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930" yWindow="0" windowWidth="12975" windowHeight="13335" activeTab="0"/>
  </bookViews>
  <sheets>
    <sheet name="Rekapitulace stavby" sheetId="1" r:id="rId1"/>
    <sheet name="64.1 - plochy" sheetId="2" r:id="rId2"/>
    <sheet name="64.2 - VRN" sheetId="3" r:id="rId3"/>
    <sheet name="Pokyny pro vyplnění" sheetId="4" r:id="rId4"/>
  </sheets>
  <definedNames>
    <definedName name="_xlnm._FilterDatabase" localSheetId="1" hidden="1">'64.1 - plochy'!$C$80:$K$80</definedName>
    <definedName name="_xlnm._FilterDatabase" localSheetId="2" hidden="1">'64.2 - VRN'!$C$77:$K$77</definedName>
    <definedName name="_xlnm.Print_Area" localSheetId="1">'64.1 - plochy'!$C$4:$J$36,'64.1 - plochy'!$C$42:$J$62,'64.1 - plochy'!$C$68:$K$217</definedName>
    <definedName name="_xlnm.Print_Area" localSheetId="2">'64.2 - VRN'!$C$4:$J$36,'64.2 - VRN'!$C$42:$J$59,'64.2 - VRN'!$C$65:$K$94</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 name="_xlnm.Print_Titles" localSheetId="0">'Rekapitulace stavby'!$49:$49</definedName>
    <definedName name="_xlnm.Print_Titles" localSheetId="1">'64.1 - plochy'!$80:$80</definedName>
    <definedName name="_xlnm.Print_Titles" localSheetId="2">'64.2 - VRN'!$77:$77</definedName>
  </definedNames>
  <calcPr calcId="152511"/>
</workbook>
</file>

<file path=xl/sharedStrings.xml><?xml version="1.0" encoding="utf-8"?>
<sst xmlns="http://schemas.openxmlformats.org/spreadsheetml/2006/main" count="2264" uniqueCount="606">
  <si>
    <t>Export VZ</t>
  </si>
  <si>
    <t>List obsahuje:</t>
  </si>
  <si>
    <t>3.0</t>
  </si>
  <si>
    <t>ZAMOK</t>
  </si>
  <si>
    <t>False</t>
  </si>
  <si>
    <t>{ed71a721-e6d6-4faf-80f4-bfa4161475b8}</t>
  </si>
  <si>
    <t>0,01</t>
  </si>
  <si>
    <t>21</t>
  </si>
  <si>
    <t>15</t>
  </si>
  <si>
    <t>REKAPITULACE STAVBY</t>
  </si>
  <si>
    <t>v ---  níže se nacházejí doplnkové a pomocné údaje k sestavám  --- v</t>
  </si>
  <si>
    <t>Návod na vyplnění</t>
  </si>
  <si>
    <t>0,001</t>
  </si>
  <si>
    <t>Kód:</t>
  </si>
  <si>
    <t>64</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</si>
  <si>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</si>
  <si>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</si>
  <si>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B1612 INFRASTRUKTURA ZÁKLADNÁCH ŠKOL- OBJEKT DÍLEN SSZŠ LITVÍNOV, ČÁST VENKOVNÍ ÚPRAVY</t>
  </si>
  <si>
    <t>0,1</t>
  </si>
  <si>
    <t>KSO:</t>
  </si>
  <si>
    <t>823</t>
  </si>
  <si>
    <t>CC-CZ:</t>
  </si>
  <si>
    <t/>
  </si>
  <si>
    <t>1</t>
  </si>
  <si>
    <t>Místo:</t>
  </si>
  <si>
    <t>Litvínov</t>
  </si>
  <si>
    <t>Datum:</t>
  </si>
  <si>
    <t>30. 9. 2018</t>
  </si>
  <si>
    <t>10</t>
  </si>
  <si>
    <t>100</t>
  </si>
  <si>
    <t>Zadavatel:</t>
  </si>
  <si>
    <t>IČ:</t>
  </si>
  <si>
    <t>Město Litvínov</t>
  </si>
  <si>
    <t>DIČ:</t>
  </si>
  <si>
    <t>Uchazeč:</t>
  </si>
  <si>
    <t>Vyplň údaj</t>
  </si>
  <si>
    <t>Projektant:</t>
  </si>
  <si>
    <t>Ing. Lucie Dvořáková</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</si>
  <si>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</si>
  <si>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</si>
  <si>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 Možno použít obdobné prvky stejných nebo lepších vlastností.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</si>
  <si>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</si>
  <si>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</si>
  <si>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</si>
  <si>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</si>
  <si>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</si>
  <si>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</si>
  <si>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</si>
  <si>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</si>
  <si>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</si>
  <si>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</si>
  <si>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</si>
  <si>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</si>
  <si>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</si>
  <si>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</si>
  <si>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</si>
  <si>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</si>
  <si>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</si>
  <si>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</si>
  <si>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</si>
  <si>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</si>
  <si>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</si>
  <si>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</si>
  <si>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</si>
  <si>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</si>
  <si>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</si>
  <si>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</si>
  <si>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</si>
  <si>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</si>
  <si>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</si>
  <si>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</si>
  <si>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</si>
  <si>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</si>
  <si>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</si>
  <si>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</si>
  <si>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</si>
  <si>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</si>
  <si>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</si>
  <si>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</si>
  <si>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64.1</t>
  </si>
  <si>
    <t>plochy</t>
  </si>
  <si>
    <t>STA</t>
  </si>
  <si>
    <t>{42a60d41-7251-4e61-bc9d-01716749a68b}</t>
  </si>
  <si>
    <t>2</t>
  </si>
  <si>
    <t>64.2</t>
  </si>
  <si>
    <t>VRN</t>
  </si>
  <si>
    <t>OST</t>
  </si>
  <si>
    <t>{f3fe085f-50aa-41bb-b60b-5f95f4d6d27e}</t>
  </si>
  <si>
    <t>Zpět na list:</t>
  </si>
  <si>
    <t>KRYCÍ LIST SOUPISU</t>
  </si>
  <si>
    <t>Objekt:</t>
  </si>
  <si>
    <t>64.1 - plochy</t>
  </si>
  <si>
    <t>Ing. Lucie Dvořáová</t>
  </si>
  <si>
    <t>REKAPITULACE ČLENĚNÍ SOUPISU PRACÍ</t>
  </si>
  <si>
    <t>Kód dílu - Popis</t>
  </si>
  <si>
    <t>Cena celkem [CZK]</t>
  </si>
  <si>
    <t>Náklady soupisu celkem</t>
  </si>
  <si>
    <t>-1</t>
  </si>
  <si>
    <t>HSV - Práce a dodávky HSV</t>
  </si>
  <si>
    <t xml:space="preserve">    1 - Zemní práce</t>
  </si>
  <si>
    <t xml:space="preserve">    5 - Komunikace</t>
  </si>
  <si>
    <t xml:space="preserve">    9 - Ostatní konstrukce a práce</t>
  </si>
  <si>
    <t xml:space="preserve">      99 -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</si>
  <si>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</si>
  <si>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</si>
  <si>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</si>
  <si>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</si>
  <si>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</si>
  <si>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</si>
  <si>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</si>
  <si>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</si>
  <si>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</si>
  <si>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</si>
  <si>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</si>
  <si>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</si>
  <si>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</si>
  <si>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</si>
  <si>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</si>
  <si>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</si>
  <si>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</si>
  <si>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</si>
  <si>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</si>
  <si>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112151111</t>
  </si>
  <si>
    <t>Pokácení stromu směrové v celku s odřezáním kmene a s odvětvením průměru kmene přes 100 do 200 mm</t>
  </si>
  <si>
    <t>kus</t>
  </si>
  <si>
    <t>CS ÚRS 2016 01</t>
  </si>
  <si>
    <t>4</t>
  </si>
  <si>
    <t>1674305575</t>
  </si>
  <si>
    <t>PSC</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</si>
  <si>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0,15m. V případě přítomnosti výrazných kořenových náběhů je měření prováděno nad nimi, nejčastěji v rozmezí 0,15-0,45 m nad povrchem stávajícího terénu. 5. Stromy o průměru kmene na řezné ploše větší než 1500 mm se oceňují individuálně. </t>
  </si>
  <si>
    <t>P</t>
  </si>
  <si>
    <t>Poznámka k položce:
Jabloně</t>
  </si>
  <si>
    <t>VV</t>
  </si>
  <si>
    <t>3</t>
  </si>
  <si>
    <t>112201111</t>
  </si>
  <si>
    <t>Odstranění pařezu v rovině nebo na svahu do 1:5 o průměru pařezu na řezné ploše do 200 mm</t>
  </si>
  <si>
    <t>2060467636</t>
  </si>
  <si>
    <t xml:space="preserve">Poznámka k souboru cen:
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4. V cenách nejsou započteny náklady na: a) dodání zeminy, b) odvoz a uložení biologického odpadu na skládku. 5. Pařezy o průměru kmene na řezné ploše větší než 1500 mm se oceňují individuálně. 6. V cenách jsou započteny náklady na odstranění pařezu vykopáním, vytrháním, frézováním či jinou technologií s odstraněním náběhových kořenů. </t>
  </si>
  <si>
    <t>460030021</t>
  </si>
  <si>
    <t>Přípravné terénní práce odstranění dřevitého porostu z keřů nebo stromků průměru kmenů do 5 cm včetně odstranění kořenů a složení do hromad nebo naložení na dopravní prostředek měkkého středně hustého</t>
  </si>
  <si>
    <t>m2</t>
  </si>
  <si>
    <t>1625029381</t>
  </si>
  <si>
    <t xml:space="preserve">Poznámka k souboru cen:
1. V cenách -0001 až -0007 nejsou zahrnuty náklady na odstranění kamenů, kořenů a ostatních nevhodných přimísenin, tyto práce se oceňují individuálně. 2. U cen -0021 až -0025 se u středně hustého porostu uvažuje hustota do 3 ks/m2, u hustého porostu přes 3 ks/m2. 3. U ceny -0092 se počítá první vytržený obrubník trojnásobnou délkou. </t>
  </si>
  <si>
    <t>320</t>
  </si>
  <si>
    <t>111251111</t>
  </si>
  <si>
    <t>Drcení ořezaných větví strojně - (štěpkování) o průměru větví do 100 mm</t>
  </si>
  <si>
    <t>m3</t>
  </si>
  <si>
    <t>107255909</t>
  </si>
  <si>
    <t xml:space="preserve">Poznámka k souboru cen:
1. V cenách jsou započteny i náklady na naložení na dopravní prostředek, odvoz dřevní drtě do 20 km a se složením. 2. V cenách nejsou započteny náklady na uložení drti na skládku. 3. Měří se objem nadrcené hmoty. </t>
  </si>
  <si>
    <t>Poznámka k položce:
Ponecháno jako mulč na svazích nebo na jiném vhodném místě.</t>
  </si>
  <si>
    <t>5</t>
  </si>
  <si>
    <t>113107037</t>
  </si>
  <si>
    <t>Odstranění podkladů nebo krytů při překopech inženýrských sítí v ploše jednotlivě do 15 m2 s přemístěním hmot na skládku ve vzdálenosti do 3 m nebo s naložením na dopravní prostředek z betonu vyztuženého sítěmi, o tl. vrstvy přes 150 do 300 mm</t>
  </si>
  <si>
    <t>-1506142272</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</si>
  <si>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přeložek nebo běžných oprav. 3. Ceny nelze použít v rámci výstavby nových inženýrských sítí. 4. Ceny a) –7011 až –7013 lze použít i pro odstranění podkladů nebo krytů ze štěrkopísku, škváry, strusky nebo z mechanicky zpevněných zemin, b) –7021 až 7025 lze použít i pro odstranění podkladů nebo krytů ze zemin stabilizovaných vápnem, c) –7030 až -7032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u cen –7011 až –7046 se oceňuje cenami souborů cen 997 22-1 Vodorovná doprava suti. 8. Ceny -704 . nelze použít pro odstranění podkladu nebo krytu frézováním, tyto práce se oceňují individuálně. </t>
  </si>
  <si>
    <t>Poznámka k položce:
Plocha po sklenících - pouze svislé plochy</t>
  </si>
  <si>
    <t>30</t>
  </si>
  <si>
    <t>6</t>
  </si>
  <si>
    <t>113107132</t>
  </si>
  <si>
    <t>Odstranění podkladů nebo krytů s přemístěním hmot na skládku na vzdálenost do 3 m nebo s naložením na dopravní prostředek v ploše jednotlivě do 50 m2 z betonu prostého, o tl. vrstvy přes 150 do 300 mm</t>
  </si>
  <si>
    <t>1375620437</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</si>
  <si>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</si>
  <si>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36,6+16.2</t>
  </si>
  <si>
    <t>7</t>
  </si>
  <si>
    <t>185803511ROO</t>
  </si>
  <si>
    <t>Odstranění travního porostu, kamínků a kořínků s naložením a odvozem odpadu do 20 km a uložením na kompostárně</t>
  </si>
  <si>
    <t>-1307388876</t>
  </si>
  <si>
    <t>350</t>
  </si>
  <si>
    <t>8</t>
  </si>
  <si>
    <t>122302201R00</t>
  </si>
  <si>
    <t>Odkopávky a prokopávky nezapažené pro silnice objemu do 100 m3 v hornině tř. 4 včetně sesvahování</t>
  </si>
  <si>
    <t>-558618251</t>
  </si>
  <si>
    <t>Poznámka k položce:
podklad může být různorodý. Zemina se upraví do potřebného sklonu svahu min. 1:2</t>
  </si>
  <si>
    <t>9.2*1*1</t>
  </si>
  <si>
    <t>2*2*0.5</t>
  </si>
  <si>
    <t>9</t>
  </si>
  <si>
    <t>181111113</t>
  </si>
  <si>
    <t>Plošná úprava terénu v zemině tř. 1 až 4 s urovnáním povrchu bez doplnění ornice souvislé plochy do 500 m2 při nerovnostech terénu přes +/-50 do +/- 100 mm na svahu přes 1:2 do 1:1</t>
  </si>
  <si>
    <t>CS ÚRS 2013 01</t>
  </si>
  <si>
    <t>999785533</t>
  </si>
  <si>
    <t>15*3</t>
  </si>
  <si>
    <t>182101101</t>
  </si>
  <si>
    <t>Svahování trvalých svahů do projektovaných profilů s potřebným přemístěním výkopku při svahování v zářezech v hornině tř. 1 až 4</t>
  </si>
  <si>
    <t>-322990607</t>
  </si>
  <si>
    <t>45</t>
  </si>
  <si>
    <t>11</t>
  </si>
  <si>
    <t>122302209</t>
  </si>
  <si>
    <t>Odkopávky a prokopávky nezapažené pro silnice s přemístěním výkopku v příčných profilech na vzdálenost do 15 m nebo s naložením na dopravní prostředek v hornině tř. 4 Příplatek k cenám za lepivost horniny tř. 4</t>
  </si>
  <si>
    <t>1195467906</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</si>
  <si>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</si>
  <si>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11.2</t>
  </si>
  <si>
    <t>12</t>
  </si>
  <si>
    <t>162201101</t>
  </si>
  <si>
    <t>Vodorovné přemístění výkopku nebo sypaniny po suchu na obvyklém dopravním prostředku, bez naložení výkopku, avšak se složením bez rozhrnutí z horniny tř. 1 až 4 na vzdálenost do 20 m</t>
  </si>
  <si>
    <t>-1239638270</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</si>
  <si>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</si>
  <si>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2+18.2</t>
  </si>
  <si>
    <t>13</t>
  </si>
  <si>
    <t>167101102</t>
  </si>
  <si>
    <t>Nakládání, skládání a překládání neulehlého výkopku nebo sypaniny nakládání, množství přes 100 m3, z hornin tř. 1 až 4</t>
  </si>
  <si>
    <t>1803305959</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</si>
  <si>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</si>
  <si>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z mezideponie a z rampy</t>
  </si>
  <si>
    <t>18,2*2</t>
  </si>
  <si>
    <t>ornice z mezideponie</t>
  </si>
  <si>
    <t>55.1</t>
  </si>
  <si>
    <t>Součet</t>
  </si>
  <si>
    <t>14</t>
  </si>
  <si>
    <t>162201102</t>
  </si>
  <si>
    <t>Vodorovné přemístění výkopku nebo sypaniny po suchu na obvyklém dopravním prostředku, bez naložení výkopku, avšak se složením bez rozhrnutí z horniny tř. 1 až 4 na vzdálenost přes 20 do 50 m</t>
  </si>
  <si>
    <t>638540186</t>
  </si>
  <si>
    <t>91,5-20,2</t>
  </si>
  <si>
    <t>171102101</t>
  </si>
  <si>
    <t>Uložení sypaniny do zhutněných násypů pro dálnice a letiště s rozprostřením sypaniny ve vrstvách, s hrubým urovnáním a uzavřením povrchu násypu z hornin soudržných s předepsanou mírou zhutnění v procentech výsledků zkoušek Proctor-Standard (dále jen PS) do 95 % PS</t>
  </si>
  <si>
    <t>-2009759569</t>
  </si>
  <si>
    <t xml:space="preserve">Poznámka k souboru cen:
1. Ceny lze použít i pro sypaniny odebírané z hald, pro hlušinu apod. 2. Ceny lze použít i pro uložení sypaniny s předepsaným zhutněním na trvalé skládky. 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4. Zajišťuje-li se předepsané zhutnění násypu přesypáním podle čl. 120 ČSN 73 3050, ocení se odstranění přesypané části jako odkopávka příslušnou cenou této části. </t>
  </si>
  <si>
    <t>18.2+2</t>
  </si>
  <si>
    <t>16</t>
  </si>
  <si>
    <t>R09</t>
  </si>
  <si>
    <t>Zemina tl. 10 cm na vyrovnání terénu</t>
  </si>
  <si>
    <t>-1589699770</t>
  </si>
  <si>
    <t>182</t>
  </si>
  <si>
    <t>17</t>
  </si>
  <si>
    <t>181301101</t>
  </si>
  <si>
    <t>Rozprostření a urovnání ornice v rovině nebo ve svahu sklonu do 1:5 při souvislé ploše do 500 m2, tl. vrstvy do 100 mm</t>
  </si>
  <si>
    <t>-672907697</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</si>
  <si>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</si>
  <si>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559-45</t>
  </si>
  <si>
    <t>18</t>
  </si>
  <si>
    <t>182301121</t>
  </si>
  <si>
    <t>Rozprostření a urovnání ornice ve svahu sklonu přes 1:5 při souvislé ploše do 500 m2, tl. vrstvy do 100 mm</t>
  </si>
  <si>
    <t>-1504590656</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</si>
  <si>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</si>
  <si>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19</t>
  </si>
  <si>
    <t>R08</t>
  </si>
  <si>
    <t>Zahradní substrát tl. 10 cm</t>
  </si>
  <si>
    <t>-406626047</t>
  </si>
  <si>
    <t>539+(2*10)</t>
  </si>
  <si>
    <t>20</t>
  </si>
  <si>
    <t>181951102</t>
  </si>
  <si>
    <t>Úprava pláně vyrovnáním výškových rozdílů v hornině tř. 1 až 4 se zhutněním</t>
  </si>
  <si>
    <t>-1849956300</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</si>
  <si>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</si>
  <si>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54</t>
  </si>
  <si>
    <t>181411131</t>
  </si>
  <si>
    <t>Založení trávníku na půdě předem připravené plochy do 1000 m2 výsevem včetně utažení parkového v rovině nebo na svahu do 1:5</t>
  </si>
  <si>
    <t>-1651468822</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</si>
  <si>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</si>
  <si>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539-45</t>
  </si>
  <si>
    <t>22</t>
  </si>
  <si>
    <t>181411133</t>
  </si>
  <si>
    <t>Založení trávníku na půdě předem připravené plochy do 1000 m2 výsevem včetně utažení parkového na svahu přes 1:2 do 1:1</t>
  </si>
  <si>
    <t>571366729</t>
  </si>
  <si>
    <t>23</t>
  </si>
  <si>
    <t>M</t>
  </si>
  <si>
    <t>005724100</t>
  </si>
  <si>
    <t>Osiva pícnin směsi travní balení obvykle 25 kg parková</t>
  </si>
  <si>
    <t>kg</t>
  </si>
  <si>
    <t>1293584264</t>
  </si>
  <si>
    <t>539*0,2</t>
  </si>
  <si>
    <t>24</t>
  </si>
  <si>
    <t>R2</t>
  </si>
  <si>
    <t>lavice mobilní jednoduchá (kompletní cena včetně montáže, dopravy a urovnání terénu) Lavička je vyrobena ze smrkového dřeva. Povrchová úprava tohoto dřeva spočívá v impregnaci a třívrstvé aplikaci vrchního lazurovacího laku, splňujícího podmínky normy EN 71/3 (bezpečné pro dětské hračky). Rozměry 1,6 x 0,34 x 0,45 m Stojny lavičky jsou vyrobeny z konstrukční oceli (kovový profil 40 x 40 mm), která je proti korozi chráněna žárovým zinkováním, čímž se docílí velmi výrazného prodloužení životnosti lavičky. Veškerý spojovací materiál je pozinkovaný nebo nerezový.</t>
  </si>
  <si>
    <t>-130525078</t>
  </si>
  <si>
    <t>25</t>
  </si>
  <si>
    <t>R1</t>
  </si>
  <si>
    <t>Stůl pro zabetonování včetně dopravy, montáže a úpravy terénu Stůl je vyroben ze smrkového dřeva. Povrchová úprava tohoto dřeva spočívá v impregnaci a třívrstvé aplikaci vrchního lazurovacího laku, splňujícího podmínky normy EN 71/3 (bezpečné pro dětské hračky). Rozměry: 1,6 x 0,5 x 0,9 m Konstrukce stolu je vyrobena z konstrukční oceli (kovový profil 80 x 40 mm), která je proti korozi chráněna žárovým zinkováním, čímž se docílí velmi výrazného prodloužení životnosti sedací soupravy. Tyto konstrukce jsou uloženy do betonového lože. Veškerý spojovací materiál je pozinkovaný nebo nerezový.</t>
  </si>
  <si>
    <t>1022908191</t>
  </si>
  <si>
    <t>26</t>
  </si>
  <si>
    <t>R3</t>
  </si>
  <si>
    <t xml:space="preserve">Kreslící tabule se stříškou včetně dopravy, montáže a úpravy terénu Kotvení betonovací na pozinkovaných kotvách Použitý materiál lepené hranoly, konstrukční ocel, voděodolná překližka přetažená kreslící folií Rozměr 160x170 </t>
  </si>
  <si>
    <t>-1365395665</t>
  </si>
  <si>
    <t>Poznámka k položce:
Uvedená cena odpovídá běžné ceně uváděné za obdobné výrobky na internetu.</t>
  </si>
  <si>
    <t>27</t>
  </si>
  <si>
    <t>R4</t>
  </si>
  <si>
    <t xml:space="preserve">Prohazovadlo včetně montáže a dopravy a úpravy plochy Nosná konstrukce prohazovadla je vyrobena z konstrukční oceli (kovový profil 100 x 100 mm), která je proti korozi chráněna povrchovou úpravou zinkováním, čímž se docílí velmi výrazného prodloužení životnosti herního prvku a vypalovanou barvou KOMAXIT dle odstínu RAL. Tyto konstrukce jsou uloženy do betonového lože. Veškeré další kovové prvky kovové prvky jsou také upravovány zinkováním a vypalovanou barvou KOMAXIT dle odstínu RAL. Stěna je vyrobena z vysoce kvalitního plastu HDPE (vysokotlaký celoprobarvený polyetylen, který se vyznačuje vysokou barevnou stálostí, odolností proti poškrábání dětí, odolností proti UV záření a hlavně bezpečností, protože je nelámavý a nehrozí tak žádné nebezpečí zranění dětí ostrými úlomky). Veškerý spojovací materiál je pozinkovaný nebo nerezový. rozměry: 1,3 x 0,12 x 1,41 m </t>
  </si>
  <si>
    <t>-1741923491</t>
  </si>
  <si>
    <t>28</t>
  </si>
  <si>
    <t>R5</t>
  </si>
  <si>
    <t xml:space="preserve">Počítadlo včetně dopravy, montáže a úpravy terénu Nosná konstrukce počítadla je vyrobena z konstrukční oceli (kovový profil 100 x 100 mm), která je proti korozi chráněna povrchovou úpravou zinkováním, čímž se docílí velmi výrazného prodloužení životnosti herního prvku a vypalovanou barvou KOMAXIT dle odstínu RAL. Tyto konstrukce jsou uloženy do betonového lože. Veškeré další kovové prvk jsou také upravovány zinkováním a vypalovanou barvou KOMAXIT dle odstínu RAL. lVýška volného pádu: 0 m Rozměry: 1 x 0,1 x 1,41 m Plocha nutná pro montáž: 4 x 3,1 m Povrch, tlumící pád: dle normy EN 1177 - trávník </t>
  </si>
  <si>
    <t>-66226174</t>
  </si>
  <si>
    <t>Poznámka k položce:
1,6 x 0,48 x 0,8 m</t>
  </si>
  <si>
    <t>Komunikace</t>
  </si>
  <si>
    <t>29</t>
  </si>
  <si>
    <t>564851111RO</t>
  </si>
  <si>
    <t>Podklad ze štěrkodrtě ŠDB tl 150 mm se zhutněním</t>
  </si>
  <si>
    <t>-343720478</t>
  </si>
  <si>
    <t>596211112</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</si>
  <si>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100 do 300 m2</t>
  </si>
  <si>
    <t>871255184</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</si>
  <si>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</si>
  <si>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31</t>
  </si>
  <si>
    <t>592451800RO2</t>
  </si>
  <si>
    <t>dlaždice betonové dlažba zámková (ČSN EN 1338) dlažba zámková UNI 1 m2=39 kusů 20 x 16,5 x 6 šedá</t>
  </si>
  <si>
    <t>598705188</t>
  </si>
  <si>
    <t>36+16+2</t>
  </si>
  <si>
    <t>32</t>
  </si>
  <si>
    <t>592173040</t>
  </si>
  <si>
    <t>Obrubníky betonové a železobetonové obrubníky zahradní přír. šedá        50 x 5 x 20</t>
  </si>
  <si>
    <t>1304135977</t>
  </si>
  <si>
    <t>10*2*2</t>
  </si>
  <si>
    <t>(12+13)*2</t>
  </si>
  <si>
    <t>33</t>
  </si>
  <si>
    <t>916231213</t>
  </si>
  <si>
    <t>Osazení chodníkového obrubníku betonového se zřízením lože, s vyplněním a zatřením spár cementovou maltou stojatého s boční opěrou z betonu prostého tř. C 12/15, do lože z betonu prostého téže značky</t>
  </si>
  <si>
    <t>m</t>
  </si>
  <si>
    <t>2093472658</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</si>
  <si>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</si>
  <si>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Poznámka k položce:
i okolo záhonků</t>
  </si>
  <si>
    <t>Ostatní konstrukce a práce</t>
  </si>
  <si>
    <t>34</t>
  </si>
  <si>
    <t>183101315</t>
  </si>
  <si>
    <t>Hloubení jamek pro vysazování rostlin v zemině tř.1 až 4 s výměnou půdy z 100% v rovině nebo na svahu do 1:5, objemu přes 0,125 do 0,40 m3</t>
  </si>
  <si>
    <t>1860180011</t>
  </si>
  <si>
    <t xml:space="preserve">Poznámka k souboru cen:
1. V cenách jsou započteny i náklady na případné naložení přebytečných výkopků na dopravní prostředek, odvoz na vzdálenost do 20 km a složení výkopků. 2. V cenách nejsou započteny náklady na: a) substrát, tyto náklady se oceňují ve specifikaci, b) uložení odpadu na skládku. 3. V cenách o sklonu svahu přes 1:1 jsou uvažovány podmínky pro svahy běžně schůdné; bez použití lezeckých technik. V případě použití lezeckých technik se tyto náklady oceňují individuálně. </t>
  </si>
  <si>
    <t>35</t>
  </si>
  <si>
    <t>184102211</t>
  </si>
  <si>
    <t>Výsadba keře bez balu do předem vyhloubené jamky se zalitím v rovině nebo na svahu do 1:5 výšky do 1 m v terénu</t>
  </si>
  <si>
    <t>-1134662120</t>
  </si>
  <si>
    <t xml:space="preserve">Poznámka k souboru cen:
1. Ceny lze použít i pro výsadbu růží. 2. V cenách nejsou započteny náklady na vysazované dřeviny, tyto se oceňují ve specifikaci. 3. Výška keře se měří před sestřižením. 4. V cenách o sklonu svahu přes 1:1 jsou uvažovány podmínky pro svahy běžně schůdné; bez použití lezeckých technik. V případě použití lezeckých technik se tyto náklady oceňují individuálně. </t>
  </si>
  <si>
    <t>36</t>
  </si>
  <si>
    <t>026520230</t>
  </si>
  <si>
    <t>Dřeviny okrasné listnaté Brslen žlutopestrý „Emerald Albus   kont. 10 l</t>
  </si>
  <si>
    <t>-1284972993</t>
  </si>
  <si>
    <t>37</t>
  </si>
  <si>
    <t>911111111</t>
  </si>
  <si>
    <t>Montáž zábradlí ocelového zabetonovaného</t>
  </si>
  <si>
    <t>-1772681777</t>
  </si>
  <si>
    <t xml:space="preserve">Poznámka k souboru cen: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</si>
  <si>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38</t>
  </si>
  <si>
    <t>31686525R01</t>
  </si>
  <si>
    <t>Nerezové zábradlí vertikální
Povrchová úprava: Brus, Madlo: 40x40x2, Sloupek: 40x40x2, 
složeno z dílů L: 1980, H: 1000, Phi sq: 40x40x2</t>
  </si>
  <si>
    <t>-287791116</t>
  </si>
  <si>
    <t>Poznámka k položce:
Vertikální bylo použito, aby děti nemohly lézt po zábradlí.</t>
  </si>
  <si>
    <t>39</t>
  </si>
  <si>
    <t>919735124</t>
  </si>
  <si>
    <t>Řezání stávajícího betonového krytu nebo podkladu hloubky přes 150 do 200 mm</t>
  </si>
  <si>
    <t>1657737445</t>
  </si>
  <si>
    <t xml:space="preserve">Poznámka k souboru cen:
1. V cenách jsou započteny i náklady na spotřebu vody. </t>
  </si>
  <si>
    <t>40</t>
  </si>
  <si>
    <t>981511112</t>
  </si>
  <si>
    <t>Demolice konstrukcí objektů postupným rozebíráním zdiva na maltu cementovou z cihel nebo tvárnic</t>
  </si>
  <si>
    <t>1744115143</t>
  </si>
  <si>
    <t xml:space="preserve">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</si>
  <si>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0.2*1.5*9,2</t>
  </si>
  <si>
    <t>99</t>
  </si>
  <si>
    <t>Přesun hmot</t>
  </si>
  <si>
    <t>41</t>
  </si>
  <si>
    <t>997221561</t>
  </si>
  <si>
    <t>Vodorovná doprava suti bez naložení, ale se složením a s hrubým urovnáním z kusových materiálů, na vzdálenost do 1 km</t>
  </si>
  <si>
    <t>t</t>
  </si>
  <si>
    <t>1777432869</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</si>
  <si>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</si>
  <si>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Poznámka k položce:
kovový odpad do kovošrotu.</t>
  </si>
  <si>
    <t>26,4+15,12+5.531</t>
  </si>
  <si>
    <t>42</t>
  </si>
  <si>
    <t>997221569R01</t>
  </si>
  <si>
    <t>Příplatek ZKD 1 km u vodorovné dopravy suti z kusových materiálů</t>
  </si>
  <si>
    <t>-2072399733</t>
  </si>
  <si>
    <t>Poznámka k položce:
do 2 km</t>
  </si>
  <si>
    <t>9*47,051</t>
  </si>
  <si>
    <t>43</t>
  </si>
  <si>
    <t>997221815</t>
  </si>
  <si>
    <t>Poplatek za uložení stavebního odpadu na skládce (skládkovné) betonového</t>
  </si>
  <si>
    <t>-1782601093</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</si>
  <si>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</si>
  <si>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26.4</t>
  </si>
  <si>
    <t>44</t>
  </si>
  <si>
    <t>997221825</t>
  </si>
  <si>
    <t>Poplatek za uložení stavebního odpadu na skládce (skládkovné) železobetonového</t>
  </si>
  <si>
    <t>1919958472</t>
  </si>
  <si>
    <t>15,12</t>
  </si>
  <si>
    <t>997221855R</t>
  </si>
  <si>
    <t>Poplatek za uložení odpadu z cihel na skládce (skládkovné)</t>
  </si>
  <si>
    <t>487525973</t>
  </si>
  <si>
    <t>5,531</t>
  </si>
  <si>
    <t>46</t>
  </si>
  <si>
    <t>998225111</t>
  </si>
  <si>
    <t>Přesun hmot pro komunikace s krytem z kameniva, monolitickým betonovým nebo živičným dopravní vzdálenost do 200 m jakékoliv délky objektu</t>
  </si>
  <si>
    <t>-637070791</t>
  </si>
  <si>
    <t xml:space="preserve">Poznámka k souboru cen:
1. Ceny lze použít i pro plochy letišť s krytem monolitickým betonovým nebo živičným. </t>
  </si>
  <si>
    <t>19,4</t>
  </si>
  <si>
    <t>64.2 - VRN</t>
  </si>
  <si>
    <t>VRN - Vedlejší rozpočtové náklady</t>
  </si>
  <si>
    <t xml:space="preserve">    0 - Vedlejší rozpočtové náklady</t>
  </si>
  <si>
    <t>Vedlejší rozpočtové náklady</t>
  </si>
  <si>
    <t>010001000</t>
  </si>
  <si>
    <t>Základní rozdělení průvodních činností a nákladů průzkumné geodetické a projektové práce</t>
  </si>
  <si>
    <t>Kč</t>
  </si>
  <si>
    <t>1024</t>
  </si>
  <si>
    <t>-349185788</t>
  </si>
  <si>
    <t>Poznámka k položce:
zkoušky únosnosti a vylouhovatelnosti, kontrola prvků dle čsn 1176  revizním technikem včetně sepsání zprávy</t>
  </si>
  <si>
    <t>020001000</t>
  </si>
  <si>
    <t xml:space="preserve">Základní rozdělení průvodních činností a nákladů příprava staveniště. </t>
  </si>
  <si>
    <t>875011108</t>
  </si>
  <si>
    <t>Poznámka k položce:
Provedení rampy, aby byl zajištěn přístup pro techniku a následné rušení rampy.</t>
  </si>
  <si>
    <t>030001000</t>
  </si>
  <si>
    <t>Základní rozdělení průvodních činností a nákladů zařízení staveniště</t>
  </si>
  <si>
    <t>1167454880</t>
  </si>
  <si>
    <t>Poznámka k položce:
Vybavení staveniště, zabezpečení staveniště, zrušení staveniště,....</t>
  </si>
  <si>
    <t>040001000</t>
  </si>
  <si>
    <t>Základní rozdělení průvodních činností a nákladů inženýrská činnost</t>
  </si>
  <si>
    <t>-40308985</t>
  </si>
  <si>
    <t>Poznámka k položce:
Koordinace prací a zajištění povolení</t>
  </si>
  <si>
    <t>060001000</t>
  </si>
  <si>
    <t>Základní rozdělení průvodních činností a nákladů územní vlivy</t>
  </si>
  <si>
    <t>-2080741440</t>
  </si>
  <si>
    <t>Poznámka k položce:
Obsahuje třeba zajištění materiálů na mezideponii, špatné klimatické podmínky a i jiné vlivy. Dále se jedná o stísněné podmínky a další vlivy, které mají vliv na zvýšený přsun hmot v rámci staveniště (překládky materiálu, atd).</t>
  </si>
  <si>
    <t>070001000</t>
  </si>
  <si>
    <t>Základní rozdělení průvodních činností a nákladů provozní vlivy</t>
  </si>
  <si>
    <t>-1854141009</t>
  </si>
  <si>
    <t>Poznámka k položce:
Zajištění provozu školy a dokončení stavby dílen</t>
  </si>
  <si>
    <t>090001000</t>
  </si>
  <si>
    <t>Základní rozdělení průvodních činností a nákladů ostatní náklady</t>
  </si>
  <si>
    <t>262144</t>
  </si>
  <si>
    <t>25563963</t>
  </si>
  <si>
    <t>Poznámka k položce:
Náklady souvisíjící s volbou vhodné mechanizace, která by mohla práce ve stísněném prostoru provádět a dostala se z přístupové komunikace na pozemek přes rampu. Dále náklady na zvěšené přesuny materiálů v rámci stavby a různé překládky.</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</si>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</sst>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FAE682"/>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8"/>
      <color theme="10"/>
      <name val="Trebuchet MS"/>
      <family val="2"/>
    </font>
    <font>
      <sz val="18"/>
      <color theme="10"/>
      <name val="Wingdings 2"/>
      <family val="1"/>
    </font>
    <font>
      <sz val="10"/>
      <color rgb="FF960000"/>
      <name val="Trebuchet MS"/>
      <family val="2"/>
    </font>
    <font>
      <sz val="10"/>
      <name val="Trebuchet MS"/>
      <family val="2"/>
    </font>
    <font>
      <u val="single"/>
      <sz val="10"/>
      <color theme="10"/>
      <name val="Trebuchet MS"/>
      <family val="2"/>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0" borderId="0" applyNumberFormat="0" applyFill="0" applyBorder="0" applyAlignment="0" applyProtection="0"/>
    <xf numFmtId="0" fontId="0" fillId="0" borderId="0">
      <alignment/>
      <protection locked="0"/>
    </xf>
  </cellStyleXfs>
  <cellXfs count="39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2" borderId="0" xfId="0" applyFont="1" applyFill="1" applyAlignment="1">
      <alignment horizontal="left" vertical="center"/>
    </xf>
    <xf numFmtId="0" fontId="0" fillId="2" borderId="0" xfId="0" applyFill="1"/>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3" fillId="0" borderId="0" xfId="0" applyFont="1" applyBorder="1" applyAlignment="1" applyProtection="1">
      <alignment horizontal="left" vertical="center"/>
      <protection/>
    </xf>
    <xf numFmtId="0" fontId="0" fillId="0" borderId="5" xfId="0" applyBorder="1" applyProtection="1">
      <protection/>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6"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8"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3"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6"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pplyProtection="1">
      <alignment vertical="center"/>
      <protection/>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7" xfId="0" applyFont="1" applyFill="1" applyBorder="1" applyAlignment="1" applyProtection="1">
      <alignment horizontal="center" vertical="center"/>
      <protection/>
    </xf>
    <xf numFmtId="0" fontId="16" fillId="0" borderId="18" xfId="0" applyFont="1" applyBorder="1" applyAlignment="1" applyProtection="1">
      <alignment horizontal="center" vertical="center" wrapText="1"/>
      <protection/>
    </xf>
    <xf numFmtId="0" fontId="16" fillId="0" borderId="19" xfId="0" applyFont="1" applyBorder="1" applyAlignment="1" applyProtection="1">
      <alignment horizontal="center" vertical="center" wrapText="1"/>
      <protection/>
    </xf>
    <xf numFmtId="0" fontId="16" fillId="0" borderId="20" xfId="0" applyFont="1" applyBorder="1" applyAlignment="1" applyProtection="1">
      <alignment horizontal="center" vertical="center" wrapText="1"/>
      <protection/>
    </xf>
    <xf numFmtId="0" fontId="0" fillId="0" borderId="21"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0" fontId="4" fillId="0" borderId="0" xfId="0" applyFont="1" applyAlignment="1" applyProtection="1">
      <alignment horizontal="center" vertical="center"/>
      <protection/>
    </xf>
    <xf numFmtId="4" fontId="20" fillId="0" borderId="16"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4" fillId="0" borderId="0" xfId="0" applyFont="1" applyAlignment="1">
      <alignment horizontal="left" vertical="center"/>
    </xf>
    <xf numFmtId="0" fontId="22" fillId="0" borderId="0" xfId="0" applyFont="1" applyAlignment="1">
      <alignment horizontal="left" vertical="center"/>
    </xf>
    <xf numFmtId="0" fontId="5" fillId="0" borderId="4" xfId="0" applyFont="1" applyBorder="1" applyAlignment="1" applyProtection="1">
      <alignment vertical="center"/>
      <protection/>
    </xf>
    <xf numFmtId="0" fontId="23" fillId="0" borderId="0" xfId="0" applyFont="1" applyAlignment="1" applyProtection="1">
      <alignment vertical="center"/>
      <protection/>
    </xf>
    <xf numFmtId="0" fontId="24" fillId="0" borderId="0" xfId="0" applyFont="1" applyAlignment="1" applyProtection="1">
      <alignment vertical="center"/>
      <protection/>
    </xf>
    <xf numFmtId="0" fontId="25" fillId="0" borderId="0" xfId="0" applyFont="1" applyAlignment="1" applyProtection="1">
      <alignment horizontal="center" vertical="center"/>
      <protection/>
    </xf>
    <xf numFmtId="0" fontId="5" fillId="0" borderId="4" xfId="0" applyFont="1" applyBorder="1" applyAlignment="1">
      <alignment vertical="center"/>
    </xf>
    <xf numFmtId="4" fontId="26" fillId="0" borderId="16" xfId="0" applyNumberFormat="1" applyFont="1" applyBorder="1" applyAlignment="1" applyProtection="1">
      <alignment vertical="center"/>
      <protection/>
    </xf>
    <xf numFmtId="4" fontId="26" fillId="0" borderId="0" xfId="0" applyNumberFormat="1" applyFont="1" applyBorder="1" applyAlignment="1" applyProtection="1">
      <alignment vertical="center"/>
      <protection/>
    </xf>
    <xf numFmtId="166" fontId="26" fillId="0" borderId="0" xfId="0" applyNumberFormat="1" applyFont="1" applyBorder="1" applyAlignment="1" applyProtection="1">
      <alignment vertical="center"/>
      <protection/>
    </xf>
    <xf numFmtId="4" fontId="26" fillId="0" borderId="15" xfId="0" applyNumberFormat="1" applyFont="1" applyBorder="1" applyAlignment="1" applyProtection="1">
      <alignment vertical="center"/>
      <protection/>
    </xf>
    <xf numFmtId="0" fontId="5" fillId="0" borderId="0" xfId="0" applyFont="1" applyAlignment="1">
      <alignment horizontal="left" vertical="center"/>
    </xf>
    <xf numFmtId="4" fontId="26" fillId="0" borderId="22" xfId="0" applyNumberFormat="1" applyFont="1" applyBorder="1" applyAlignment="1" applyProtection="1">
      <alignment vertical="center"/>
      <protection/>
    </xf>
    <xf numFmtId="4" fontId="26" fillId="0" borderId="23" xfId="0" applyNumberFormat="1" applyFont="1" applyBorder="1" applyAlignment="1" applyProtection="1">
      <alignment vertical="center"/>
      <protection/>
    </xf>
    <xf numFmtId="166" fontId="26" fillId="0" borderId="23" xfId="0" applyNumberFormat="1" applyFont="1" applyBorder="1" applyAlignment="1" applyProtection="1">
      <alignment vertical="center"/>
      <protection/>
    </xf>
    <xf numFmtId="4" fontId="26" fillId="0" borderId="24" xfId="0" applyNumberFormat="1" applyFont="1" applyBorder="1" applyAlignment="1" applyProtection="1">
      <alignment vertical="center"/>
      <protection/>
    </xf>
    <xf numFmtId="0" fontId="0" fillId="0" borderId="0" xfId="0" applyProtection="1">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6"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18" fillId="0" borderId="0" xfId="0" applyFont="1" applyBorder="1" applyAlignment="1" applyProtection="1">
      <alignment horizontal="left" vertical="center"/>
      <protection/>
    </xf>
    <xf numFmtId="4" fontId="21"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27"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6"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28" fillId="5" borderId="19"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1" fillId="0" borderId="0" xfId="0" applyNumberFormat="1" applyFont="1" applyAlignment="1" applyProtection="1">
      <alignment/>
      <protection/>
    </xf>
    <xf numFmtId="166" fontId="29" fillId="0" borderId="13" xfId="0" applyNumberFormat="1" applyFont="1" applyBorder="1" applyAlignment="1" applyProtection="1">
      <alignment/>
      <protection/>
    </xf>
    <xf numFmtId="166" fontId="29" fillId="0" borderId="14" xfId="0" applyNumberFormat="1" applyFont="1" applyBorder="1" applyAlignment="1" applyProtection="1">
      <alignment/>
      <protection/>
    </xf>
    <xf numFmtId="4" fontId="30"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6"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1" fillId="0" borderId="0" xfId="0" applyFont="1" applyAlignment="1" applyProtection="1">
      <alignment horizontal="left" vertical="center"/>
      <protection/>
    </xf>
    <xf numFmtId="0" fontId="32" fillId="0" borderId="0" xfId="0" applyFont="1" applyAlignment="1" applyProtection="1">
      <alignment vertical="center" wrapText="1"/>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1"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0" xfId="0" applyFont="1" applyBorder="1" applyAlignment="1" applyProtection="1">
      <alignment horizontal="left" vertical="center" wrapText="1"/>
      <protection/>
    </xf>
    <xf numFmtId="167" fontId="9" fillId="0" borderId="0" xfId="0" applyNumberFormat="1" applyFont="1" applyBorder="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6"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horizontal="lef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6"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6"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3" fillId="0" borderId="27" xfId="0" applyFont="1" applyBorder="1" applyAlignment="1" applyProtection="1">
      <alignment horizontal="center" vertical="center"/>
      <protection/>
    </xf>
    <xf numFmtId="49" fontId="33" fillId="0" borderId="27" xfId="0" applyNumberFormat="1" applyFont="1" applyBorder="1" applyAlignment="1" applyProtection="1">
      <alignment horizontal="left" vertical="center" wrapText="1"/>
      <protection/>
    </xf>
    <xf numFmtId="0" fontId="33" fillId="0" borderId="27" xfId="0" applyFont="1" applyBorder="1" applyAlignment="1" applyProtection="1">
      <alignment horizontal="left" vertical="center" wrapText="1"/>
      <protection/>
    </xf>
    <xf numFmtId="0" fontId="33" fillId="0" borderId="27" xfId="0" applyFont="1" applyBorder="1" applyAlignment="1" applyProtection="1">
      <alignment horizontal="center" vertical="center" wrapText="1"/>
      <protection/>
    </xf>
    <xf numFmtId="167" fontId="33" fillId="0" borderId="27" xfId="0" applyNumberFormat="1" applyFont="1" applyBorder="1" applyAlignment="1" applyProtection="1">
      <alignment vertical="center"/>
      <protection/>
    </xf>
    <xf numFmtId="4" fontId="33" fillId="3" borderId="27" xfId="0" applyNumberFormat="1" applyFont="1" applyFill="1" applyBorder="1" applyAlignment="1" applyProtection="1">
      <alignment vertical="center"/>
      <protection locked="0"/>
    </xf>
    <xf numFmtId="4" fontId="33" fillId="0" borderId="27" xfId="0" applyNumberFormat="1" applyFont="1" applyBorder="1" applyAlignment="1" applyProtection="1">
      <alignment vertical="center"/>
      <protection/>
    </xf>
    <xf numFmtId="0" fontId="33" fillId="0" borderId="4" xfId="0" applyFont="1" applyBorder="1" applyAlignment="1">
      <alignment vertical="center"/>
    </xf>
    <xf numFmtId="0" fontId="33" fillId="3" borderId="27" xfId="0" applyFont="1" applyFill="1" applyBorder="1" applyAlignment="1" applyProtection="1">
      <alignment horizontal="left" vertical="center"/>
      <protection locked="0"/>
    </xf>
    <xf numFmtId="0" fontId="33" fillId="0" borderId="0" xfId="0" applyFont="1" applyBorder="1" applyAlignment="1" applyProtection="1">
      <alignment horizontal="center" vertical="center"/>
      <protection/>
    </xf>
    <xf numFmtId="0" fontId="32" fillId="0" borderId="0" xfId="0" applyFont="1" applyBorder="1" applyAlignment="1" applyProtection="1">
      <alignment vertical="center" wrapText="1"/>
      <protection/>
    </xf>
    <xf numFmtId="0" fontId="9" fillId="0" borderId="22" xfId="0" applyFont="1" applyBorder="1" applyAlignment="1" applyProtection="1">
      <alignment vertical="center"/>
      <protection/>
    </xf>
    <xf numFmtId="0" fontId="9" fillId="0" borderId="23" xfId="0" applyFont="1" applyBorder="1" applyAlignment="1" applyProtection="1">
      <alignment vertical="center"/>
      <protection/>
    </xf>
    <xf numFmtId="0" fontId="9" fillId="0" borderId="24"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17" fillId="0" borderId="0" xfId="0" applyFont="1" applyAlignment="1">
      <alignment horizontal="left" vertical="top" wrapText="1"/>
    </xf>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0" fontId="3" fillId="0" borderId="0" xfId="0" applyFont="1" applyBorder="1" applyAlignment="1" applyProtection="1">
      <alignment horizontal="left" vertical="center" wrapText="1"/>
      <protection/>
    </xf>
    <xf numFmtId="4" fontId="18"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7"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7"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vertical="center"/>
      <protection/>
    </xf>
    <xf numFmtId="0" fontId="20" fillId="0" borderId="21" xfId="0" applyFont="1" applyBorder="1" applyAlignment="1">
      <alignment horizontal="center"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6"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4" fillId="0" borderId="0" xfId="0" applyNumberFormat="1" applyFont="1" applyAlignment="1" applyProtection="1">
      <alignment vertical="center"/>
      <protection/>
    </xf>
    <xf numFmtId="0" fontId="24" fillId="0" borderId="0" xfId="0" applyFont="1" applyAlignment="1" applyProtection="1">
      <alignment vertical="center"/>
      <protection/>
    </xf>
    <xf numFmtId="0" fontId="23" fillId="0" borderId="0" xfId="0" applyFont="1" applyAlignment="1" applyProtection="1">
      <alignment horizontal="left" vertical="center" wrapText="1"/>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16"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16" fillId="0" borderId="0" xfId="0" applyFont="1" applyAlignment="1" applyProtection="1">
      <alignment horizontal="left" vertical="center" wrapText="1"/>
      <protection/>
    </xf>
    <xf numFmtId="0" fontId="34" fillId="2" borderId="0" xfId="20" applyFill="1"/>
    <xf numFmtId="0" fontId="35" fillId="0" borderId="0" xfId="20" applyFont="1" applyAlignment="1">
      <alignment horizontal="center" vertical="center"/>
    </xf>
    <xf numFmtId="0" fontId="36" fillId="2" borderId="0" xfId="0" applyFont="1" applyFill="1" applyAlignment="1">
      <alignment horizontal="left" vertical="center"/>
    </xf>
    <xf numFmtId="0" fontId="37" fillId="2" borderId="0" xfId="0" applyFont="1" applyFill="1" applyAlignment="1">
      <alignment vertical="center"/>
    </xf>
    <xf numFmtId="0" fontId="38" fillId="2" borderId="0" xfId="20" applyFont="1" applyFill="1" applyAlignment="1">
      <alignment vertical="center"/>
    </xf>
    <xf numFmtId="0" fontId="12" fillId="2" borderId="0" xfId="0" applyFont="1" applyFill="1" applyAlignment="1" applyProtection="1">
      <alignment horizontal="left" vertical="center"/>
      <protection/>
    </xf>
    <xf numFmtId="0" fontId="37" fillId="2" borderId="0" xfId="0" applyFont="1" applyFill="1" applyAlignment="1" applyProtection="1">
      <alignment vertical="center"/>
      <protection/>
    </xf>
    <xf numFmtId="0" fontId="36" fillId="2" borderId="0" xfId="0" applyFont="1" applyFill="1" applyAlignment="1" applyProtection="1">
      <alignment horizontal="left" vertical="center"/>
      <protection/>
    </xf>
    <xf numFmtId="0" fontId="38" fillId="2" borderId="0" xfId="20" applyFont="1" applyFill="1" applyAlignment="1" applyProtection="1">
      <alignment vertical="center"/>
      <protection/>
    </xf>
    <xf numFmtId="0" fontId="38" fillId="2" borderId="0" xfId="20" applyFont="1" applyFill="1" applyAlignment="1">
      <alignment vertical="center"/>
    </xf>
    <xf numFmtId="0" fontId="37" fillId="2" borderId="0" xfId="0" applyFont="1" applyFill="1" applyAlignment="1" applyProtection="1">
      <alignment vertical="center"/>
      <protection locked="0"/>
    </xf>
    <xf numFmtId="0" fontId="0" fillId="0" borderId="0" xfId="21" applyAlignment="1" applyProtection="1">
      <alignment vertical="top"/>
      <protection locked="0"/>
    </xf>
    <xf numFmtId="0" fontId="0" fillId="0" borderId="28" xfId="21" applyFont="1" applyBorder="1" applyAlignment="1" applyProtection="1">
      <alignment vertical="center" wrapText="1"/>
      <protection locked="0"/>
    </xf>
    <xf numFmtId="0" fontId="0" fillId="0" borderId="29" xfId="21" applyFont="1" applyBorder="1" applyAlignment="1" applyProtection="1">
      <alignment vertical="center" wrapText="1"/>
      <protection locked="0"/>
    </xf>
    <xf numFmtId="0" fontId="0" fillId="0" borderId="30" xfId="21" applyFont="1" applyBorder="1" applyAlignment="1" applyProtection="1">
      <alignment vertical="center" wrapText="1"/>
      <protection locked="0"/>
    </xf>
    <xf numFmtId="0" fontId="0" fillId="0" borderId="31" xfId="21" applyFont="1" applyBorder="1" applyAlignment="1" applyProtection="1">
      <alignment horizontal="center" vertical="center" wrapText="1"/>
      <protection locked="0"/>
    </xf>
    <xf numFmtId="0" fontId="13" fillId="0" borderId="0" xfId="21" applyFont="1" applyBorder="1" applyAlignment="1" applyProtection="1">
      <alignment horizontal="center" vertical="center" wrapText="1"/>
      <protection locked="0"/>
    </xf>
    <xf numFmtId="0" fontId="0" fillId="0" borderId="32" xfId="21" applyFont="1" applyBorder="1" applyAlignment="1" applyProtection="1">
      <alignment horizontal="center" vertical="center" wrapText="1"/>
      <protection locked="0"/>
    </xf>
    <xf numFmtId="0" fontId="0" fillId="0" borderId="0" xfId="21" applyAlignment="1" applyProtection="1">
      <alignment horizontal="center" vertical="center"/>
      <protection locked="0"/>
    </xf>
    <xf numFmtId="0" fontId="0" fillId="0" borderId="31" xfId="21" applyFont="1" applyBorder="1" applyAlignment="1" applyProtection="1">
      <alignment vertical="center" wrapText="1"/>
      <protection locked="0"/>
    </xf>
    <xf numFmtId="0" fontId="25" fillId="0" borderId="33" xfId="21" applyFont="1" applyBorder="1" applyAlignment="1" applyProtection="1">
      <alignment horizontal="left" wrapText="1"/>
      <protection locked="0"/>
    </xf>
    <xf numFmtId="0" fontId="0" fillId="0" borderId="32" xfId="21" applyFont="1" applyBorder="1" applyAlignment="1" applyProtection="1">
      <alignment vertical="center" wrapText="1"/>
      <protection locked="0"/>
    </xf>
    <xf numFmtId="0" fontId="25" fillId="0" borderId="0" xfId="21" applyFont="1" applyBorder="1" applyAlignment="1" applyProtection="1">
      <alignment horizontal="left" vertical="center" wrapText="1"/>
      <protection locked="0"/>
    </xf>
    <xf numFmtId="0" fontId="3" fillId="0" borderId="0" xfId="21" applyFont="1" applyBorder="1" applyAlignment="1" applyProtection="1">
      <alignment horizontal="left" vertical="center" wrapText="1"/>
      <protection locked="0"/>
    </xf>
    <xf numFmtId="0" fontId="3" fillId="0" borderId="31" xfId="21" applyFont="1" applyBorder="1" applyAlignment="1" applyProtection="1">
      <alignment vertical="center" wrapText="1"/>
      <protection locked="0"/>
    </xf>
    <xf numFmtId="0" fontId="3" fillId="0" borderId="0" xfId="21" applyFont="1" applyBorder="1" applyAlignment="1" applyProtection="1">
      <alignment horizontal="left" vertical="center" wrapText="1"/>
      <protection locked="0"/>
    </xf>
    <xf numFmtId="0" fontId="3" fillId="0" borderId="0" xfId="21" applyFont="1" applyBorder="1" applyAlignment="1" applyProtection="1">
      <alignment vertical="center" wrapText="1"/>
      <protection locked="0"/>
    </xf>
    <xf numFmtId="0" fontId="3" fillId="0" borderId="0" xfId="21" applyFont="1" applyBorder="1" applyAlignment="1" applyProtection="1">
      <alignment vertical="center"/>
      <protection locked="0"/>
    </xf>
    <xf numFmtId="0" fontId="3" fillId="0" borderId="0" xfId="21" applyFont="1" applyBorder="1" applyAlignment="1" applyProtection="1">
      <alignment horizontal="left" vertical="center"/>
      <protection locked="0"/>
    </xf>
    <xf numFmtId="49" fontId="3" fillId="0" borderId="0" xfId="21" applyNumberFormat="1" applyFont="1" applyBorder="1" applyAlignment="1" applyProtection="1">
      <alignment horizontal="left" vertical="center" wrapText="1"/>
      <protection locked="0"/>
    </xf>
    <xf numFmtId="49" fontId="3" fillId="0" borderId="0" xfId="21" applyNumberFormat="1" applyFont="1" applyBorder="1" applyAlignment="1" applyProtection="1">
      <alignment vertical="center" wrapText="1"/>
      <protection locked="0"/>
    </xf>
    <xf numFmtId="0" fontId="0" fillId="0" borderId="34" xfId="21" applyFont="1" applyBorder="1" applyAlignment="1" applyProtection="1">
      <alignment vertical="center" wrapText="1"/>
      <protection locked="0"/>
    </xf>
    <xf numFmtId="0" fontId="37" fillId="0" borderId="33" xfId="21" applyFont="1" applyBorder="1" applyAlignment="1" applyProtection="1">
      <alignment vertical="center" wrapText="1"/>
      <protection locked="0"/>
    </xf>
    <xf numFmtId="0" fontId="0" fillId="0" borderId="35" xfId="21" applyFont="1" applyBorder="1" applyAlignment="1" applyProtection="1">
      <alignment vertical="center" wrapText="1"/>
      <protection locked="0"/>
    </xf>
    <xf numFmtId="0" fontId="0" fillId="0" borderId="0" xfId="21" applyFont="1" applyBorder="1" applyAlignment="1" applyProtection="1">
      <alignment vertical="top"/>
      <protection locked="0"/>
    </xf>
    <xf numFmtId="0" fontId="0" fillId="0" borderId="0" xfId="21" applyFont="1" applyAlignment="1" applyProtection="1">
      <alignment vertical="top"/>
      <protection locked="0"/>
    </xf>
    <xf numFmtId="0" fontId="0" fillId="0" borderId="28" xfId="21" applyFont="1" applyBorder="1" applyAlignment="1" applyProtection="1">
      <alignment horizontal="left" vertical="center"/>
      <protection locked="0"/>
    </xf>
    <xf numFmtId="0" fontId="0" fillId="0" borderId="29" xfId="21" applyFont="1" applyBorder="1" applyAlignment="1" applyProtection="1">
      <alignment horizontal="left" vertical="center"/>
      <protection locked="0"/>
    </xf>
    <xf numFmtId="0" fontId="0" fillId="0" borderId="30" xfId="21" applyFont="1" applyBorder="1" applyAlignment="1" applyProtection="1">
      <alignment horizontal="left" vertical="center"/>
      <protection locked="0"/>
    </xf>
    <xf numFmtId="0" fontId="0" fillId="0" borderId="31" xfId="21" applyFont="1" applyBorder="1" applyAlignment="1" applyProtection="1">
      <alignment horizontal="left" vertical="center"/>
      <protection locked="0"/>
    </xf>
    <xf numFmtId="0" fontId="13" fillId="0" borderId="0" xfId="21" applyFont="1" applyBorder="1" applyAlignment="1" applyProtection="1">
      <alignment horizontal="center" vertical="center"/>
      <protection locked="0"/>
    </xf>
    <xf numFmtId="0" fontId="0" fillId="0" borderId="32" xfId="21" applyFont="1" applyBorder="1" applyAlignment="1" applyProtection="1">
      <alignment horizontal="left" vertical="center"/>
      <protection locked="0"/>
    </xf>
    <xf numFmtId="0" fontId="25" fillId="0" borderId="0" xfId="21" applyFont="1" applyBorder="1" applyAlignment="1" applyProtection="1">
      <alignment horizontal="left" vertical="center"/>
      <protection locked="0"/>
    </xf>
    <xf numFmtId="0" fontId="5" fillId="0" borderId="0" xfId="21" applyFont="1" applyAlignment="1" applyProtection="1">
      <alignment horizontal="left" vertical="center"/>
      <protection locked="0"/>
    </xf>
    <xf numFmtId="0" fontId="25" fillId="0" borderId="33" xfId="21" applyFont="1" applyBorder="1" applyAlignment="1" applyProtection="1">
      <alignment horizontal="left" vertical="center"/>
      <protection locked="0"/>
    </xf>
    <xf numFmtId="0" fontId="25" fillId="0" borderId="33" xfId="21" applyFont="1" applyBorder="1" applyAlignment="1" applyProtection="1">
      <alignment horizontal="center" vertical="center"/>
      <protection locked="0"/>
    </xf>
    <xf numFmtId="0" fontId="5" fillId="0" borderId="33" xfId="21" applyFont="1" applyBorder="1" applyAlignment="1" applyProtection="1">
      <alignment horizontal="left" vertical="center"/>
      <protection locked="0"/>
    </xf>
    <xf numFmtId="0" fontId="19" fillId="0" borderId="0" xfId="21" applyFont="1" applyBorder="1" applyAlignment="1" applyProtection="1">
      <alignment horizontal="left" vertical="center"/>
      <protection locked="0"/>
    </xf>
    <xf numFmtId="0" fontId="3" fillId="0" borderId="0" xfId="21" applyFont="1" applyAlignment="1" applyProtection="1">
      <alignment horizontal="left" vertical="center"/>
      <protection locked="0"/>
    </xf>
    <xf numFmtId="0" fontId="3" fillId="0" borderId="0" xfId="21" applyFont="1" applyBorder="1" applyAlignment="1" applyProtection="1">
      <alignment horizontal="center" vertical="center"/>
      <protection locked="0"/>
    </xf>
    <xf numFmtId="0" fontId="3" fillId="0" borderId="31" xfId="21" applyFont="1" applyBorder="1" applyAlignment="1" applyProtection="1">
      <alignment horizontal="left" vertical="center"/>
      <protection locked="0"/>
    </xf>
    <xf numFmtId="0" fontId="3" fillId="0" borderId="0" xfId="21" applyFont="1" applyFill="1" applyBorder="1" applyAlignment="1" applyProtection="1">
      <alignment horizontal="left" vertical="center"/>
      <protection locked="0"/>
    </xf>
    <xf numFmtId="0" fontId="3" fillId="0" borderId="0" xfId="21" applyFont="1" applyFill="1" applyBorder="1" applyAlignment="1" applyProtection="1">
      <alignment horizontal="center" vertical="center"/>
      <protection locked="0"/>
    </xf>
    <xf numFmtId="0" fontId="0" fillId="0" borderId="34" xfId="21" applyFont="1" applyBorder="1" applyAlignment="1" applyProtection="1">
      <alignment horizontal="left" vertical="center"/>
      <protection locked="0"/>
    </xf>
    <xf numFmtId="0" fontId="37" fillId="0" borderId="33" xfId="21" applyFont="1" applyBorder="1" applyAlignment="1" applyProtection="1">
      <alignment horizontal="left" vertical="center"/>
      <protection locked="0"/>
    </xf>
    <xf numFmtId="0" fontId="0" fillId="0" borderId="35" xfId="21" applyFont="1" applyBorder="1" applyAlignment="1" applyProtection="1">
      <alignment horizontal="left" vertical="center"/>
      <protection locked="0"/>
    </xf>
    <xf numFmtId="0" fontId="0" fillId="0" borderId="0" xfId="21" applyFont="1" applyBorder="1" applyAlignment="1" applyProtection="1">
      <alignment horizontal="left" vertical="center"/>
      <protection locked="0"/>
    </xf>
    <xf numFmtId="0" fontId="37" fillId="0" borderId="0" xfId="21" applyFont="1" applyBorder="1" applyAlignment="1" applyProtection="1">
      <alignment horizontal="left" vertical="center"/>
      <protection locked="0"/>
    </xf>
    <xf numFmtId="0" fontId="5" fillId="0" borderId="0" xfId="21" applyFont="1" applyBorder="1" applyAlignment="1" applyProtection="1">
      <alignment horizontal="left" vertical="center"/>
      <protection locked="0"/>
    </xf>
    <xf numFmtId="0" fontId="3" fillId="0" borderId="33" xfId="21" applyFont="1" applyBorder="1" applyAlignment="1" applyProtection="1">
      <alignment horizontal="left" vertical="center"/>
      <protection locked="0"/>
    </xf>
    <xf numFmtId="0" fontId="0" fillId="0" borderId="0" xfId="21" applyFont="1" applyBorder="1" applyAlignment="1" applyProtection="1">
      <alignment horizontal="left" vertical="center" wrapText="1"/>
      <protection locked="0"/>
    </xf>
    <xf numFmtId="0" fontId="3" fillId="0" borderId="0" xfId="21" applyFont="1" applyBorder="1" applyAlignment="1" applyProtection="1">
      <alignment horizontal="center" vertical="center" wrapText="1"/>
      <protection locked="0"/>
    </xf>
    <xf numFmtId="0" fontId="0" fillId="0" borderId="28" xfId="21" applyFont="1" applyBorder="1" applyAlignment="1" applyProtection="1">
      <alignment horizontal="left" vertical="center" wrapText="1"/>
      <protection locked="0"/>
    </xf>
    <xf numFmtId="0" fontId="0" fillId="0" borderId="29" xfId="21" applyFont="1" applyBorder="1" applyAlignment="1" applyProtection="1">
      <alignment horizontal="left" vertical="center" wrapText="1"/>
      <protection locked="0"/>
    </xf>
    <xf numFmtId="0" fontId="0" fillId="0" borderId="30" xfId="21" applyFont="1" applyBorder="1" applyAlignment="1" applyProtection="1">
      <alignment horizontal="left" vertical="center" wrapText="1"/>
      <protection locked="0"/>
    </xf>
    <xf numFmtId="0" fontId="0" fillId="0" borderId="31" xfId="21" applyFont="1" applyBorder="1" applyAlignment="1" applyProtection="1">
      <alignment horizontal="left" vertical="center" wrapText="1"/>
      <protection locked="0"/>
    </xf>
    <xf numFmtId="0" fontId="0" fillId="0" borderId="32" xfId="21" applyFont="1" applyBorder="1" applyAlignment="1" applyProtection="1">
      <alignment horizontal="left" vertical="center" wrapText="1"/>
      <protection locked="0"/>
    </xf>
    <xf numFmtId="0" fontId="5" fillId="0" borderId="31" xfId="21" applyFont="1" applyBorder="1" applyAlignment="1" applyProtection="1">
      <alignment horizontal="left" vertical="center" wrapText="1"/>
      <protection locked="0"/>
    </xf>
    <xf numFmtId="0" fontId="5" fillId="0" borderId="32" xfId="21" applyFont="1" applyBorder="1" applyAlignment="1" applyProtection="1">
      <alignment horizontal="left" vertical="center" wrapText="1"/>
      <protection locked="0"/>
    </xf>
    <xf numFmtId="0" fontId="3" fillId="0" borderId="31"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wrapText="1"/>
      <protection locked="0"/>
    </xf>
    <xf numFmtId="0" fontId="3" fillId="0" borderId="32" xfId="21" applyFont="1" applyBorder="1" applyAlignment="1" applyProtection="1">
      <alignment horizontal="left" vertical="center"/>
      <protection locked="0"/>
    </xf>
    <xf numFmtId="0" fontId="3" fillId="0" borderId="34" xfId="21" applyFont="1" applyBorder="1" applyAlignment="1" applyProtection="1">
      <alignment horizontal="left" vertical="center" wrapText="1"/>
      <protection locked="0"/>
    </xf>
    <xf numFmtId="0" fontId="3" fillId="0" borderId="33" xfId="21" applyFont="1" applyBorder="1" applyAlignment="1" applyProtection="1">
      <alignment horizontal="left" vertical="center" wrapText="1"/>
      <protection locked="0"/>
    </xf>
    <xf numFmtId="0" fontId="3" fillId="0" borderId="35" xfId="21" applyFont="1" applyBorder="1" applyAlignment="1" applyProtection="1">
      <alignment horizontal="left" vertical="center" wrapText="1"/>
      <protection locked="0"/>
    </xf>
    <xf numFmtId="0" fontId="3" fillId="0" borderId="0" xfId="21" applyFont="1" applyBorder="1" applyAlignment="1" applyProtection="1">
      <alignment horizontal="left" vertical="top"/>
      <protection locked="0"/>
    </xf>
    <xf numFmtId="0" fontId="3" fillId="0" borderId="0" xfId="21" applyFont="1" applyBorder="1" applyAlignment="1" applyProtection="1">
      <alignment horizontal="center" vertical="top"/>
      <protection locked="0"/>
    </xf>
    <xf numFmtId="0" fontId="3" fillId="0" borderId="34" xfId="21" applyFont="1" applyBorder="1" applyAlignment="1" applyProtection="1">
      <alignment horizontal="left" vertical="center"/>
      <protection locked="0"/>
    </xf>
    <xf numFmtId="0" fontId="3" fillId="0" borderId="35" xfId="21" applyFont="1" applyBorder="1" applyAlignment="1" applyProtection="1">
      <alignment horizontal="left" vertical="center"/>
      <protection locked="0"/>
    </xf>
    <xf numFmtId="0" fontId="5" fillId="0" borderId="0" xfId="21" applyFont="1" applyAlignment="1" applyProtection="1">
      <alignment vertical="center"/>
      <protection locked="0"/>
    </xf>
    <xf numFmtId="0" fontId="25" fillId="0" borderId="0" xfId="21" applyFont="1" applyBorder="1" applyAlignment="1" applyProtection="1">
      <alignment vertical="center"/>
      <protection locked="0"/>
    </xf>
    <xf numFmtId="0" fontId="5" fillId="0" borderId="33" xfId="21" applyFont="1" applyBorder="1" applyAlignment="1" applyProtection="1">
      <alignment vertical="center"/>
      <protection locked="0"/>
    </xf>
    <xf numFmtId="0" fontId="25" fillId="0" borderId="33" xfId="21" applyFont="1" applyBorder="1" applyAlignment="1" applyProtection="1">
      <alignment vertical="center"/>
      <protection locked="0"/>
    </xf>
    <xf numFmtId="0" fontId="0" fillId="0" borderId="0" xfId="21" applyBorder="1" applyAlignment="1" applyProtection="1">
      <alignment vertical="top"/>
      <protection locked="0"/>
    </xf>
    <xf numFmtId="49" fontId="3" fillId="0" borderId="0" xfId="21" applyNumberFormat="1" applyFont="1" applyBorder="1" applyAlignment="1" applyProtection="1">
      <alignment horizontal="left" vertical="center"/>
      <protection locked="0"/>
    </xf>
    <xf numFmtId="0" fontId="0" fillId="0" borderId="33" xfId="21" applyBorder="1" applyAlignment="1" applyProtection="1">
      <alignment vertical="top"/>
      <protection locked="0"/>
    </xf>
    <xf numFmtId="0" fontId="25" fillId="0" borderId="33" xfId="21" applyFont="1" applyBorder="1" applyAlignment="1" applyProtection="1">
      <alignment horizontal="left"/>
      <protection locked="0"/>
    </xf>
    <xf numFmtId="0" fontId="5" fillId="0" borderId="33" xfId="21" applyFont="1" applyBorder="1" applyAlignment="1" applyProtection="1">
      <alignment/>
      <protection locked="0"/>
    </xf>
    <xf numFmtId="0" fontId="25" fillId="0" borderId="33" xfId="21" applyFont="1" applyBorder="1" applyAlignment="1" applyProtection="1">
      <alignment horizontal="left"/>
      <protection locked="0"/>
    </xf>
    <xf numFmtId="0" fontId="3" fillId="0" borderId="0" xfId="21" applyFont="1" applyBorder="1" applyAlignment="1" applyProtection="1">
      <alignment horizontal="left" vertical="center"/>
      <protection locked="0"/>
    </xf>
    <xf numFmtId="0" fontId="0" fillId="0" borderId="31" xfId="21" applyFont="1" applyBorder="1" applyAlignment="1" applyProtection="1">
      <alignment vertical="top"/>
      <protection locked="0"/>
    </xf>
    <xf numFmtId="0" fontId="3" fillId="0" borderId="0" xfId="21" applyFont="1" applyBorder="1" applyAlignment="1" applyProtection="1">
      <alignment horizontal="left" vertical="top"/>
      <protection locked="0"/>
    </xf>
    <xf numFmtId="0" fontId="0" fillId="0" borderId="32" xfId="21" applyFont="1" applyBorder="1" applyAlignment="1" applyProtection="1">
      <alignment vertical="top"/>
      <protection locked="0"/>
    </xf>
    <xf numFmtId="0" fontId="0" fillId="0" borderId="0" xfId="21" applyFont="1" applyBorder="1" applyAlignment="1" applyProtection="1">
      <alignment horizontal="center" vertical="center"/>
      <protection locked="0"/>
    </xf>
    <xf numFmtId="0" fontId="0" fillId="0" borderId="0" xfId="21" applyFont="1" applyBorder="1" applyAlignment="1" applyProtection="1">
      <alignment horizontal="left" vertical="top"/>
      <protection locked="0"/>
    </xf>
    <xf numFmtId="0" fontId="0" fillId="0" borderId="34" xfId="21" applyFont="1" applyBorder="1" applyAlignment="1" applyProtection="1">
      <alignment vertical="top"/>
      <protection locked="0"/>
    </xf>
    <xf numFmtId="0" fontId="0" fillId="0" borderId="33" xfId="21" applyFont="1" applyBorder="1" applyAlignment="1" applyProtection="1">
      <alignment vertical="top"/>
      <protection locked="0"/>
    </xf>
    <xf numFmtId="0" fontId="0" fillId="0" borderId="35" xfId="21" applyFont="1" applyBorder="1" applyAlignment="1" applyProtection="1">
      <alignment vertical="top"/>
      <protection locked="0"/>
    </xf>
  </cellXfs>
  <cellStyles count="8">
    <cellStyle name="Normal" xfId="0"/>
    <cellStyle name="Percent" xfId="15"/>
    <cellStyle name="Currency" xfId="16"/>
    <cellStyle name="Currency [0]" xfId="17"/>
    <cellStyle name="Comma" xfId="18"/>
    <cellStyle name="Comma [0]" xfId="19"/>
    <cellStyle name="Hypertextový odkaz" xfId="20"/>
    <cellStyle name="Normální 2" xfId="21"/>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298" t="s">
        <v>0</v>
      </c>
      <c r="B1" s="299"/>
      <c r="C1" s="299"/>
      <c r="D1" s="300" t="s">
        <v>1</v>
      </c>
      <c r="E1" s="299"/>
      <c r="F1" s="299"/>
      <c r="G1" s="299"/>
      <c r="H1" s="299"/>
      <c r="I1" s="299"/>
      <c r="J1" s="299"/>
      <c r="K1" s="301" t="s">
        <v>417</v>
      </c>
      <c r="L1" s="301"/>
      <c r="M1" s="301"/>
      <c r="N1" s="301"/>
      <c r="O1" s="301"/>
      <c r="P1" s="301"/>
      <c r="Q1" s="301"/>
      <c r="R1" s="301"/>
      <c r="S1" s="301"/>
      <c r="T1" s="299"/>
      <c r="U1" s="299"/>
      <c r="V1" s="299"/>
      <c r="W1" s="301" t="s">
        <v>418</v>
      </c>
      <c r="X1" s="301"/>
      <c r="Y1" s="301"/>
      <c r="Z1" s="301"/>
      <c r="AA1" s="301"/>
      <c r="AB1" s="301"/>
      <c r="AC1" s="301"/>
      <c r="AD1" s="301"/>
      <c r="AE1" s="301"/>
      <c r="AF1" s="301"/>
      <c r="AG1" s="301"/>
      <c r="AH1" s="301"/>
      <c r="AI1" s="293"/>
      <c r="AJ1" s="15"/>
      <c r="AK1" s="15"/>
      <c r="AL1" s="15"/>
      <c r="AM1" s="15"/>
      <c r="AN1" s="15"/>
      <c r="AO1" s="15"/>
      <c r="AP1" s="15"/>
      <c r="AQ1" s="15"/>
      <c r="AR1" s="15"/>
      <c r="AS1" s="15"/>
      <c r="AT1" s="15"/>
      <c r="AU1" s="15"/>
      <c r="AV1" s="15"/>
      <c r="AW1" s="15"/>
      <c r="AX1" s="15"/>
      <c r="AY1" s="15"/>
      <c r="AZ1" s="15"/>
      <c r="BA1" s="14" t="s">
        <v>2</v>
      </c>
      <c r="BB1" s="14" t="s">
        <v>3</v>
      </c>
      <c r="BC1" s="15"/>
      <c r="BD1" s="15"/>
      <c r="BE1" s="15"/>
      <c r="BF1" s="15"/>
      <c r="BG1" s="15"/>
      <c r="BH1" s="15"/>
      <c r="BI1" s="15"/>
      <c r="BJ1" s="15"/>
      <c r="BK1" s="15"/>
      <c r="BL1" s="15"/>
      <c r="BM1" s="15"/>
      <c r="BN1" s="15"/>
      <c r="BO1" s="15"/>
      <c r="BP1" s="15"/>
      <c r="BQ1" s="15"/>
      <c r="BR1" s="15"/>
      <c r="BT1" s="16" t="s">
        <v>4</v>
      </c>
      <c r="BU1" s="16" t="s">
        <v>4</v>
      </c>
      <c r="BV1" s="16" t="s">
        <v>5</v>
      </c>
    </row>
    <row r="2" spans="3:72" ht="36.95" customHeight="1">
      <c r="AR2" s="251"/>
      <c r="AS2" s="251"/>
      <c r="AT2" s="251"/>
      <c r="AU2" s="251"/>
      <c r="AV2" s="251"/>
      <c r="AW2" s="251"/>
      <c r="AX2" s="251"/>
      <c r="AY2" s="251"/>
      <c r="AZ2" s="251"/>
      <c r="BA2" s="251"/>
      <c r="BB2" s="251"/>
      <c r="BC2" s="251"/>
      <c r="BD2" s="251"/>
      <c r="BE2" s="251"/>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6</v>
      </c>
      <c r="BT3" s="17" t="s">
        <v>8</v>
      </c>
    </row>
    <row r="4" spans="2:71" ht="36.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4"/>
      <c r="AS4" s="25" t="s">
        <v>10</v>
      </c>
      <c r="BE4" s="26" t="s">
        <v>11</v>
      </c>
      <c r="BS4" s="17" t="s">
        <v>12</v>
      </c>
    </row>
    <row r="5" spans="2:71" ht="14.45" customHeight="1">
      <c r="B5" s="21"/>
      <c r="C5" s="22"/>
      <c r="D5" s="27" t="s">
        <v>13</v>
      </c>
      <c r="E5" s="22"/>
      <c r="F5" s="22"/>
      <c r="G5" s="22"/>
      <c r="H5" s="22"/>
      <c r="I5" s="22"/>
      <c r="J5" s="22"/>
      <c r="K5" s="254" t="s">
        <v>14</v>
      </c>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2"/>
      <c r="AQ5" s="24"/>
      <c r="BE5" s="250" t="s">
        <v>15</v>
      </c>
      <c r="BS5" s="17" t="s">
        <v>6</v>
      </c>
    </row>
    <row r="6" spans="2:71" ht="36.95" customHeight="1">
      <c r="B6" s="21"/>
      <c r="C6" s="22"/>
      <c r="D6" s="29" t="s">
        <v>16</v>
      </c>
      <c r="E6" s="22"/>
      <c r="F6" s="22"/>
      <c r="G6" s="22"/>
      <c r="H6" s="22"/>
      <c r="I6" s="22"/>
      <c r="J6" s="22"/>
      <c r="K6" s="256" t="s">
        <v>17</v>
      </c>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2"/>
      <c r="AQ6" s="24"/>
      <c r="BE6" s="251"/>
      <c r="BS6" s="17" t="s">
        <v>18</v>
      </c>
    </row>
    <row r="7" spans="2:71" ht="14.45" customHeight="1">
      <c r="B7" s="21"/>
      <c r="C7" s="22"/>
      <c r="D7" s="30" t="s">
        <v>19</v>
      </c>
      <c r="E7" s="22"/>
      <c r="F7" s="22"/>
      <c r="G7" s="22"/>
      <c r="H7" s="22"/>
      <c r="I7" s="22"/>
      <c r="J7" s="22"/>
      <c r="K7" s="28" t="s">
        <v>20</v>
      </c>
      <c r="L7" s="22"/>
      <c r="M7" s="22"/>
      <c r="N7" s="22"/>
      <c r="O7" s="22"/>
      <c r="P7" s="22"/>
      <c r="Q7" s="22"/>
      <c r="R7" s="22"/>
      <c r="S7" s="22"/>
      <c r="T7" s="22"/>
      <c r="U7" s="22"/>
      <c r="V7" s="22"/>
      <c r="W7" s="22"/>
      <c r="X7" s="22"/>
      <c r="Y7" s="22"/>
      <c r="Z7" s="22"/>
      <c r="AA7" s="22"/>
      <c r="AB7" s="22"/>
      <c r="AC7" s="22"/>
      <c r="AD7" s="22"/>
      <c r="AE7" s="22"/>
      <c r="AF7" s="22"/>
      <c r="AG7" s="22"/>
      <c r="AH7" s="22"/>
      <c r="AI7" s="22"/>
      <c r="AJ7" s="22"/>
      <c r="AK7" s="30" t="s">
        <v>21</v>
      </c>
      <c r="AL7" s="22"/>
      <c r="AM7" s="22"/>
      <c r="AN7" s="28" t="s">
        <v>22</v>
      </c>
      <c r="AO7" s="22"/>
      <c r="AP7" s="22"/>
      <c r="AQ7" s="24"/>
      <c r="BE7" s="251"/>
      <c r="BS7" s="17" t="s">
        <v>23</v>
      </c>
    </row>
    <row r="8" spans="2:71" ht="14.45" customHeight="1">
      <c r="B8" s="21"/>
      <c r="C8" s="22"/>
      <c r="D8" s="30" t="s">
        <v>24</v>
      </c>
      <c r="E8" s="22"/>
      <c r="F8" s="22"/>
      <c r="G8" s="22"/>
      <c r="H8" s="22"/>
      <c r="I8" s="22"/>
      <c r="J8" s="22"/>
      <c r="K8" s="28" t="s">
        <v>25</v>
      </c>
      <c r="L8" s="22"/>
      <c r="M8" s="22"/>
      <c r="N8" s="22"/>
      <c r="O8" s="22"/>
      <c r="P8" s="22"/>
      <c r="Q8" s="22"/>
      <c r="R8" s="22"/>
      <c r="S8" s="22"/>
      <c r="T8" s="22"/>
      <c r="U8" s="22"/>
      <c r="V8" s="22"/>
      <c r="W8" s="22"/>
      <c r="X8" s="22"/>
      <c r="Y8" s="22"/>
      <c r="Z8" s="22"/>
      <c r="AA8" s="22"/>
      <c r="AB8" s="22"/>
      <c r="AC8" s="22"/>
      <c r="AD8" s="22"/>
      <c r="AE8" s="22"/>
      <c r="AF8" s="22"/>
      <c r="AG8" s="22"/>
      <c r="AH8" s="22"/>
      <c r="AI8" s="22"/>
      <c r="AJ8" s="22"/>
      <c r="AK8" s="30" t="s">
        <v>26</v>
      </c>
      <c r="AL8" s="22"/>
      <c r="AM8" s="22"/>
      <c r="AN8" s="31" t="s">
        <v>27</v>
      </c>
      <c r="AO8" s="22"/>
      <c r="AP8" s="22"/>
      <c r="AQ8" s="24"/>
      <c r="BE8" s="251"/>
      <c r="BS8" s="17" t="s">
        <v>28</v>
      </c>
    </row>
    <row r="9" spans="2:7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4"/>
      <c r="BE9" s="251"/>
      <c r="BS9" s="17" t="s">
        <v>29</v>
      </c>
    </row>
    <row r="10" spans="2:71" ht="14.45" customHeight="1">
      <c r="B10" s="21"/>
      <c r="C10" s="22"/>
      <c r="D10" s="30" t="s">
        <v>30</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0" t="s">
        <v>31</v>
      </c>
      <c r="AL10" s="22"/>
      <c r="AM10" s="22"/>
      <c r="AN10" s="28" t="s">
        <v>22</v>
      </c>
      <c r="AO10" s="22"/>
      <c r="AP10" s="22"/>
      <c r="AQ10" s="24"/>
      <c r="BE10" s="251"/>
      <c r="BS10" s="17" t="s">
        <v>18</v>
      </c>
    </row>
    <row r="11" spans="2:71" ht="18.4" customHeight="1">
      <c r="B11" s="21"/>
      <c r="C11" s="22"/>
      <c r="D11" s="22"/>
      <c r="E11" s="28" t="s">
        <v>32</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0" t="s">
        <v>33</v>
      </c>
      <c r="AL11" s="22"/>
      <c r="AM11" s="22"/>
      <c r="AN11" s="28" t="s">
        <v>22</v>
      </c>
      <c r="AO11" s="22"/>
      <c r="AP11" s="22"/>
      <c r="AQ11" s="24"/>
      <c r="BE11" s="251"/>
      <c r="BS11" s="17" t="s">
        <v>18</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4"/>
      <c r="BE12" s="251"/>
      <c r="BS12" s="17" t="s">
        <v>18</v>
      </c>
    </row>
    <row r="13" spans="2:71" ht="14.45" customHeight="1">
      <c r="B13" s="21"/>
      <c r="C13" s="22"/>
      <c r="D13" s="30" t="s">
        <v>34</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0" t="s">
        <v>31</v>
      </c>
      <c r="AL13" s="22"/>
      <c r="AM13" s="22"/>
      <c r="AN13" s="32" t="s">
        <v>35</v>
      </c>
      <c r="AO13" s="22"/>
      <c r="AP13" s="22"/>
      <c r="AQ13" s="24"/>
      <c r="BE13" s="251"/>
      <c r="BS13" s="17" t="s">
        <v>18</v>
      </c>
    </row>
    <row r="14" spans="2:71" ht="13.5">
      <c r="B14" s="21"/>
      <c r="C14" s="22"/>
      <c r="D14" s="22"/>
      <c r="E14" s="257" t="s">
        <v>35</v>
      </c>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30" t="s">
        <v>33</v>
      </c>
      <c r="AL14" s="22"/>
      <c r="AM14" s="22"/>
      <c r="AN14" s="32" t="s">
        <v>35</v>
      </c>
      <c r="AO14" s="22"/>
      <c r="AP14" s="22"/>
      <c r="AQ14" s="24"/>
      <c r="BE14" s="251"/>
      <c r="BS14" s="17" t="s">
        <v>18</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4"/>
      <c r="BE15" s="251"/>
      <c r="BS15" s="17" t="s">
        <v>4</v>
      </c>
    </row>
    <row r="16" spans="2:71" ht="14.45" customHeight="1">
      <c r="B16" s="21"/>
      <c r="C16" s="22"/>
      <c r="D16" s="30" t="s">
        <v>36</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0" t="s">
        <v>31</v>
      </c>
      <c r="AL16" s="22"/>
      <c r="AM16" s="22"/>
      <c r="AN16" s="28" t="s">
        <v>22</v>
      </c>
      <c r="AO16" s="22"/>
      <c r="AP16" s="22"/>
      <c r="AQ16" s="24"/>
      <c r="BE16" s="251"/>
      <c r="BS16" s="17" t="s">
        <v>4</v>
      </c>
    </row>
    <row r="17" spans="2:71" ht="18.4" customHeight="1">
      <c r="B17" s="21"/>
      <c r="C17" s="22"/>
      <c r="D17" s="22"/>
      <c r="E17" s="28" t="s">
        <v>37</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0" t="s">
        <v>33</v>
      </c>
      <c r="AL17" s="22"/>
      <c r="AM17" s="22"/>
      <c r="AN17" s="28" t="s">
        <v>22</v>
      </c>
      <c r="AO17" s="22"/>
      <c r="AP17" s="22"/>
      <c r="AQ17" s="24"/>
      <c r="BE17" s="251"/>
      <c r="BS17" s="17" t="s">
        <v>38</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4"/>
      <c r="BE18" s="251"/>
      <c r="BS18" s="17" t="s">
        <v>6</v>
      </c>
    </row>
    <row r="19" spans="2:71" ht="14.45" customHeight="1">
      <c r="B19" s="21"/>
      <c r="C19" s="22"/>
      <c r="D19" s="30" t="s">
        <v>39</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4"/>
      <c r="BE19" s="251"/>
      <c r="BS19" s="17" t="s">
        <v>6</v>
      </c>
    </row>
    <row r="20" spans="2:71" ht="63" customHeight="1">
      <c r="B20" s="21"/>
      <c r="C20" s="22"/>
      <c r="D20" s="22"/>
      <c r="E20" s="258" t="s">
        <v>40</v>
      </c>
      <c r="F20" s="255"/>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2"/>
      <c r="AP20" s="22"/>
      <c r="AQ20" s="24"/>
      <c r="BE20" s="251"/>
      <c r="BS20" s="17" t="s">
        <v>4</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4"/>
      <c r="BE21" s="251"/>
    </row>
    <row r="22" spans="2:57" ht="6.95" customHeight="1">
      <c r="B22" s="21"/>
      <c r="C22" s="22"/>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22"/>
      <c r="AQ22" s="24"/>
      <c r="BE22" s="251"/>
    </row>
    <row r="23" spans="2:57" s="1" customFormat="1" ht="25.9" customHeight="1">
      <c r="B23" s="34"/>
      <c r="C23" s="35"/>
      <c r="D23" s="36" t="s">
        <v>41</v>
      </c>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259">
        <f>ROUND(AG51,2)</f>
        <v>0</v>
      </c>
      <c r="AL23" s="260"/>
      <c r="AM23" s="260"/>
      <c r="AN23" s="260"/>
      <c r="AO23" s="260"/>
      <c r="AP23" s="35"/>
      <c r="AQ23" s="38"/>
      <c r="BE23" s="252"/>
    </row>
    <row r="24" spans="2:57" s="1" customFormat="1" ht="6.95" customHeight="1">
      <c r="B24" s="34"/>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8"/>
      <c r="BE24" s="252"/>
    </row>
    <row r="25" spans="2:57" s="1" customFormat="1" ht="13.5">
      <c r="B25" s="34"/>
      <c r="C25" s="35"/>
      <c r="D25" s="35"/>
      <c r="E25" s="35"/>
      <c r="F25" s="35"/>
      <c r="G25" s="35"/>
      <c r="H25" s="35"/>
      <c r="I25" s="35"/>
      <c r="J25" s="35"/>
      <c r="K25" s="35"/>
      <c r="L25" s="261" t="s">
        <v>42</v>
      </c>
      <c r="M25" s="262"/>
      <c r="N25" s="262"/>
      <c r="O25" s="262"/>
      <c r="P25" s="35"/>
      <c r="Q25" s="35"/>
      <c r="R25" s="35"/>
      <c r="S25" s="35"/>
      <c r="T25" s="35"/>
      <c r="U25" s="35"/>
      <c r="V25" s="35"/>
      <c r="W25" s="261" t="s">
        <v>43</v>
      </c>
      <c r="X25" s="262"/>
      <c r="Y25" s="262"/>
      <c r="Z25" s="262"/>
      <c r="AA25" s="262"/>
      <c r="AB25" s="262"/>
      <c r="AC25" s="262"/>
      <c r="AD25" s="262"/>
      <c r="AE25" s="262"/>
      <c r="AF25" s="35"/>
      <c r="AG25" s="35"/>
      <c r="AH25" s="35"/>
      <c r="AI25" s="35"/>
      <c r="AJ25" s="35"/>
      <c r="AK25" s="261" t="s">
        <v>44</v>
      </c>
      <c r="AL25" s="262"/>
      <c r="AM25" s="262"/>
      <c r="AN25" s="262"/>
      <c r="AO25" s="262"/>
      <c r="AP25" s="35"/>
      <c r="AQ25" s="38"/>
      <c r="BE25" s="252"/>
    </row>
    <row r="26" spans="2:57" s="2" customFormat="1" ht="14.45" customHeight="1">
      <c r="B26" s="40"/>
      <c r="C26" s="41"/>
      <c r="D26" s="42" t="s">
        <v>45</v>
      </c>
      <c r="E26" s="41"/>
      <c r="F26" s="42" t="s">
        <v>46</v>
      </c>
      <c r="G26" s="41"/>
      <c r="H26" s="41"/>
      <c r="I26" s="41"/>
      <c r="J26" s="41"/>
      <c r="K26" s="41"/>
      <c r="L26" s="263">
        <v>0.21</v>
      </c>
      <c r="M26" s="264"/>
      <c r="N26" s="264"/>
      <c r="O26" s="264"/>
      <c r="P26" s="41"/>
      <c r="Q26" s="41"/>
      <c r="R26" s="41"/>
      <c r="S26" s="41"/>
      <c r="T26" s="41"/>
      <c r="U26" s="41"/>
      <c r="V26" s="41"/>
      <c r="W26" s="265">
        <f>ROUND(AZ51,2)</f>
        <v>0</v>
      </c>
      <c r="X26" s="264"/>
      <c r="Y26" s="264"/>
      <c r="Z26" s="264"/>
      <c r="AA26" s="264"/>
      <c r="AB26" s="264"/>
      <c r="AC26" s="264"/>
      <c r="AD26" s="264"/>
      <c r="AE26" s="264"/>
      <c r="AF26" s="41"/>
      <c r="AG26" s="41"/>
      <c r="AH26" s="41"/>
      <c r="AI26" s="41"/>
      <c r="AJ26" s="41"/>
      <c r="AK26" s="265">
        <f>ROUND(AV51,2)</f>
        <v>0</v>
      </c>
      <c r="AL26" s="264"/>
      <c r="AM26" s="264"/>
      <c r="AN26" s="264"/>
      <c r="AO26" s="264"/>
      <c r="AP26" s="41"/>
      <c r="AQ26" s="43"/>
      <c r="BE26" s="253"/>
    </row>
    <row r="27" spans="2:57" s="2" customFormat="1" ht="14.45" customHeight="1">
      <c r="B27" s="40"/>
      <c r="C27" s="41"/>
      <c r="D27" s="41"/>
      <c r="E27" s="41"/>
      <c r="F27" s="42" t="s">
        <v>47</v>
      </c>
      <c r="G27" s="41"/>
      <c r="H27" s="41"/>
      <c r="I27" s="41"/>
      <c r="J27" s="41"/>
      <c r="K27" s="41"/>
      <c r="L27" s="263">
        <v>0.15</v>
      </c>
      <c r="M27" s="264"/>
      <c r="N27" s="264"/>
      <c r="O27" s="264"/>
      <c r="P27" s="41"/>
      <c r="Q27" s="41"/>
      <c r="R27" s="41"/>
      <c r="S27" s="41"/>
      <c r="T27" s="41"/>
      <c r="U27" s="41"/>
      <c r="V27" s="41"/>
      <c r="W27" s="265">
        <f>ROUND(BA51,2)</f>
        <v>0</v>
      </c>
      <c r="X27" s="264"/>
      <c r="Y27" s="264"/>
      <c r="Z27" s="264"/>
      <c r="AA27" s="264"/>
      <c r="AB27" s="264"/>
      <c r="AC27" s="264"/>
      <c r="AD27" s="264"/>
      <c r="AE27" s="264"/>
      <c r="AF27" s="41"/>
      <c r="AG27" s="41"/>
      <c r="AH27" s="41"/>
      <c r="AI27" s="41"/>
      <c r="AJ27" s="41"/>
      <c r="AK27" s="265">
        <f>ROUND(AW51,2)</f>
        <v>0</v>
      </c>
      <c r="AL27" s="264"/>
      <c r="AM27" s="264"/>
      <c r="AN27" s="264"/>
      <c r="AO27" s="264"/>
      <c r="AP27" s="41"/>
      <c r="AQ27" s="43"/>
      <c r="BE27" s="253"/>
    </row>
    <row r="28" spans="2:57" s="2" customFormat="1" ht="14.45" customHeight="1" hidden="1">
      <c r="B28" s="40"/>
      <c r="C28" s="41"/>
      <c r="D28" s="41"/>
      <c r="E28" s="41"/>
      <c r="F28" s="42" t="s">
        <v>48</v>
      </c>
      <c r="G28" s="41"/>
      <c r="H28" s="41"/>
      <c r="I28" s="41"/>
      <c r="J28" s="41"/>
      <c r="K28" s="41"/>
      <c r="L28" s="263">
        <v>0.21</v>
      </c>
      <c r="M28" s="264"/>
      <c r="N28" s="264"/>
      <c r="O28" s="264"/>
      <c r="P28" s="41"/>
      <c r="Q28" s="41"/>
      <c r="R28" s="41"/>
      <c r="S28" s="41"/>
      <c r="T28" s="41"/>
      <c r="U28" s="41"/>
      <c r="V28" s="41"/>
      <c r="W28" s="265">
        <f>ROUND(BB51,2)</f>
        <v>0</v>
      </c>
      <c r="X28" s="264"/>
      <c r="Y28" s="264"/>
      <c r="Z28" s="264"/>
      <c r="AA28" s="264"/>
      <c r="AB28" s="264"/>
      <c r="AC28" s="264"/>
      <c r="AD28" s="264"/>
      <c r="AE28" s="264"/>
      <c r="AF28" s="41"/>
      <c r="AG28" s="41"/>
      <c r="AH28" s="41"/>
      <c r="AI28" s="41"/>
      <c r="AJ28" s="41"/>
      <c r="AK28" s="265">
        <v>0</v>
      </c>
      <c r="AL28" s="264"/>
      <c r="AM28" s="264"/>
      <c r="AN28" s="264"/>
      <c r="AO28" s="264"/>
      <c r="AP28" s="41"/>
      <c r="AQ28" s="43"/>
      <c r="BE28" s="253"/>
    </row>
    <row r="29" spans="2:57" s="2" customFormat="1" ht="14.45" customHeight="1" hidden="1">
      <c r="B29" s="40"/>
      <c r="C29" s="41"/>
      <c r="D29" s="41"/>
      <c r="E29" s="41"/>
      <c r="F29" s="42" t="s">
        <v>49</v>
      </c>
      <c r="G29" s="41"/>
      <c r="H29" s="41"/>
      <c r="I29" s="41"/>
      <c r="J29" s="41"/>
      <c r="K29" s="41"/>
      <c r="L29" s="263">
        <v>0.15</v>
      </c>
      <c r="M29" s="264"/>
      <c r="N29" s="264"/>
      <c r="O29" s="264"/>
      <c r="P29" s="41"/>
      <c r="Q29" s="41"/>
      <c r="R29" s="41"/>
      <c r="S29" s="41"/>
      <c r="T29" s="41"/>
      <c r="U29" s="41"/>
      <c r="V29" s="41"/>
      <c r="W29" s="265">
        <f>ROUND(BC51,2)</f>
        <v>0</v>
      </c>
      <c r="X29" s="264"/>
      <c r="Y29" s="264"/>
      <c r="Z29" s="264"/>
      <c r="AA29" s="264"/>
      <c r="AB29" s="264"/>
      <c r="AC29" s="264"/>
      <c r="AD29" s="264"/>
      <c r="AE29" s="264"/>
      <c r="AF29" s="41"/>
      <c r="AG29" s="41"/>
      <c r="AH29" s="41"/>
      <c r="AI29" s="41"/>
      <c r="AJ29" s="41"/>
      <c r="AK29" s="265">
        <v>0</v>
      </c>
      <c r="AL29" s="264"/>
      <c r="AM29" s="264"/>
      <c r="AN29" s="264"/>
      <c r="AO29" s="264"/>
      <c r="AP29" s="41"/>
      <c r="AQ29" s="43"/>
      <c r="BE29" s="253"/>
    </row>
    <row r="30" spans="2:57" s="2" customFormat="1" ht="14.45" customHeight="1" hidden="1">
      <c r="B30" s="40"/>
      <c r="C30" s="41"/>
      <c r="D30" s="41"/>
      <c r="E30" s="41"/>
      <c r="F30" s="42" t="s">
        <v>50</v>
      </c>
      <c r="G30" s="41"/>
      <c r="H30" s="41"/>
      <c r="I30" s="41"/>
      <c r="J30" s="41"/>
      <c r="K30" s="41"/>
      <c r="L30" s="263">
        <v>0</v>
      </c>
      <c r="M30" s="264"/>
      <c r="N30" s="264"/>
      <c r="O30" s="264"/>
      <c r="P30" s="41"/>
      <c r="Q30" s="41"/>
      <c r="R30" s="41"/>
      <c r="S30" s="41"/>
      <c r="T30" s="41"/>
      <c r="U30" s="41"/>
      <c r="V30" s="41"/>
      <c r="W30" s="265">
        <f>ROUND(BD51,2)</f>
        <v>0</v>
      </c>
      <c r="X30" s="264"/>
      <c r="Y30" s="264"/>
      <c r="Z30" s="264"/>
      <c r="AA30" s="264"/>
      <c r="AB30" s="264"/>
      <c r="AC30" s="264"/>
      <c r="AD30" s="264"/>
      <c r="AE30" s="264"/>
      <c r="AF30" s="41"/>
      <c r="AG30" s="41"/>
      <c r="AH30" s="41"/>
      <c r="AI30" s="41"/>
      <c r="AJ30" s="41"/>
      <c r="AK30" s="265">
        <v>0</v>
      </c>
      <c r="AL30" s="264"/>
      <c r="AM30" s="264"/>
      <c r="AN30" s="264"/>
      <c r="AO30" s="264"/>
      <c r="AP30" s="41"/>
      <c r="AQ30" s="43"/>
      <c r="BE30" s="253"/>
    </row>
    <row r="31" spans="2:57" s="1" customFormat="1" ht="6.95" customHeight="1">
      <c r="B31" s="34"/>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8"/>
      <c r="BE31" s="252"/>
    </row>
    <row r="32" spans="2:57" s="1" customFormat="1" ht="25.9" customHeight="1">
      <c r="B32" s="34"/>
      <c r="C32" s="44"/>
      <c r="D32" s="45" t="s">
        <v>51</v>
      </c>
      <c r="E32" s="46"/>
      <c r="F32" s="46"/>
      <c r="G32" s="46"/>
      <c r="H32" s="46"/>
      <c r="I32" s="46"/>
      <c r="J32" s="46"/>
      <c r="K32" s="46"/>
      <c r="L32" s="46"/>
      <c r="M32" s="46"/>
      <c r="N32" s="46"/>
      <c r="O32" s="46"/>
      <c r="P32" s="46"/>
      <c r="Q32" s="46"/>
      <c r="R32" s="46"/>
      <c r="S32" s="46"/>
      <c r="T32" s="47" t="s">
        <v>52</v>
      </c>
      <c r="U32" s="46"/>
      <c r="V32" s="46"/>
      <c r="W32" s="46"/>
      <c r="X32" s="266" t="s">
        <v>53</v>
      </c>
      <c r="Y32" s="267"/>
      <c r="Z32" s="267"/>
      <c r="AA32" s="267"/>
      <c r="AB32" s="267"/>
      <c r="AC32" s="46"/>
      <c r="AD32" s="46"/>
      <c r="AE32" s="46"/>
      <c r="AF32" s="46"/>
      <c r="AG32" s="46"/>
      <c r="AH32" s="46"/>
      <c r="AI32" s="46"/>
      <c r="AJ32" s="46"/>
      <c r="AK32" s="268">
        <f>SUM(AK23:AK30)</f>
        <v>0</v>
      </c>
      <c r="AL32" s="267"/>
      <c r="AM32" s="267"/>
      <c r="AN32" s="267"/>
      <c r="AO32" s="269"/>
      <c r="AP32" s="44"/>
      <c r="AQ32" s="48"/>
      <c r="BE32" s="252"/>
    </row>
    <row r="33" spans="2:43" s="1" customFormat="1" ht="6.95" customHeight="1">
      <c r="B33" s="34"/>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8"/>
    </row>
    <row r="34" spans="2:43" s="1" customFormat="1" ht="6.95" customHeight="1">
      <c r="B34" s="49"/>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1"/>
    </row>
    <row r="38" spans="2:44" s="1" customFormat="1" ht="6.95" customHeight="1">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4"/>
    </row>
    <row r="39" spans="2:44" s="1" customFormat="1" ht="36.95" customHeight="1">
      <c r="B39" s="34"/>
      <c r="C39" s="55" t="s">
        <v>54</v>
      </c>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4"/>
    </row>
    <row r="40" spans="2:44" s="1" customFormat="1" ht="6.95" customHeight="1">
      <c r="B40" s="34"/>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4"/>
    </row>
    <row r="41" spans="2:44" s="3" customFormat="1" ht="14.45" customHeight="1">
      <c r="B41" s="57"/>
      <c r="C41" s="58" t="s">
        <v>13</v>
      </c>
      <c r="D41" s="59"/>
      <c r="E41" s="59"/>
      <c r="F41" s="59"/>
      <c r="G41" s="59"/>
      <c r="H41" s="59"/>
      <c r="I41" s="59"/>
      <c r="J41" s="59"/>
      <c r="K41" s="59"/>
      <c r="L41" s="59" t="str">
        <f>K5</f>
        <v>64</v>
      </c>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60"/>
    </row>
    <row r="42" spans="2:44" s="4" customFormat="1" ht="36.95" customHeight="1">
      <c r="B42" s="61"/>
      <c r="C42" s="62" t="s">
        <v>16</v>
      </c>
      <c r="D42" s="63"/>
      <c r="E42" s="63"/>
      <c r="F42" s="63"/>
      <c r="G42" s="63"/>
      <c r="H42" s="63"/>
      <c r="I42" s="63"/>
      <c r="J42" s="63"/>
      <c r="K42" s="63"/>
      <c r="L42" s="270" t="str">
        <f>K6</f>
        <v>B1612 INFRASTRUKTURA ZÁKLADNÁCH ŠKOL- OBJEKT DÍLEN SSZŠ LITVÍNOV, ČÁST VENKOVNÍ ÚPRAVY</v>
      </c>
      <c r="M42" s="271"/>
      <c r="N42" s="271"/>
      <c r="O42" s="271"/>
      <c r="P42" s="271"/>
      <c r="Q42" s="271"/>
      <c r="R42" s="271"/>
      <c r="S42" s="271"/>
      <c r="T42" s="271"/>
      <c r="U42" s="271"/>
      <c r="V42" s="271"/>
      <c r="W42" s="271"/>
      <c r="X42" s="271"/>
      <c r="Y42" s="271"/>
      <c r="Z42" s="271"/>
      <c r="AA42" s="271"/>
      <c r="AB42" s="271"/>
      <c r="AC42" s="271"/>
      <c r="AD42" s="271"/>
      <c r="AE42" s="271"/>
      <c r="AF42" s="271"/>
      <c r="AG42" s="271"/>
      <c r="AH42" s="271"/>
      <c r="AI42" s="271"/>
      <c r="AJ42" s="271"/>
      <c r="AK42" s="271"/>
      <c r="AL42" s="271"/>
      <c r="AM42" s="271"/>
      <c r="AN42" s="271"/>
      <c r="AO42" s="271"/>
      <c r="AP42" s="63"/>
      <c r="AQ42" s="63"/>
      <c r="AR42" s="64"/>
    </row>
    <row r="43" spans="2:44" s="1" customFormat="1" ht="6.95" customHeight="1">
      <c r="B43" s="34"/>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4"/>
    </row>
    <row r="44" spans="2:44" s="1" customFormat="1" ht="13.5">
      <c r="B44" s="34"/>
      <c r="C44" s="58" t="s">
        <v>24</v>
      </c>
      <c r="D44" s="56"/>
      <c r="E44" s="56"/>
      <c r="F44" s="56"/>
      <c r="G44" s="56"/>
      <c r="H44" s="56"/>
      <c r="I44" s="56"/>
      <c r="J44" s="56"/>
      <c r="K44" s="56"/>
      <c r="L44" s="65" t="str">
        <f>IF(K8="","",K8)</f>
        <v>Litvínov</v>
      </c>
      <c r="M44" s="56"/>
      <c r="N44" s="56"/>
      <c r="O44" s="56"/>
      <c r="P44" s="56"/>
      <c r="Q44" s="56"/>
      <c r="R44" s="56"/>
      <c r="S44" s="56"/>
      <c r="T44" s="56"/>
      <c r="U44" s="56"/>
      <c r="V44" s="56"/>
      <c r="W44" s="56"/>
      <c r="X44" s="56"/>
      <c r="Y44" s="56"/>
      <c r="Z44" s="56"/>
      <c r="AA44" s="56"/>
      <c r="AB44" s="56"/>
      <c r="AC44" s="56"/>
      <c r="AD44" s="56"/>
      <c r="AE44" s="56"/>
      <c r="AF44" s="56"/>
      <c r="AG44" s="56"/>
      <c r="AH44" s="56"/>
      <c r="AI44" s="58" t="s">
        <v>26</v>
      </c>
      <c r="AJ44" s="56"/>
      <c r="AK44" s="56"/>
      <c r="AL44" s="56"/>
      <c r="AM44" s="272" t="str">
        <f>IF(AN8="","",AN8)</f>
        <v>30. 9. 2018</v>
      </c>
      <c r="AN44" s="273"/>
      <c r="AO44" s="56"/>
      <c r="AP44" s="56"/>
      <c r="AQ44" s="56"/>
      <c r="AR44" s="54"/>
    </row>
    <row r="45" spans="2:44" s="1" customFormat="1" ht="6.95" customHeight="1">
      <c r="B45" s="34"/>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4"/>
    </row>
    <row r="46" spans="2:56" s="1" customFormat="1" ht="13.5">
      <c r="B46" s="34"/>
      <c r="C46" s="58" t="s">
        <v>30</v>
      </c>
      <c r="D46" s="56"/>
      <c r="E46" s="56"/>
      <c r="F46" s="56"/>
      <c r="G46" s="56"/>
      <c r="H46" s="56"/>
      <c r="I46" s="56"/>
      <c r="J46" s="56"/>
      <c r="K46" s="56"/>
      <c r="L46" s="59" t="str">
        <f>IF(E11="","",E11)</f>
        <v>Město Litvínov</v>
      </c>
      <c r="M46" s="56"/>
      <c r="N46" s="56"/>
      <c r="O46" s="56"/>
      <c r="P46" s="56"/>
      <c r="Q46" s="56"/>
      <c r="R46" s="56"/>
      <c r="S46" s="56"/>
      <c r="T46" s="56"/>
      <c r="U46" s="56"/>
      <c r="V46" s="56"/>
      <c r="W46" s="56"/>
      <c r="X46" s="56"/>
      <c r="Y46" s="56"/>
      <c r="Z46" s="56"/>
      <c r="AA46" s="56"/>
      <c r="AB46" s="56"/>
      <c r="AC46" s="56"/>
      <c r="AD46" s="56"/>
      <c r="AE46" s="56"/>
      <c r="AF46" s="56"/>
      <c r="AG46" s="56"/>
      <c r="AH46" s="56"/>
      <c r="AI46" s="58" t="s">
        <v>36</v>
      </c>
      <c r="AJ46" s="56"/>
      <c r="AK46" s="56"/>
      <c r="AL46" s="56"/>
      <c r="AM46" s="274" t="str">
        <f>IF(E17="","",E17)</f>
        <v>Ing. Lucie Dvořáková</v>
      </c>
      <c r="AN46" s="273"/>
      <c r="AO46" s="273"/>
      <c r="AP46" s="273"/>
      <c r="AQ46" s="56"/>
      <c r="AR46" s="54"/>
      <c r="AS46" s="275" t="s">
        <v>55</v>
      </c>
      <c r="AT46" s="276"/>
      <c r="AU46" s="67"/>
      <c r="AV46" s="67"/>
      <c r="AW46" s="67"/>
      <c r="AX46" s="67"/>
      <c r="AY46" s="67"/>
      <c r="AZ46" s="67"/>
      <c r="BA46" s="67"/>
      <c r="BB46" s="67"/>
      <c r="BC46" s="67"/>
      <c r="BD46" s="68"/>
    </row>
    <row r="47" spans="2:56" s="1" customFormat="1" ht="13.5">
      <c r="B47" s="34"/>
      <c r="C47" s="58" t="s">
        <v>34</v>
      </c>
      <c r="D47" s="56"/>
      <c r="E47" s="56"/>
      <c r="F47" s="56"/>
      <c r="G47" s="56"/>
      <c r="H47" s="56"/>
      <c r="I47" s="56"/>
      <c r="J47" s="56"/>
      <c r="K47" s="56"/>
      <c r="L47" s="59" t="str">
        <f>IF(E14="Vyplň údaj","",E14)</f>
        <v/>
      </c>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4"/>
      <c r="AS47" s="277"/>
      <c r="AT47" s="278"/>
      <c r="AU47" s="69"/>
      <c r="AV47" s="69"/>
      <c r="AW47" s="69"/>
      <c r="AX47" s="69"/>
      <c r="AY47" s="69"/>
      <c r="AZ47" s="69"/>
      <c r="BA47" s="69"/>
      <c r="BB47" s="69"/>
      <c r="BC47" s="69"/>
      <c r="BD47" s="70"/>
    </row>
    <row r="48" spans="2:56" s="1" customFormat="1" ht="10.9" customHeight="1">
      <c r="B48" s="34"/>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4"/>
      <c r="AS48" s="279"/>
      <c r="AT48" s="262"/>
      <c r="AU48" s="35"/>
      <c r="AV48" s="35"/>
      <c r="AW48" s="35"/>
      <c r="AX48" s="35"/>
      <c r="AY48" s="35"/>
      <c r="AZ48" s="35"/>
      <c r="BA48" s="35"/>
      <c r="BB48" s="35"/>
      <c r="BC48" s="35"/>
      <c r="BD48" s="72"/>
    </row>
    <row r="49" spans="2:56" s="1" customFormat="1" ht="29.25" customHeight="1">
      <c r="B49" s="34"/>
      <c r="C49" s="280" t="s">
        <v>56</v>
      </c>
      <c r="D49" s="281"/>
      <c r="E49" s="281"/>
      <c r="F49" s="281"/>
      <c r="G49" s="281"/>
      <c r="H49" s="73"/>
      <c r="I49" s="282" t="s">
        <v>57</v>
      </c>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3" t="s">
        <v>58</v>
      </c>
      <c r="AH49" s="281"/>
      <c r="AI49" s="281"/>
      <c r="AJ49" s="281"/>
      <c r="AK49" s="281"/>
      <c r="AL49" s="281"/>
      <c r="AM49" s="281"/>
      <c r="AN49" s="282" t="s">
        <v>59</v>
      </c>
      <c r="AO49" s="281"/>
      <c r="AP49" s="281"/>
      <c r="AQ49" s="74" t="s">
        <v>60</v>
      </c>
      <c r="AR49" s="54"/>
      <c r="AS49" s="75" t="s">
        <v>61</v>
      </c>
      <c r="AT49" s="76" t="s">
        <v>62</v>
      </c>
      <c r="AU49" s="76" t="s">
        <v>63</v>
      </c>
      <c r="AV49" s="76" t="s">
        <v>64</v>
      </c>
      <c r="AW49" s="76" t="s">
        <v>65</v>
      </c>
      <c r="AX49" s="76" t="s">
        <v>66</v>
      </c>
      <c r="AY49" s="76" t="s">
        <v>67</v>
      </c>
      <c r="AZ49" s="76" t="s">
        <v>68</v>
      </c>
      <c r="BA49" s="76" t="s">
        <v>69</v>
      </c>
      <c r="BB49" s="76" t="s">
        <v>70</v>
      </c>
      <c r="BC49" s="76" t="s">
        <v>71</v>
      </c>
      <c r="BD49" s="77" t="s">
        <v>72</v>
      </c>
    </row>
    <row r="50" spans="2:56" s="1" customFormat="1" ht="10.9" customHeight="1">
      <c r="B50" s="34"/>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4"/>
      <c r="AS50" s="78"/>
      <c r="AT50" s="79"/>
      <c r="AU50" s="79"/>
      <c r="AV50" s="79"/>
      <c r="AW50" s="79"/>
      <c r="AX50" s="79"/>
      <c r="AY50" s="79"/>
      <c r="AZ50" s="79"/>
      <c r="BA50" s="79"/>
      <c r="BB50" s="79"/>
      <c r="BC50" s="79"/>
      <c r="BD50" s="80"/>
    </row>
    <row r="51" spans="2:90" s="4" customFormat="1" ht="32.45" customHeight="1">
      <c r="B51" s="61"/>
      <c r="C51" s="81" t="s">
        <v>73</v>
      </c>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287">
        <f>ROUND(SUM(AG52:AG53),2)</f>
        <v>0</v>
      </c>
      <c r="AH51" s="287"/>
      <c r="AI51" s="287"/>
      <c r="AJ51" s="287"/>
      <c r="AK51" s="287"/>
      <c r="AL51" s="287"/>
      <c r="AM51" s="287"/>
      <c r="AN51" s="288">
        <f>SUM(AG51,AT51)</f>
        <v>0</v>
      </c>
      <c r="AO51" s="288"/>
      <c r="AP51" s="288"/>
      <c r="AQ51" s="83" t="s">
        <v>22</v>
      </c>
      <c r="AR51" s="64"/>
      <c r="AS51" s="84">
        <f>ROUND(SUM(AS52:AS53),2)</f>
        <v>0</v>
      </c>
      <c r="AT51" s="85">
        <f>ROUND(SUM(AV51:AW51),2)</f>
        <v>0</v>
      </c>
      <c r="AU51" s="86">
        <f>ROUND(SUM(AU52:AU53),5)</f>
        <v>0</v>
      </c>
      <c r="AV51" s="85">
        <f>ROUND(AZ51*L26,2)</f>
        <v>0</v>
      </c>
      <c r="AW51" s="85">
        <f>ROUND(BA51*L27,2)</f>
        <v>0</v>
      </c>
      <c r="AX51" s="85">
        <f>ROUND(BB51*L26,2)</f>
        <v>0</v>
      </c>
      <c r="AY51" s="85">
        <f>ROUND(BC51*L27,2)</f>
        <v>0</v>
      </c>
      <c r="AZ51" s="85">
        <f>ROUND(SUM(AZ52:AZ53),2)</f>
        <v>0</v>
      </c>
      <c r="BA51" s="85">
        <f>ROUND(SUM(BA52:BA53),2)</f>
        <v>0</v>
      </c>
      <c r="BB51" s="85">
        <f>ROUND(SUM(BB52:BB53),2)</f>
        <v>0</v>
      </c>
      <c r="BC51" s="85">
        <f>ROUND(SUM(BC52:BC53),2)</f>
        <v>0</v>
      </c>
      <c r="BD51" s="87">
        <f>ROUND(SUM(BD52:BD53),2)</f>
        <v>0</v>
      </c>
      <c r="BS51" s="88" t="s">
        <v>74</v>
      </c>
      <c r="BT51" s="88" t="s">
        <v>75</v>
      </c>
      <c r="BU51" s="89" t="s">
        <v>76</v>
      </c>
      <c r="BV51" s="88" t="s">
        <v>77</v>
      </c>
      <c r="BW51" s="88" t="s">
        <v>5</v>
      </c>
      <c r="BX51" s="88" t="s">
        <v>78</v>
      </c>
      <c r="CL51" s="88" t="s">
        <v>20</v>
      </c>
    </row>
    <row r="52" spans="1:91" s="5" customFormat="1" ht="22.5" customHeight="1">
      <c r="A52" s="294" t="s">
        <v>419</v>
      </c>
      <c r="B52" s="90"/>
      <c r="C52" s="91"/>
      <c r="D52" s="286" t="s">
        <v>79</v>
      </c>
      <c r="E52" s="285"/>
      <c r="F52" s="285"/>
      <c r="G52" s="285"/>
      <c r="H52" s="285"/>
      <c r="I52" s="92"/>
      <c r="J52" s="286" t="s">
        <v>80</v>
      </c>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4">
        <f>'64.1 - plochy'!J27</f>
        <v>0</v>
      </c>
      <c r="AH52" s="285"/>
      <c r="AI52" s="285"/>
      <c r="AJ52" s="285"/>
      <c r="AK52" s="285"/>
      <c r="AL52" s="285"/>
      <c r="AM52" s="285"/>
      <c r="AN52" s="284">
        <f>SUM(AG52,AT52)</f>
        <v>0</v>
      </c>
      <c r="AO52" s="285"/>
      <c r="AP52" s="285"/>
      <c r="AQ52" s="93" t="s">
        <v>81</v>
      </c>
      <c r="AR52" s="94"/>
      <c r="AS52" s="95">
        <v>0</v>
      </c>
      <c r="AT52" s="96">
        <f>ROUND(SUM(AV52:AW52),2)</f>
        <v>0</v>
      </c>
      <c r="AU52" s="97">
        <f>'64.1 - plochy'!P81</f>
        <v>0</v>
      </c>
      <c r="AV52" s="96">
        <f>'64.1 - plochy'!J30</f>
        <v>0</v>
      </c>
      <c r="AW52" s="96">
        <f>'64.1 - plochy'!J31</f>
        <v>0</v>
      </c>
      <c r="AX52" s="96">
        <f>'64.1 - plochy'!J32</f>
        <v>0</v>
      </c>
      <c r="AY52" s="96">
        <f>'64.1 - plochy'!J33</f>
        <v>0</v>
      </c>
      <c r="AZ52" s="96">
        <f>'64.1 - plochy'!F30</f>
        <v>0</v>
      </c>
      <c r="BA52" s="96">
        <f>'64.1 - plochy'!F31</f>
        <v>0</v>
      </c>
      <c r="BB52" s="96">
        <f>'64.1 - plochy'!F32</f>
        <v>0</v>
      </c>
      <c r="BC52" s="96">
        <f>'64.1 - plochy'!F33</f>
        <v>0</v>
      </c>
      <c r="BD52" s="98">
        <f>'64.1 - plochy'!F34</f>
        <v>0</v>
      </c>
      <c r="BT52" s="99" t="s">
        <v>23</v>
      </c>
      <c r="BV52" s="99" t="s">
        <v>77</v>
      </c>
      <c r="BW52" s="99" t="s">
        <v>82</v>
      </c>
      <c r="BX52" s="99" t="s">
        <v>5</v>
      </c>
      <c r="CL52" s="99" t="s">
        <v>22</v>
      </c>
      <c r="CM52" s="99" t="s">
        <v>83</v>
      </c>
    </row>
    <row r="53" spans="1:91" s="5" customFormat="1" ht="22.5" customHeight="1">
      <c r="A53" s="294" t="s">
        <v>419</v>
      </c>
      <c r="B53" s="90"/>
      <c r="C53" s="91"/>
      <c r="D53" s="286" t="s">
        <v>84</v>
      </c>
      <c r="E53" s="285"/>
      <c r="F53" s="285"/>
      <c r="G53" s="285"/>
      <c r="H53" s="285"/>
      <c r="I53" s="92"/>
      <c r="J53" s="286" t="s">
        <v>85</v>
      </c>
      <c r="K53" s="285"/>
      <c r="L53" s="285"/>
      <c r="M53" s="285"/>
      <c r="N53" s="285"/>
      <c r="O53" s="285"/>
      <c r="P53" s="285"/>
      <c r="Q53" s="285"/>
      <c r="R53" s="285"/>
      <c r="S53" s="285"/>
      <c r="T53" s="285"/>
      <c r="U53" s="285"/>
      <c r="V53" s="285"/>
      <c r="W53" s="285"/>
      <c r="X53" s="285"/>
      <c r="Y53" s="285"/>
      <c r="Z53" s="285"/>
      <c r="AA53" s="285"/>
      <c r="AB53" s="285"/>
      <c r="AC53" s="285"/>
      <c r="AD53" s="285"/>
      <c r="AE53" s="285"/>
      <c r="AF53" s="285"/>
      <c r="AG53" s="284">
        <f>'64.2 - VRN'!J27</f>
        <v>0</v>
      </c>
      <c r="AH53" s="285"/>
      <c r="AI53" s="285"/>
      <c r="AJ53" s="285"/>
      <c r="AK53" s="285"/>
      <c r="AL53" s="285"/>
      <c r="AM53" s="285"/>
      <c r="AN53" s="284">
        <f>SUM(AG53,AT53)</f>
        <v>0</v>
      </c>
      <c r="AO53" s="285"/>
      <c r="AP53" s="285"/>
      <c r="AQ53" s="93" t="s">
        <v>86</v>
      </c>
      <c r="AR53" s="94"/>
      <c r="AS53" s="100">
        <v>0</v>
      </c>
      <c r="AT53" s="101">
        <f>ROUND(SUM(AV53:AW53),2)</f>
        <v>0</v>
      </c>
      <c r="AU53" s="102">
        <f>'64.2 - VRN'!P78</f>
        <v>0</v>
      </c>
      <c r="AV53" s="101">
        <f>'64.2 - VRN'!J30</f>
        <v>0</v>
      </c>
      <c r="AW53" s="101">
        <f>'64.2 - VRN'!J31</f>
        <v>0</v>
      </c>
      <c r="AX53" s="101">
        <f>'64.2 - VRN'!J32</f>
        <v>0</v>
      </c>
      <c r="AY53" s="101">
        <f>'64.2 - VRN'!J33</f>
        <v>0</v>
      </c>
      <c r="AZ53" s="101">
        <f>'64.2 - VRN'!F30</f>
        <v>0</v>
      </c>
      <c r="BA53" s="101">
        <f>'64.2 - VRN'!F31</f>
        <v>0</v>
      </c>
      <c r="BB53" s="101">
        <f>'64.2 - VRN'!F32</f>
        <v>0</v>
      </c>
      <c r="BC53" s="101">
        <f>'64.2 - VRN'!F33</f>
        <v>0</v>
      </c>
      <c r="BD53" s="103">
        <f>'64.2 - VRN'!F34</f>
        <v>0</v>
      </c>
      <c r="BT53" s="99" t="s">
        <v>23</v>
      </c>
      <c r="BV53" s="99" t="s">
        <v>77</v>
      </c>
      <c r="BW53" s="99" t="s">
        <v>87</v>
      </c>
      <c r="BX53" s="99" t="s">
        <v>5</v>
      </c>
      <c r="CL53" s="99" t="s">
        <v>22</v>
      </c>
      <c r="CM53" s="99" t="s">
        <v>83</v>
      </c>
    </row>
    <row r="54" spans="2:44" s="1" customFormat="1" ht="30" customHeight="1">
      <c r="B54" s="34"/>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4"/>
    </row>
    <row r="55" spans="2:44" s="1" customFormat="1" ht="6.95" customHeight="1">
      <c r="B55" s="49"/>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4"/>
    </row>
  </sheetData>
  <sheetProtection algorithmName="SHA-512" hashValue="2hxS61KzDHcHsAz1hTpqEfL16EhGe7OvJ8mZ4WT1Y1EmMUC+DVynzl3Y2MMNHtUDqZVzWDK0UfluzcvM47vmbw==" saltValue="81SGf5ZM6s7sp+wcRmFiGw==" spinCount="100000" sheet="1" objects="1" scenarios="1" formatColumns="0" formatRows="0" sort="0" autoFilter="0"/>
  <mergeCells count="45">
    <mergeCell ref="AG51:AM51"/>
    <mergeCell ref="AN51:AP51"/>
    <mergeCell ref="AR2:BE2"/>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tooltip="Rekapitulace stavby" display="1) Rekapitulace stavby"/>
    <hyperlink ref="W1:AI1" location="C51" tooltip="Rekapitulace objektů stavby a soupisů prací" display="2) Rekapitulace objektů stavby a soupisů prací"/>
    <hyperlink ref="A52" location="'64.1 - plochy'!C2" tooltip="64.1 - plochy" display="/"/>
    <hyperlink ref="A53" location="'64.2 - VRN'!C2" tooltip="64.2 - VRN"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1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96"/>
      <c r="C1" s="296"/>
      <c r="D1" s="295" t="s">
        <v>1</v>
      </c>
      <c r="E1" s="296"/>
      <c r="F1" s="297" t="s">
        <v>420</v>
      </c>
      <c r="G1" s="302" t="s">
        <v>421</v>
      </c>
      <c r="H1" s="302"/>
      <c r="I1" s="303"/>
      <c r="J1" s="297" t="s">
        <v>422</v>
      </c>
      <c r="K1" s="295" t="s">
        <v>88</v>
      </c>
      <c r="L1" s="297" t="s">
        <v>423</v>
      </c>
      <c r="M1" s="297"/>
      <c r="N1" s="297"/>
      <c r="O1" s="297"/>
      <c r="P1" s="297"/>
      <c r="Q1" s="297"/>
      <c r="R1" s="297"/>
      <c r="S1" s="297"/>
      <c r="T1" s="297"/>
      <c r="U1" s="293"/>
      <c r="V1" s="293"/>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1"/>
      <c r="M2" s="251"/>
      <c r="N2" s="251"/>
      <c r="O2" s="251"/>
      <c r="P2" s="251"/>
      <c r="Q2" s="251"/>
      <c r="R2" s="251"/>
      <c r="S2" s="251"/>
      <c r="T2" s="251"/>
      <c r="U2" s="251"/>
      <c r="V2" s="251"/>
      <c r="AT2" s="17" t="s">
        <v>82</v>
      </c>
    </row>
    <row r="3" spans="2:46" ht="6.95" customHeight="1">
      <c r="B3" s="18"/>
      <c r="C3" s="19"/>
      <c r="D3" s="19"/>
      <c r="E3" s="19"/>
      <c r="F3" s="19"/>
      <c r="G3" s="19"/>
      <c r="H3" s="19"/>
      <c r="I3" s="105"/>
      <c r="J3" s="19"/>
      <c r="K3" s="20"/>
      <c r="AT3" s="17" t="s">
        <v>83</v>
      </c>
    </row>
    <row r="4" spans="2:46" ht="36.95" customHeight="1">
      <c r="B4" s="21"/>
      <c r="C4" s="22"/>
      <c r="D4" s="23" t="s">
        <v>89</v>
      </c>
      <c r="E4" s="22"/>
      <c r="F4" s="22"/>
      <c r="G4" s="22"/>
      <c r="H4" s="22"/>
      <c r="I4" s="106"/>
      <c r="J4" s="22"/>
      <c r="K4" s="24"/>
      <c r="M4" s="25" t="s">
        <v>10</v>
      </c>
      <c r="AT4" s="17" t="s">
        <v>4</v>
      </c>
    </row>
    <row r="5" spans="2:11" ht="6.95" customHeight="1">
      <c r="B5" s="21"/>
      <c r="C5" s="22"/>
      <c r="D5" s="22"/>
      <c r="E5" s="22"/>
      <c r="F5" s="22"/>
      <c r="G5" s="22"/>
      <c r="H5" s="22"/>
      <c r="I5" s="106"/>
      <c r="J5" s="22"/>
      <c r="K5" s="24"/>
    </row>
    <row r="6" spans="2:11" ht="13.5">
      <c r="B6" s="21"/>
      <c r="C6" s="22"/>
      <c r="D6" s="30" t="s">
        <v>16</v>
      </c>
      <c r="E6" s="22"/>
      <c r="F6" s="22"/>
      <c r="G6" s="22"/>
      <c r="H6" s="22"/>
      <c r="I6" s="106"/>
      <c r="J6" s="22"/>
      <c r="K6" s="24"/>
    </row>
    <row r="7" spans="2:11" ht="22.5" customHeight="1">
      <c r="B7" s="21"/>
      <c r="C7" s="22"/>
      <c r="D7" s="22"/>
      <c r="E7" s="289" t="str">
        <f>'Rekapitulace stavby'!K6</f>
        <v>B1612 INFRASTRUKTURA ZÁKLADNÁCH ŠKOL- OBJEKT DÍLEN SSZŠ LITVÍNOV, ČÁST VENKOVNÍ ÚPRAVY</v>
      </c>
      <c r="F7" s="255"/>
      <c r="G7" s="255"/>
      <c r="H7" s="255"/>
      <c r="I7" s="106"/>
      <c r="J7" s="22"/>
      <c r="K7" s="24"/>
    </row>
    <row r="8" spans="2:11" s="1" customFormat="1" ht="13.5">
      <c r="B8" s="34"/>
      <c r="C8" s="35"/>
      <c r="D8" s="30" t="s">
        <v>90</v>
      </c>
      <c r="E8" s="35"/>
      <c r="F8" s="35"/>
      <c r="G8" s="35"/>
      <c r="H8" s="35"/>
      <c r="I8" s="107"/>
      <c r="J8" s="35"/>
      <c r="K8" s="38"/>
    </row>
    <row r="9" spans="2:11" s="1" customFormat="1" ht="36.95" customHeight="1">
      <c r="B9" s="34"/>
      <c r="C9" s="35"/>
      <c r="D9" s="35"/>
      <c r="E9" s="290" t="s">
        <v>91</v>
      </c>
      <c r="F9" s="262"/>
      <c r="G9" s="262"/>
      <c r="H9" s="262"/>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19</v>
      </c>
      <c r="E11" s="35"/>
      <c r="F11" s="28" t="s">
        <v>22</v>
      </c>
      <c r="G11" s="35"/>
      <c r="H11" s="35"/>
      <c r="I11" s="108" t="s">
        <v>21</v>
      </c>
      <c r="J11" s="28" t="s">
        <v>22</v>
      </c>
      <c r="K11" s="38"/>
    </row>
    <row r="12" spans="2:11" s="1" customFormat="1" ht="14.45" customHeight="1">
      <c r="B12" s="34"/>
      <c r="C12" s="35"/>
      <c r="D12" s="30" t="s">
        <v>24</v>
      </c>
      <c r="E12" s="35"/>
      <c r="F12" s="28" t="s">
        <v>25</v>
      </c>
      <c r="G12" s="35"/>
      <c r="H12" s="35"/>
      <c r="I12" s="108" t="s">
        <v>26</v>
      </c>
      <c r="J12" s="109" t="str">
        <f>'Rekapitulace stavby'!AN8</f>
        <v>30. 9. 2018</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30</v>
      </c>
      <c r="E14" s="35"/>
      <c r="F14" s="35"/>
      <c r="G14" s="35"/>
      <c r="H14" s="35"/>
      <c r="I14" s="108" t="s">
        <v>31</v>
      </c>
      <c r="J14" s="28" t="s">
        <v>22</v>
      </c>
      <c r="K14" s="38"/>
    </row>
    <row r="15" spans="2:11" s="1" customFormat="1" ht="18" customHeight="1">
      <c r="B15" s="34"/>
      <c r="C15" s="35"/>
      <c r="D15" s="35"/>
      <c r="E15" s="28" t="s">
        <v>32</v>
      </c>
      <c r="F15" s="35"/>
      <c r="G15" s="35"/>
      <c r="H15" s="35"/>
      <c r="I15" s="108" t="s">
        <v>33</v>
      </c>
      <c r="J15" s="28" t="s">
        <v>22</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34</v>
      </c>
      <c r="E17" s="35"/>
      <c r="F17" s="35"/>
      <c r="G17" s="35"/>
      <c r="H17" s="35"/>
      <c r="I17" s="108" t="s">
        <v>31</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33</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36</v>
      </c>
      <c r="E20" s="35"/>
      <c r="F20" s="35"/>
      <c r="G20" s="35"/>
      <c r="H20" s="35"/>
      <c r="I20" s="108" t="s">
        <v>31</v>
      </c>
      <c r="J20" s="28" t="s">
        <v>22</v>
      </c>
      <c r="K20" s="38"/>
    </row>
    <row r="21" spans="2:11" s="1" customFormat="1" ht="18" customHeight="1">
      <c r="B21" s="34"/>
      <c r="C21" s="35"/>
      <c r="D21" s="35"/>
      <c r="E21" s="28" t="s">
        <v>92</v>
      </c>
      <c r="F21" s="35"/>
      <c r="G21" s="35"/>
      <c r="H21" s="35"/>
      <c r="I21" s="108" t="s">
        <v>33</v>
      </c>
      <c r="J21" s="28" t="s">
        <v>22</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39</v>
      </c>
      <c r="E23" s="35"/>
      <c r="F23" s="35"/>
      <c r="G23" s="35"/>
      <c r="H23" s="35"/>
      <c r="I23" s="107"/>
      <c r="J23" s="35"/>
      <c r="K23" s="38"/>
    </row>
    <row r="24" spans="2:11" s="6" customFormat="1" ht="22.5" customHeight="1">
      <c r="B24" s="110"/>
      <c r="C24" s="111"/>
      <c r="D24" s="111"/>
      <c r="E24" s="258" t="s">
        <v>22</v>
      </c>
      <c r="F24" s="291"/>
      <c r="G24" s="291"/>
      <c r="H24" s="291"/>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41</v>
      </c>
      <c r="E27" s="35"/>
      <c r="F27" s="35"/>
      <c r="G27" s="35"/>
      <c r="H27" s="35"/>
      <c r="I27" s="107"/>
      <c r="J27" s="117">
        <f>ROUND(J81,2)</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43</v>
      </c>
      <c r="G29" s="35"/>
      <c r="H29" s="35"/>
      <c r="I29" s="118" t="s">
        <v>42</v>
      </c>
      <c r="J29" s="39" t="s">
        <v>44</v>
      </c>
      <c r="K29" s="38"/>
    </row>
    <row r="30" spans="2:11" s="1" customFormat="1" ht="14.45" customHeight="1">
      <c r="B30" s="34"/>
      <c r="C30" s="35"/>
      <c r="D30" s="42" t="s">
        <v>45</v>
      </c>
      <c r="E30" s="42" t="s">
        <v>46</v>
      </c>
      <c r="F30" s="119">
        <f>ROUND(SUM(BE81:BE217),2)</f>
        <v>0</v>
      </c>
      <c r="G30" s="35"/>
      <c r="H30" s="35"/>
      <c r="I30" s="120">
        <v>0.21</v>
      </c>
      <c r="J30" s="119">
        <f>ROUND(ROUND((SUM(BE81:BE217)),2)*I30,2)</f>
        <v>0</v>
      </c>
      <c r="K30" s="38"/>
    </row>
    <row r="31" spans="2:11" s="1" customFormat="1" ht="14.45" customHeight="1">
      <c r="B31" s="34"/>
      <c r="C31" s="35"/>
      <c r="D31" s="35"/>
      <c r="E31" s="42" t="s">
        <v>47</v>
      </c>
      <c r="F31" s="119">
        <f>ROUND(SUM(BF81:BF217),2)</f>
        <v>0</v>
      </c>
      <c r="G31" s="35"/>
      <c r="H31" s="35"/>
      <c r="I31" s="120">
        <v>0.15</v>
      </c>
      <c r="J31" s="119">
        <f>ROUND(ROUND((SUM(BF81:BF217)),2)*I31,2)</f>
        <v>0</v>
      </c>
      <c r="K31" s="38"/>
    </row>
    <row r="32" spans="2:11" s="1" customFormat="1" ht="14.45" customHeight="1" hidden="1">
      <c r="B32" s="34"/>
      <c r="C32" s="35"/>
      <c r="D32" s="35"/>
      <c r="E32" s="42" t="s">
        <v>48</v>
      </c>
      <c r="F32" s="119">
        <f>ROUND(SUM(BG81:BG217),2)</f>
        <v>0</v>
      </c>
      <c r="G32" s="35"/>
      <c r="H32" s="35"/>
      <c r="I32" s="120">
        <v>0.21</v>
      </c>
      <c r="J32" s="119">
        <v>0</v>
      </c>
      <c r="K32" s="38"/>
    </row>
    <row r="33" spans="2:11" s="1" customFormat="1" ht="14.45" customHeight="1" hidden="1">
      <c r="B33" s="34"/>
      <c r="C33" s="35"/>
      <c r="D33" s="35"/>
      <c r="E33" s="42" t="s">
        <v>49</v>
      </c>
      <c r="F33" s="119">
        <f>ROUND(SUM(BH81:BH217),2)</f>
        <v>0</v>
      </c>
      <c r="G33" s="35"/>
      <c r="H33" s="35"/>
      <c r="I33" s="120">
        <v>0.15</v>
      </c>
      <c r="J33" s="119">
        <v>0</v>
      </c>
      <c r="K33" s="38"/>
    </row>
    <row r="34" spans="2:11" s="1" customFormat="1" ht="14.45" customHeight="1" hidden="1">
      <c r="B34" s="34"/>
      <c r="C34" s="35"/>
      <c r="D34" s="35"/>
      <c r="E34" s="42" t="s">
        <v>50</v>
      </c>
      <c r="F34" s="119">
        <f>ROUND(SUM(BI81:BI217),2)</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51</v>
      </c>
      <c r="E36" s="73"/>
      <c r="F36" s="73"/>
      <c r="G36" s="123" t="s">
        <v>52</v>
      </c>
      <c r="H36" s="124" t="s">
        <v>53</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93</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89" t="str">
        <f>E7</f>
        <v>B1612 INFRASTRUKTURA ZÁKLADNÁCH ŠKOL- OBJEKT DÍLEN SSZŠ LITVÍNOV, ČÁST VENKOVNÍ ÚPRAVY</v>
      </c>
      <c r="F45" s="262"/>
      <c r="G45" s="262"/>
      <c r="H45" s="262"/>
      <c r="I45" s="107"/>
      <c r="J45" s="35"/>
      <c r="K45" s="38"/>
    </row>
    <row r="46" spans="2:11" s="1" customFormat="1" ht="14.45" customHeight="1">
      <c r="B46" s="34"/>
      <c r="C46" s="30" t="s">
        <v>90</v>
      </c>
      <c r="D46" s="35"/>
      <c r="E46" s="35"/>
      <c r="F46" s="35"/>
      <c r="G46" s="35"/>
      <c r="H46" s="35"/>
      <c r="I46" s="107"/>
      <c r="J46" s="35"/>
      <c r="K46" s="38"/>
    </row>
    <row r="47" spans="2:11" s="1" customFormat="1" ht="23.25" customHeight="1">
      <c r="B47" s="34"/>
      <c r="C47" s="35"/>
      <c r="D47" s="35"/>
      <c r="E47" s="290" t="str">
        <f>E9</f>
        <v>64.1 - plochy</v>
      </c>
      <c r="F47" s="262"/>
      <c r="G47" s="262"/>
      <c r="H47" s="262"/>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24</v>
      </c>
      <c r="D49" s="35"/>
      <c r="E49" s="35"/>
      <c r="F49" s="28" t="str">
        <f>F12</f>
        <v>Litvínov</v>
      </c>
      <c r="G49" s="35"/>
      <c r="H49" s="35"/>
      <c r="I49" s="108" t="s">
        <v>26</v>
      </c>
      <c r="J49" s="109" t="str">
        <f>IF(J12="","",J12)</f>
        <v>30. 9. 2018</v>
      </c>
      <c r="K49" s="38"/>
    </row>
    <row r="50" spans="2:11" s="1" customFormat="1" ht="6.95" customHeight="1">
      <c r="B50" s="34"/>
      <c r="C50" s="35"/>
      <c r="D50" s="35"/>
      <c r="E50" s="35"/>
      <c r="F50" s="35"/>
      <c r="G50" s="35"/>
      <c r="H50" s="35"/>
      <c r="I50" s="107"/>
      <c r="J50" s="35"/>
      <c r="K50" s="38"/>
    </row>
    <row r="51" spans="2:11" s="1" customFormat="1" ht="13.5">
      <c r="B51" s="34"/>
      <c r="C51" s="30" t="s">
        <v>30</v>
      </c>
      <c r="D51" s="35"/>
      <c r="E51" s="35"/>
      <c r="F51" s="28" t="str">
        <f>E15</f>
        <v>Město Litvínov</v>
      </c>
      <c r="G51" s="35"/>
      <c r="H51" s="35"/>
      <c r="I51" s="108" t="s">
        <v>36</v>
      </c>
      <c r="J51" s="28" t="str">
        <f>E21</f>
        <v>Ing. Lucie Dvořáová</v>
      </c>
      <c r="K51" s="38"/>
    </row>
    <row r="52" spans="2:11" s="1" customFormat="1" ht="14.45" customHeight="1">
      <c r="B52" s="34"/>
      <c r="C52" s="30" t="s">
        <v>34</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94</v>
      </c>
      <c r="D54" s="121"/>
      <c r="E54" s="121"/>
      <c r="F54" s="121"/>
      <c r="G54" s="121"/>
      <c r="H54" s="121"/>
      <c r="I54" s="134"/>
      <c r="J54" s="135" t="s">
        <v>95</v>
      </c>
      <c r="K54" s="136"/>
    </row>
    <row r="55" spans="2:11" s="1" customFormat="1" ht="10.35" customHeight="1">
      <c r="B55" s="34"/>
      <c r="C55" s="35"/>
      <c r="D55" s="35"/>
      <c r="E55" s="35"/>
      <c r="F55" s="35"/>
      <c r="G55" s="35"/>
      <c r="H55" s="35"/>
      <c r="I55" s="107"/>
      <c r="J55" s="35"/>
      <c r="K55" s="38"/>
    </row>
    <row r="56" spans="2:47" s="1" customFormat="1" ht="29.25" customHeight="1">
      <c r="B56" s="34"/>
      <c r="C56" s="137" t="s">
        <v>96</v>
      </c>
      <c r="D56" s="35"/>
      <c r="E56" s="35"/>
      <c r="F56" s="35"/>
      <c r="G56" s="35"/>
      <c r="H56" s="35"/>
      <c r="I56" s="107"/>
      <c r="J56" s="117">
        <f>J81</f>
        <v>0</v>
      </c>
      <c r="K56" s="38"/>
      <c r="AU56" s="17" t="s">
        <v>97</v>
      </c>
    </row>
    <row r="57" spans="2:11" s="7" customFormat="1" ht="24.95" customHeight="1">
      <c r="B57" s="138"/>
      <c r="C57" s="139"/>
      <c r="D57" s="140" t="s">
        <v>98</v>
      </c>
      <c r="E57" s="141"/>
      <c r="F57" s="141"/>
      <c r="G57" s="141"/>
      <c r="H57" s="141"/>
      <c r="I57" s="142"/>
      <c r="J57" s="143">
        <f>J82</f>
        <v>0</v>
      </c>
      <c r="K57" s="144"/>
    </row>
    <row r="58" spans="2:11" s="8" customFormat="1" ht="19.9" customHeight="1">
      <c r="B58" s="145"/>
      <c r="C58" s="146"/>
      <c r="D58" s="147" t="s">
        <v>99</v>
      </c>
      <c r="E58" s="148"/>
      <c r="F58" s="148"/>
      <c r="G58" s="148"/>
      <c r="H58" s="148"/>
      <c r="I58" s="149"/>
      <c r="J58" s="150">
        <f>J83</f>
        <v>0</v>
      </c>
      <c r="K58" s="151"/>
    </row>
    <row r="59" spans="2:11" s="8" customFormat="1" ht="19.9" customHeight="1">
      <c r="B59" s="145"/>
      <c r="C59" s="146"/>
      <c r="D59" s="147" t="s">
        <v>100</v>
      </c>
      <c r="E59" s="148"/>
      <c r="F59" s="148"/>
      <c r="G59" s="148"/>
      <c r="H59" s="148"/>
      <c r="I59" s="149"/>
      <c r="J59" s="150">
        <f>J163</f>
        <v>0</v>
      </c>
      <c r="K59" s="151"/>
    </row>
    <row r="60" spans="2:11" s="8" customFormat="1" ht="19.9" customHeight="1">
      <c r="B60" s="145"/>
      <c r="C60" s="146"/>
      <c r="D60" s="147" t="s">
        <v>101</v>
      </c>
      <c r="E60" s="148"/>
      <c r="F60" s="148"/>
      <c r="G60" s="148"/>
      <c r="H60" s="148"/>
      <c r="I60" s="149"/>
      <c r="J60" s="150">
        <f>J179</f>
        <v>0</v>
      </c>
      <c r="K60" s="151"/>
    </row>
    <row r="61" spans="2:11" s="8" customFormat="1" ht="14.85" customHeight="1">
      <c r="B61" s="145"/>
      <c r="C61" s="146"/>
      <c r="D61" s="147" t="s">
        <v>102</v>
      </c>
      <c r="E61" s="148"/>
      <c r="F61" s="148"/>
      <c r="G61" s="148"/>
      <c r="H61" s="148"/>
      <c r="I61" s="149"/>
      <c r="J61" s="150">
        <f>J199</f>
        <v>0</v>
      </c>
      <c r="K61" s="151"/>
    </row>
    <row r="62" spans="2:11" s="1" customFormat="1" ht="21.75" customHeight="1">
      <c r="B62" s="34"/>
      <c r="C62" s="35"/>
      <c r="D62" s="35"/>
      <c r="E62" s="35"/>
      <c r="F62" s="35"/>
      <c r="G62" s="35"/>
      <c r="H62" s="35"/>
      <c r="I62" s="107"/>
      <c r="J62" s="35"/>
      <c r="K62" s="38"/>
    </row>
    <row r="63" spans="2:11" s="1" customFormat="1" ht="6.95" customHeight="1">
      <c r="B63" s="49"/>
      <c r="C63" s="50"/>
      <c r="D63" s="50"/>
      <c r="E63" s="50"/>
      <c r="F63" s="50"/>
      <c r="G63" s="50"/>
      <c r="H63" s="50"/>
      <c r="I63" s="128"/>
      <c r="J63" s="50"/>
      <c r="K63" s="51"/>
    </row>
    <row r="67" spans="2:12" s="1" customFormat="1" ht="6.95" customHeight="1">
      <c r="B67" s="52"/>
      <c r="C67" s="53"/>
      <c r="D67" s="53"/>
      <c r="E67" s="53"/>
      <c r="F67" s="53"/>
      <c r="G67" s="53"/>
      <c r="H67" s="53"/>
      <c r="I67" s="131"/>
      <c r="J67" s="53"/>
      <c r="K67" s="53"/>
      <c r="L67" s="54"/>
    </row>
    <row r="68" spans="2:12" s="1" customFormat="1" ht="36.95" customHeight="1">
      <c r="B68" s="34"/>
      <c r="C68" s="55" t="s">
        <v>103</v>
      </c>
      <c r="D68" s="56"/>
      <c r="E68" s="56"/>
      <c r="F68" s="56"/>
      <c r="G68" s="56"/>
      <c r="H68" s="56"/>
      <c r="I68" s="152"/>
      <c r="J68" s="56"/>
      <c r="K68" s="56"/>
      <c r="L68" s="54"/>
    </row>
    <row r="69" spans="2:12" s="1" customFormat="1" ht="6.95" customHeight="1">
      <c r="B69" s="34"/>
      <c r="C69" s="56"/>
      <c r="D69" s="56"/>
      <c r="E69" s="56"/>
      <c r="F69" s="56"/>
      <c r="G69" s="56"/>
      <c r="H69" s="56"/>
      <c r="I69" s="152"/>
      <c r="J69" s="56"/>
      <c r="K69" s="56"/>
      <c r="L69" s="54"/>
    </row>
    <row r="70" spans="2:12" s="1" customFormat="1" ht="14.45" customHeight="1">
      <c r="B70" s="34"/>
      <c r="C70" s="58" t="s">
        <v>16</v>
      </c>
      <c r="D70" s="56"/>
      <c r="E70" s="56"/>
      <c r="F70" s="56"/>
      <c r="G70" s="56"/>
      <c r="H70" s="56"/>
      <c r="I70" s="152"/>
      <c r="J70" s="56"/>
      <c r="K70" s="56"/>
      <c r="L70" s="54"/>
    </row>
    <row r="71" spans="2:12" s="1" customFormat="1" ht="22.5" customHeight="1">
      <c r="B71" s="34"/>
      <c r="C71" s="56"/>
      <c r="D71" s="56"/>
      <c r="E71" s="292" t="str">
        <f>E7</f>
        <v>B1612 INFRASTRUKTURA ZÁKLADNÁCH ŠKOL- OBJEKT DÍLEN SSZŠ LITVÍNOV, ČÁST VENKOVNÍ ÚPRAVY</v>
      </c>
      <c r="F71" s="273"/>
      <c r="G71" s="273"/>
      <c r="H71" s="273"/>
      <c r="I71" s="152"/>
      <c r="J71" s="56"/>
      <c r="K71" s="56"/>
      <c r="L71" s="54"/>
    </row>
    <row r="72" spans="2:12" s="1" customFormat="1" ht="14.45" customHeight="1">
      <c r="B72" s="34"/>
      <c r="C72" s="58" t="s">
        <v>90</v>
      </c>
      <c r="D72" s="56"/>
      <c r="E72" s="56"/>
      <c r="F72" s="56"/>
      <c r="G72" s="56"/>
      <c r="H72" s="56"/>
      <c r="I72" s="152"/>
      <c r="J72" s="56"/>
      <c r="K72" s="56"/>
      <c r="L72" s="54"/>
    </row>
    <row r="73" spans="2:12" s="1" customFormat="1" ht="23.25" customHeight="1">
      <c r="B73" s="34"/>
      <c r="C73" s="56"/>
      <c r="D73" s="56"/>
      <c r="E73" s="270" t="str">
        <f>E9</f>
        <v>64.1 - plochy</v>
      </c>
      <c r="F73" s="273"/>
      <c r="G73" s="273"/>
      <c r="H73" s="273"/>
      <c r="I73" s="152"/>
      <c r="J73" s="56"/>
      <c r="K73" s="56"/>
      <c r="L73" s="54"/>
    </row>
    <row r="74" spans="2:12" s="1" customFormat="1" ht="6.95" customHeight="1">
      <c r="B74" s="34"/>
      <c r="C74" s="56"/>
      <c r="D74" s="56"/>
      <c r="E74" s="56"/>
      <c r="F74" s="56"/>
      <c r="G74" s="56"/>
      <c r="H74" s="56"/>
      <c r="I74" s="152"/>
      <c r="J74" s="56"/>
      <c r="K74" s="56"/>
      <c r="L74" s="54"/>
    </row>
    <row r="75" spans="2:12" s="1" customFormat="1" ht="18" customHeight="1">
      <c r="B75" s="34"/>
      <c r="C75" s="58" t="s">
        <v>24</v>
      </c>
      <c r="D75" s="56"/>
      <c r="E75" s="56"/>
      <c r="F75" s="153" t="str">
        <f>F12</f>
        <v>Litvínov</v>
      </c>
      <c r="G75" s="56"/>
      <c r="H75" s="56"/>
      <c r="I75" s="154" t="s">
        <v>26</v>
      </c>
      <c r="J75" s="66" t="str">
        <f>IF(J12="","",J12)</f>
        <v>30. 9. 2018</v>
      </c>
      <c r="K75" s="56"/>
      <c r="L75" s="54"/>
    </row>
    <row r="76" spans="2:12" s="1" customFormat="1" ht="6.95" customHeight="1">
      <c r="B76" s="34"/>
      <c r="C76" s="56"/>
      <c r="D76" s="56"/>
      <c r="E76" s="56"/>
      <c r="F76" s="56"/>
      <c r="G76" s="56"/>
      <c r="H76" s="56"/>
      <c r="I76" s="152"/>
      <c r="J76" s="56"/>
      <c r="K76" s="56"/>
      <c r="L76" s="54"/>
    </row>
    <row r="77" spans="2:12" s="1" customFormat="1" ht="13.5">
      <c r="B77" s="34"/>
      <c r="C77" s="58" t="s">
        <v>30</v>
      </c>
      <c r="D77" s="56"/>
      <c r="E77" s="56"/>
      <c r="F77" s="153" t="str">
        <f>E15</f>
        <v>Město Litvínov</v>
      </c>
      <c r="G77" s="56"/>
      <c r="H77" s="56"/>
      <c r="I77" s="154" t="s">
        <v>36</v>
      </c>
      <c r="J77" s="153" t="str">
        <f>E21</f>
        <v>Ing. Lucie Dvořáová</v>
      </c>
      <c r="K77" s="56"/>
      <c r="L77" s="54"/>
    </row>
    <row r="78" spans="2:12" s="1" customFormat="1" ht="14.45" customHeight="1">
      <c r="B78" s="34"/>
      <c r="C78" s="58" t="s">
        <v>34</v>
      </c>
      <c r="D78" s="56"/>
      <c r="E78" s="56"/>
      <c r="F78" s="153" t="str">
        <f>IF(E18="","",E18)</f>
        <v/>
      </c>
      <c r="G78" s="56"/>
      <c r="H78" s="56"/>
      <c r="I78" s="152"/>
      <c r="J78" s="56"/>
      <c r="K78" s="56"/>
      <c r="L78" s="54"/>
    </row>
    <row r="79" spans="2:12" s="1" customFormat="1" ht="10.35" customHeight="1">
      <c r="B79" s="34"/>
      <c r="C79" s="56"/>
      <c r="D79" s="56"/>
      <c r="E79" s="56"/>
      <c r="F79" s="56"/>
      <c r="G79" s="56"/>
      <c r="H79" s="56"/>
      <c r="I79" s="152"/>
      <c r="J79" s="56"/>
      <c r="K79" s="56"/>
      <c r="L79" s="54"/>
    </row>
    <row r="80" spans="2:20" s="9" customFormat="1" ht="29.25" customHeight="1">
      <c r="B80" s="155"/>
      <c r="C80" s="156" t="s">
        <v>104</v>
      </c>
      <c r="D80" s="157" t="s">
        <v>60</v>
      </c>
      <c r="E80" s="157" t="s">
        <v>56</v>
      </c>
      <c r="F80" s="157" t="s">
        <v>105</v>
      </c>
      <c r="G80" s="157" t="s">
        <v>106</v>
      </c>
      <c r="H80" s="157" t="s">
        <v>107</v>
      </c>
      <c r="I80" s="158" t="s">
        <v>108</v>
      </c>
      <c r="J80" s="157" t="s">
        <v>95</v>
      </c>
      <c r="K80" s="159" t="s">
        <v>109</v>
      </c>
      <c r="L80" s="160"/>
      <c r="M80" s="75" t="s">
        <v>110</v>
      </c>
      <c r="N80" s="76" t="s">
        <v>45</v>
      </c>
      <c r="O80" s="76" t="s">
        <v>111</v>
      </c>
      <c r="P80" s="76" t="s">
        <v>112</v>
      </c>
      <c r="Q80" s="76" t="s">
        <v>113</v>
      </c>
      <c r="R80" s="76" t="s">
        <v>114</v>
      </c>
      <c r="S80" s="76" t="s">
        <v>115</v>
      </c>
      <c r="T80" s="77" t="s">
        <v>116</v>
      </c>
    </row>
    <row r="81" spans="2:63" s="1" customFormat="1" ht="29.25" customHeight="1">
      <c r="B81" s="34"/>
      <c r="C81" s="81" t="s">
        <v>96</v>
      </c>
      <c r="D81" s="56"/>
      <c r="E81" s="56"/>
      <c r="F81" s="56"/>
      <c r="G81" s="56"/>
      <c r="H81" s="56"/>
      <c r="I81" s="152"/>
      <c r="J81" s="161">
        <f>BK81</f>
        <v>0</v>
      </c>
      <c r="K81" s="56"/>
      <c r="L81" s="54"/>
      <c r="M81" s="78"/>
      <c r="N81" s="79"/>
      <c r="O81" s="79"/>
      <c r="P81" s="162">
        <f>P82</f>
        <v>0</v>
      </c>
      <c r="Q81" s="79"/>
      <c r="R81" s="162">
        <f>R82</f>
        <v>18.657562000000002</v>
      </c>
      <c r="S81" s="79"/>
      <c r="T81" s="163">
        <f>T82</f>
        <v>47.05103999999999</v>
      </c>
      <c r="AT81" s="17" t="s">
        <v>74</v>
      </c>
      <c r="AU81" s="17" t="s">
        <v>97</v>
      </c>
      <c r="BK81" s="164">
        <f>BK82</f>
        <v>0</v>
      </c>
    </row>
    <row r="82" spans="2:63" s="10" customFormat="1" ht="37.35" customHeight="1">
      <c r="B82" s="165"/>
      <c r="C82" s="166"/>
      <c r="D82" s="167" t="s">
        <v>74</v>
      </c>
      <c r="E82" s="168" t="s">
        <v>117</v>
      </c>
      <c r="F82" s="168" t="s">
        <v>118</v>
      </c>
      <c r="G82" s="166"/>
      <c r="H82" s="166"/>
      <c r="I82" s="169"/>
      <c r="J82" s="170">
        <f>BK82</f>
        <v>0</v>
      </c>
      <c r="K82" s="166"/>
      <c r="L82" s="171"/>
      <c r="M82" s="172"/>
      <c r="N82" s="173"/>
      <c r="O82" s="173"/>
      <c r="P82" s="174">
        <f>P83+P163+P179</f>
        <v>0</v>
      </c>
      <c r="Q82" s="173"/>
      <c r="R82" s="174">
        <f>R83+R163+R179</f>
        <v>18.657562000000002</v>
      </c>
      <c r="S82" s="173"/>
      <c r="T82" s="175">
        <f>T83+T163+T179</f>
        <v>47.05103999999999</v>
      </c>
      <c r="AR82" s="176" t="s">
        <v>23</v>
      </c>
      <c r="AT82" s="177" t="s">
        <v>74</v>
      </c>
      <c r="AU82" s="177" t="s">
        <v>75</v>
      </c>
      <c r="AY82" s="176" t="s">
        <v>119</v>
      </c>
      <c r="BK82" s="178">
        <f>BK83+BK163+BK179</f>
        <v>0</v>
      </c>
    </row>
    <row r="83" spans="2:63" s="10" customFormat="1" ht="19.9" customHeight="1">
      <c r="B83" s="165"/>
      <c r="C83" s="166"/>
      <c r="D83" s="179" t="s">
        <v>74</v>
      </c>
      <c r="E83" s="180" t="s">
        <v>23</v>
      </c>
      <c r="F83" s="180" t="s">
        <v>120</v>
      </c>
      <c r="G83" s="166"/>
      <c r="H83" s="166"/>
      <c r="I83" s="169"/>
      <c r="J83" s="181">
        <f>BK83</f>
        <v>0</v>
      </c>
      <c r="K83" s="166"/>
      <c r="L83" s="171"/>
      <c r="M83" s="172"/>
      <c r="N83" s="173"/>
      <c r="O83" s="173"/>
      <c r="P83" s="174">
        <f>SUM(P84:P162)</f>
        <v>0</v>
      </c>
      <c r="Q83" s="173"/>
      <c r="R83" s="174">
        <f>SUM(R84:R162)</f>
        <v>0.10779999999999999</v>
      </c>
      <c r="S83" s="173"/>
      <c r="T83" s="175">
        <f>SUM(T84:T162)</f>
        <v>41.519999999999996</v>
      </c>
      <c r="AR83" s="176" t="s">
        <v>23</v>
      </c>
      <c r="AT83" s="177" t="s">
        <v>74</v>
      </c>
      <c r="AU83" s="177" t="s">
        <v>23</v>
      </c>
      <c r="AY83" s="176" t="s">
        <v>119</v>
      </c>
      <c r="BK83" s="178">
        <f>SUM(BK84:BK162)</f>
        <v>0</v>
      </c>
    </row>
    <row r="84" spans="2:65" s="1" customFormat="1" ht="31.5" customHeight="1">
      <c r="B84" s="34"/>
      <c r="C84" s="182" t="s">
        <v>23</v>
      </c>
      <c r="D84" s="182" t="s">
        <v>121</v>
      </c>
      <c r="E84" s="183" t="s">
        <v>122</v>
      </c>
      <c r="F84" s="184" t="s">
        <v>123</v>
      </c>
      <c r="G84" s="185" t="s">
        <v>124</v>
      </c>
      <c r="H84" s="186">
        <v>3</v>
      </c>
      <c r="I84" s="187"/>
      <c r="J84" s="188">
        <f>ROUND(I84*H84,2)</f>
        <v>0</v>
      </c>
      <c r="K84" s="184" t="s">
        <v>125</v>
      </c>
      <c r="L84" s="54"/>
      <c r="M84" s="189" t="s">
        <v>22</v>
      </c>
      <c r="N84" s="190" t="s">
        <v>46</v>
      </c>
      <c r="O84" s="35"/>
      <c r="P84" s="191">
        <f>O84*H84</f>
        <v>0</v>
      </c>
      <c r="Q84" s="191">
        <v>0</v>
      </c>
      <c r="R84" s="191">
        <f>Q84*H84</f>
        <v>0</v>
      </c>
      <c r="S84" s="191">
        <v>0</v>
      </c>
      <c r="T84" s="192">
        <f>S84*H84</f>
        <v>0</v>
      </c>
      <c r="AR84" s="17" t="s">
        <v>126</v>
      </c>
      <c r="AT84" s="17" t="s">
        <v>121</v>
      </c>
      <c r="AU84" s="17" t="s">
        <v>83</v>
      </c>
      <c r="AY84" s="17" t="s">
        <v>119</v>
      </c>
      <c r="BE84" s="193">
        <f>IF(N84="základní",J84,0)</f>
        <v>0</v>
      </c>
      <c r="BF84" s="193">
        <f>IF(N84="snížená",J84,0)</f>
        <v>0</v>
      </c>
      <c r="BG84" s="193">
        <f>IF(N84="zákl. přenesená",J84,0)</f>
        <v>0</v>
      </c>
      <c r="BH84" s="193">
        <f>IF(N84="sníž. přenesená",J84,0)</f>
        <v>0</v>
      </c>
      <c r="BI84" s="193">
        <f>IF(N84="nulová",J84,0)</f>
        <v>0</v>
      </c>
      <c r="BJ84" s="17" t="s">
        <v>23</v>
      </c>
      <c r="BK84" s="193">
        <f>ROUND(I84*H84,2)</f>
        <v>0</v>
      </c>
      <c r="BL84" s="17" t="s">
        <v>126</v>
      </c>
      <c r="BM84" s="17" t="s">
        <v>127</v>
      </c>
    </row>
    <row r="85" spans="2:47" s="1" customFormat="1" ht="135">
      <c r="B85" s="34"/>
      <c r="C85" s="56"/>
      <c r="D85" s="194" t="s">
        <v>128</v>
      </c>
      <c r="E85" s="56"/>
      <c r="F85" s="195" t="s">
        <v>129</v>
      </c>
      <c r="G85" s="56"/>
      <c r="H85" s="56"/>
      <c r="I85" s="152"/>
      <c r="J85" s="56"/>
      <c r="K85" s="56"/>
      <c r="L85" s="54"/>
      <c r="M85" s="71"/>
      <c r="N85" s="35"/>
      <c r="O85" s="35"/>
      <c r="P85" s="35"/>
      <c r="Q85" s="35"/>
      <c r="R85" s="35"/>
      <c r="S85" s="35"/>
      <c r="T85" s="72"/>
      <c r="AT85" s="17" t="s">
        <v>128</v>
      </c>
      <c r="AU85" s="17" t="s">
        <v>83</v>
      </c>
    </row>
    <row r="86" spans="2:47" s="1" customFormat="1" ht="27">
      <c r="B86" s="34"/>
      <c r="C86" s="56"/>
      <c r="D86" s="194" t="s">
        <v>130</v>
      </c>
      <c r="E86" s="56"/>
      <c r="F86" s="195" t="s">
        <v>131</v>
      </c>
      <c r="G86" s="56"/>
      <c r="H86" s="56"/>
      <c r="I86" s="152"/>
      <c r="J86" s="56"/>
      <c r="K86" s="56"/>
      <c r="L86" s="54"/>
      <c r="M86" s="71"/>
      <c r="N86" s="35"/>
      <c r="O86" s="35"/>
      <c r="P86" s="35"/>
      <c r="Q86" s="35"/>
      <c r="R86" s="35"/>
      <c r="S86" s="35"/>
      <c r="T86" s="72"/>
      <c r="AT86" s="17" t="s">
        <v>130</v>
      </c>
      <c r="AU86" s="17" t="s">
        <v>83</v>
      </c>
    </row>
    <row r="87" spans="2:51" s="11" customFormat="1" ht="13.5">
      <c r="B87" s="196"/>
      <c r="C87" s="197"/>
      <c r="D87" s="198" t="s">
        <v>132</v>
      </c>
      <c r="E87" s="199" t="s">
        <v>22</v>
      </c>
      <c r="F87" s="200" t="s">
        <v>133</v>
      </c>
      <c r="G87" s="197"/>
      <c r="H87" s="201">
        <v>3</v>
      </c>
      <c r="I87" s="202"/>
      <c r="J87" s="197"/>
      <c r="K87" s="197"/>
      <c r="L87" s="203"/>
      <c r="M87" s="204"/>
      <c r="N87" s="205"/>
      <c r="O87" s="205"/>
      <c r="P87" s="205"/>
      <c r="Q87" s="205"/>
      <c r="R87" s="205"/>
      <c r="S87" s="205"/>
      <c r="T87" s="206"/>
      <c r="AT87" s="207" t="s">
        <v>132</v>
      </c>
      <c r="AU87" s="207" t="s">
        <v>83</v>
      </c>
      <c r="AV87" s="11" t="s">
        <v>83</v>
      </c>
      <c r="AW87" s="11" t="s">
        <v>38</v>
      </c>
      <c r="AX87" s="11" t="s">
        <v>23</v>
      </c>
      <c r="AY87" s="207" t="s">
        <v>119</v>
      </c>
    </row>
    <row r="88" spans="2:65" s="1" customFormat="1" ht="31.5" customHeight="1">
      <c r="B88" s="34"/>
      <c r="C88" s="182" t="s">
        <v>83</v>
      </c>
      <c r="D88" s="182" t="s">
        <v>121</v>
      </c>
      <c r="E88" s="183" t="s">
        <v>134</v>
      </c>
      <c r="F88" s="184" t="s">
        <v>135</v>
      </c>
      <c r="G88" s="185" t="s">
        <v>124</v>
      </c>
      <c r="H88" s="186">
        <v>3</v>
      </c>
      <c r="I88" s="187"/>
      <c r="J88" s="188">
        <f>ROUND(I88*H88,2)</f>
        <v>0</v>
      </c>
      <c r="K88" s="184" t="s">
        <v>125</v>
      </c>
      <c r="L88" s="54"/>
      <c r="M88" s="189" t="s">
        <v>22</v>
      </c>
      <c r="N88" s="190" t="s">
        <v>46</v>
      </c>
      <c r="O88" s="35"/>
      <c r="P88" s="191">
        <f>O88*H88</f>
        <v>0</v>
      </c>
      <c r="Q88" s="191">
        <v>0</v>
      </c>
      <c r="R88" s="191">
        <f>Q88*H88</f>
        <v>0</v>
      </c>
      <c r="S88" s="191">
        <v>0</v>
      </c>
      <c r="T88" s="192">
        <f>S88*H88</f>
        <v>0</v>
      </c>
      <c r="AR88" s="17" t="s">
        <v>126</v>
      </c>
      <c r="AT88" s="17" t="s">
        <v>121</v>
      </c>
      <c r="AU88" s="17" t="s">
        <v>83</v>
      </c>
      <c r="AY88" s="17" t="s">
        <v>119</v>
      </c>
      <c r="BE88" s="193">
        <f>IF(N88="základní",J88,0)</f>
        <v>0</v>
      </c>
      <c r="BF88" s="193">
        <f>IF(N88="snížená",J88,0)</f>
        <v>0</v>
      </c>
      <c r="BG88" s="193">
        <f>IF(N88="zákl. přenesená",J88,0)</f>
        <v>0</v>
      </c>
      <c r="BH88" s="193">
        <f>IF(N88="sníž. přenesená",J88,0)</f>
        <v>0</v>
      </c>
      <c r="BI88" s="193">
        <f>IF(N88="nulová",J88,0)</f>
        <v>0</v>
      </c>
      <c r="BJ88" s="17" t="s">
        <v>23</v>
      </c>
      <c r="BK88" s="193">
        <f>ROUND(I88*H88,2)</f>
        <v>0</v>
      </c>
      <c r="BL88" s="17" t="s">
        <v>126</v>
      </c>
      <c r="BM88" s="17" t="s">
        <v>136</v>
      </c>
    </row>
    <row r="89" spans="2:47" s="1" customFormat="1" ht="162">
      <c r="B89" s="34"/>
      <c r="C89" s="56"/>
      <c r="D89" s="194" t="s">
        <v>128</v>
      </c>
      <c r="E89" s="56"/>
      <c r="F89" s="195" t="s">
        <v>137</v>
      </c>
      <c r="G89" s="56"/>
      <c r="H89" s="56"/>
      <c r="I89" s="152"/>
      <c r="J89" s="56"/>
      <c r="K89" s="56"/>
      <c r="L89" s="54"/>
      <c r="M89" s="71"/>
      <c r="N89" s="35"/>
      <c r="O89" s="35"/>
      <c r="P89" s="35"/>
      <c r="Q89" s="35"/>
      <c r="R89" s="35"/>
      <c r="S89" s="35"/>
      <c r="T89" s="72"/>
      <c r="AT89" s="17" t="s">
        <v>128</v>
      </c>
      <c r="AU89" s="17" t="s">
        <v>83</v>
      </c>
    </row>
    <row r="90" spans="2:51" s="11" customFormat="1" ht="13.5">
      <c r="B90" s="196"/>
      <c r="C90" s="197"/>
      <c r="D90" s="198" t="s">
        <v>132</v>
      </c>
      <c r="E90" s="199" t="s">
        <v>22</v>
      </c>
      <c r="F90" s="200" t="s">
        <v>133</v>
      </c>
      <c r="G90" s="197"/>
      <c r="H90" s="201">
        <v>3</v>
      </c>
      <c r="I90" s="202"/>
      <c r="J90" s="197"/>
      <c r="K90" s="197"/>
      <c r="L90" s="203"/>
      <c r="M90" s="204"/>
      <c r="N90" s="205"/>
      <c r="O90" s="205"/>
      <c r="P90" s="205"/>
      <c r="Q90" s="205"/>
      <c r="R90" s="205"/>
      <c r="S90" s="205"/>
      <c r="T90" s="206"/>
      <c r="AT90" s="207" t="s">
        <v>132</v>
      </c>
      <c r="AU90" s="207" t="s">
        <v>83</v>
      </c>
      <c r="AV90" s="11" t="s">
        <v>83</v>
      </c>
      <c r="AW90" s="11" t="s">
        <v>38</v>
      </c>
      <c r="AX90" s="11" t="s">
        <v>23</v>
      </c>
      <c r="AY90" s="207" t="s">
        <v>119</v>
      </c>
    </row>
    <row r="91" spans="2:65" s="1" customFormat="1" ht="44.25" customHeight="1">
      <c r="B91" s="34"/>
      <c r="C91" s="182" t="s">
        <v>133</v>
      </c>
      <c r="D91" s="182" t="s">
        <v>121</v>
      </c>
      <c r="E91" s="183" t="s">
        <v>138</v>
      </c>
      <c r="F91" s="184" t="s">
        <v>139</v>
      </c>
      <c r="G91" s="185" t="s">
        <v>140</v>
      </c>
      <c r="H91" s="186">
        <v>320</v>
      </c>
      <c r="I91" s="187"/>
      <c r="J91" s="188">
        <f>ROUND(I91*H91,2)</f>
        <v>0</v>
      </c>
      <c r="K91" s="184" t="s">
        <v>125</v>
      </c>
      <c r="L91" s="54"/>
      <c r="M91" s="189" t="s">
        <v>22</v>
      </c>
      <c r="N91" s="190" t="s">
        <v>46</v>
      </c>
      <c r="O91" s="35"/>
      <c r="P91" s="191">
        <f>O91*H91</f>
        <v>0</v>
      </c>
      <c r="Q91" s="191">
        <v>0</v>
      </c>
      <c r="R91" s="191">
        <f>Q91*H91</f>
        <v>0</v>
      </c>
      <c r="S91" s="191">
        <v>0</v>
      </c>
      <c r="T91" s="192">
        <f>S91*H91</f>
        <v>0</v>
      </c>
      <c r="AR91" s="17" t="s">
        <v>14</v>
      </c>
      <c r="AT91" s="17" t="s">
        <v>121</v>
      </c>
      <c r="AU91" s="17" t="s">
        <v>83</v>
      </c>
      <c r="AY91" s="17" t="s">
        <v>119</v>
      </c>
      <c r="BE91" s="193">
        <f>IF(N91="základní",J91,0)</f>
        <v>0</v>
      </c>
      <c r="BF91" s="193">
        <f>IF(N91="snížená",J91,0)</f>
        <v>0</v>
      </c>
      <c r="BG91" s="193">
        <f>IF(N91="zákl. přenesená",J91,0)</f>
        <v>0</v>
      </c>
      <c r="BH91" s="193">
        <f>IF(N91="sníž. přenesená",J91,0)</f>
        <v>0</v>
      </c>
      <c r="BI91" s="193">
        <f>IF(N91="nulová",J91,0)</f>
        <v>0</v>
      </c>
      <c r="BJ91" s="17" t="s">
        <v>23</v>
      </c>
      <c r="BK91" s="193">
        <f>ROUND(I91*H91,2)</f>
        <v>0</v>
      </c>
      <c r="BL91" s="17" t="s">
        <v>14</v>
      </c>
      <c r="BM91" s="17" t="s">
        <v>141</v>
      </c>
    </row>
    <row r="92" spans="2:47" s="1" customFormat="1" ht="67.5">
      <c r="B92" s="34"/>
      <c r="C92" s="56"/>
      <c r="D92" s="194" t="s">
        <v>128</v>
      </c>
      <c r="E92" s="56"/>
      <c r="F92" s="195" t="s">
        <v>142</v>
      </c>
      <c r="G92" s="56"/>
      <c r="H92" s="56"/>
      <c r="I92" s="152"/>
      <c r="J92" s="56"/>
      <c r="K92" s="56"/>
      <c r="L92" s="54"/>
      <c r="M92" s="71"/>
      <c r="N92" s="35"/>
      <c r="O92" s="35"/>
      <c r="P92" s="35"/>
      <c r="Q92" s="35"/>
      <c r="R92" s="35"/>
      <c r="S92" s="35"/>
      <c r="T92" s="72"/>
      <c r="AT92" s="17" t="s">
        <v>128</v>
      </c>
      <c r="AU92" s="17" t="s">
        <v>83</v>
      </c>
    </row>
    <row r="93" spans="2:51" s="11" customFormat="1" ht="13.5">
      <c r="B93" s="196"/>
      <c r="C93" s="197"/>
      <c r="D93" s="198" t="s">
        <v>132</v>
      </c>
      <c r="E93" s="199" t="s">
        <v>22</v>
      </c>
      <c r="F93" s="200" t="s">
        <v>143</v>
      </c>
      <c r="G93" s="197"/>
      <c r="H93" s="201">
        <v>320</v>
      </c>
      <c r="I93" s="202"/>
      <c r="J93" s="197"/>
      <c r="K93" s="197"/>
      <c r="L93" s="203"/>
      <c r="M93" s="204"/>
      <c r="N93" s="205"/>
      <c r="O93" s="205"/>
      <c r="P93" s="205"/>
      <c r="Q93" s="205"/>
      <c r="R93" s="205"/>
      <c r="S93" s="205"/>
      <c r="T93" s="206"/>
      <c r="AT93" s="207" t="s">
        <v>132</v>
      </c>
      <c r="AU93" s="207" t="s">
        <v>83</v>
      </c>
      <c r="AV93" s="11" t="s">
        <v>83</v>
      </c>
      <c r="AW93" s="11" t="s">
        <v>38</v>
      </c>
      <c r="AX93" s="11" t="s">
        <v>23</v>
      </c>
      <c r="AY93" s="207" t="s">
        <v>119</v>
      </c>
    </row>
    <row r="94" spans="2:65" s="1" customFormat="1" ht="22.5" customHeight="1">
      <c r="B94" s="34"/>
      <c r="C94" s="182" t="s">
        <v>126</v>
      </c>
      <c r="D94" s="182" t="s">
        <v>121</v>
      </c>
      <c r="E94" s="183" t="s">
        <v>144</v>
      </c>
      <c r="F94" s="184" t="s">
        <v>145</v>
      </c>
      <c r="G94" s="185" t="s">
        <v>146</v>
      </c>
      <c r="H94" s="186">
        <v>2</v>
      </c>
      <c r="I94" s="187"/>
      <c r="J94" s="188">
        <f>ROUND(I94*H94,2)</f>
        <v>0</v>
      </c>
      <c r="K94" s="184" t="s">
        <v>125</v>
      </c>
      <c r="L94" s="54"/>
      <c r="M94" s="189" t="s">
        <v>22</v>
      </c>
      <c r="N94" s="190" t="s">
        <v>46</v>
      </c>
      <c r="O94" s="35"/>
      <c r="P94" s="191">
        <f>O94*H94</f>
        <v>0</v>
      </c>
      <c r="Q94" s="191">
        <v>0</v>
      </c>
      <c r="R94" s="191">
        <f>Q94*H94</f>
        <v>0</v>
      </c>
      <c r="S94" s="191">
        <v>0</v>
      </c>
      <c r="T94" s="192">
        <f>S94*H94</f>
        <v>0</v>
      </c>
      <c r="AR94" s="17" t="s">
        <v>126</v>
      </c>
      <c r="AT94" s="17" t="s">
        <v>121</v>
      </c>
      <c r="AU94" s="17" t="s">
        <v>83</v>
      </c>
      <c r="AY94" s="17" t="s">
        <v>119</v>
      </c>
      <c r="BE94" s="193">
        <f>IF(N94="základní",J94,0)</f>
        <v>0</v>
      </c>
      <c r="BF94" s="193">
        <f>IF(N94="snížená",J94,0)</f>
        <v>0</v>
      </c>
      <c r="BG94" s="193">
        <f>IF(N94="zákl. přenesená",J94,0)</f>
        <v>0</v>
      </c>
      <c r="BH94" s="193">
        <f>IF(N94="sníž. přenesená",J94,0)</f>
        <v>0</v>
      </c>
      <c r="BI94" s="193">
        <f>IF(N94="nulová",J94,0)</f>
        <v>0</v>
      </c>
      <c r="BJ94" s="17" t="s">
        <v>23</v>
      </c>
      <c r="BK94" s="193">
        <f>ROUND(I94*H94,2)</f>
        <v>0</v>
      </c>
      <c r="BL94" s="17" t="s">
        <v>126</v>
      </c>
      <c r="BM94" s="17" t="s">
        <v>147</v>
      </c>
    </row>
    <row r="95" spans="2:47" s="1" customFormat="1" ht="54">
      <c r="B95" s="34"/>
      <c r="C95" s="56"/>
      <c r="D95" s="194" t="s">
        <v>128</v>
      </c>
      <c r="E95" s="56"/>
      <c r="F95" s="195" t="s">
        <v>148</v>
      </c>
      <c r="G95" s="56"/>
      <c r="H95" s="56"/>
      <c r="I95" s="152"/>
      <c r="J95" s="56"/>
      <c r="K95" s="56"/>
      <c r="L95" s="54"/>
      <c r="M95" s="71"/>
      <c r="N95" s="35"/>
      <c r="O95" s="35"/>
      <c r="P95" s="35"/>
      <c r="Q95" s="35"/>
      <c r="R95" s="35"/>
      <c r="S95" s="35"/>
      <c r="T95" s="72"/>
      <c r="AT95" s="17" t="s">
        <v>128</v>
      </c>
      <c r="AU95" s="17" t="s">
        <v>83</v>
      </c>
    </row>
    <row r="96" spans="2:47" s="1" customFormat="1" ht="27">
      <c r="B96" s="34"/>
      <c r="C96" s="56"/>
      <c r="D96" s="194" t="s">
        <v>130</v>
      </c>
      <c r="E96" s="56"/>
      <c r="F96" s="195" t="s">
        <v>149</v>
      </c>
      <c r="G96" s="56"/>
      <c r="H96" s="56"/>
      <c r="I96" s="152"/>
      <c r="J96" s="56"/>
      <c r="K96" s="56"/>
      <c r="L96" s="54"/>
      <c r="M96" s="71"/>
      <c r="N96" s="35"/>
      <c r="O96" s="35"/>
      <c r="P96" s="35"/>
      <c r="Q96" s="35"/>
      <c r="R96" s="35"/>
      <c r="S96" s="35"/>
      <c r="T96" s="72"/>
      <c r="AT96" s="17" t="s">
        <v>130</v>
      </c>
      <c r="AU96" s="17" t="s">
        <v>83</v>
      </c>
    </row>
    <row r="97" spans="2:51" s="11" customFormat="1" ht="13.5">
      <c r="B97" s="196"/>
      <c r="C97" s="197"/>
      <c r="D97" s="198" t="s">
        <v>132</v>
      </c>
      <c r="E97" s="199" t="s">
        <v>22</v>
      </c>
      <c r="F97" s="200" t="s">
        <v>83</v>
      </c>
      <c r="G97" s="197"/>
      <c r="H97" s="201">
        <v>2</v>
      </c>
      <c r="I97" s="202"/>
      <c r="J97" s="197"/>
      <c r="K97" s="197"/>
      <c r="L97" s="203"/>
      <c r="M97" s="204"/>
      <c r="N97" s="205"/>
      <c r="O97" s="205"/>
      <c r="P97" s="205"/>
      <c r="Q97" s="205"/>
      <c r="R97" s="205"/>
      <c r="S97" s="205"/>
      <c r="T97" s="206"/>
      <c r="AT97" s="207" t="s">
        <v>132</v>
      </c>
      <c r="AU97" s="207" t="s">
        <v>83</v>
      </c>
      <c r="AV97" s="11" t="s">
        <v>83</v>
      </c>
      <c r="AW97" s="11" t="s">
        <v>38</v>
      </c>
      <c r="AX97" s="11" t="s">
        <v>23</v>
      </c>
      <c r="AY97" s="207" t="s">
        <v>119</v>
      </c>
    </row>
    <row r="98" spans="2:65" s="1" customFormat="1" ht="44.25" customHeight="1">
      <c r="B98" s="34"/>
      <c r="C98" s="182" t="s">
        <v>150</v>
      </c>
      <c r="D98" s="182" t="s">
        <v>121</v>
      </c>
      <c r="E98" s="183" t="s">
        <v>151</v>
      </c>
      <c r="F98" s="184" t="s">
        <v>152</v>
      </c>
      <c r="G98" s="185" t="s">
        <v>140</v>
      </c>
      <c r="H98" s="186">
        <v>30</v>
      </c>
      <c r="I98" s="187"/>
      <c r="J98" s="188">
        <f>ROUND(I98*H98,2)</f>
        <v>0</v>
      </c>
      <c r="K98" s="184" t="s">
        <v>125</v>
      </c>
      <c r="L98" s="54"/>
      <c r="M98" s="189" t="s">
        <v>22</v>
      </c>
      <c r="N98" s="190" t="s">
        <v>46</v>
      </c>
      <c r="O98" s="35"/>
      <c r="P98" s="191">
        <f>O98*H98</f>
        <v>0</v>
      </c>
      <c r="Q98" s="191">
        <v>0</v>
      </c>
      <c r="R98" s="191">
        <f>Q98*H98</f>
        <v>0</v>
      </c>
      <c r="S98" s="191">
        <v>0.504</v>
      </c>
      <c r="T98" s="192">
        <f>S98*H98</f>
        <v>15.120000000000001</v>
      </c>
      <c r="AR98" s="17" t="s">
        <v>126</v>
      </c>
      <c r="AT98" s="17" t="s">
        <v>121</v>
      </c>
      <c r="AU98" s="17" t="s">
        <v>83</v>
      </c>
      <c r="AY98" s="17" t="s">
        <v>119</v>
      </c>
      <c r="BE98" s="193">
        <f>IF(N98="základní",J98,0)</f>
        <v>0</v>
      </c>
      <c r="BF98" s="193">
        <f>IF(N98="snížená",J98,0)</f>
        <v>0</v>
      </c>
      <c r="BG98" s="193">
        <f>IF(N98="zákl. přenesená",J98,0)</f>
        <v>0</v>
      </c>
      <c r="BH98" s="193">
        <f>IF(N98="sníž. přenesená",J98,0)</f>
        <v>0</v>
      </c>
      <c r="BI98" s="193">
        <f>IF(N98="nulová",J98,0)</f>
        <v>0</v>
      </c>
      <c r="BJ98" s="17" t="s">
        <v>23</v>
      </c>
      <c r="BK98" s="193">
        <f>ROUND(I98*H98,2)</f>
        <v>0</v>
      </c>
      <c r="BL98" s="17" t="s">
        <v>126</v>
      </c>
      <c r="BM98" s="17" t="s">
        <v>153</v>
      </c>
    </row>
    <row r="99" spans="2:47" s="1" customFormat="1" ht="229.5">
      <c r="B99" s="34"/>
      <c r="C99" s="56"/>
      <c r="D99" s="194" t="s">
        <v>128</v>
      </c>
      <c r="E99" s="56"/>
      <c r="F99" s="195" t="s">
        <v>154</v>
      </c>
      <c r="G99" s="56"/>
      <c r="H99" s="56"/>
      <c r="I99" s="152"/>
      <c r="J99" s="56"/>
      <c r="K99" s="56"/>
      <c r="L99" s="54"/>
      <c r="M99" s="71"/>
      <c r="N99" s="35"/>
      <c r="O99" s="35"/>
      <c r="P99" s="35"/>
      <c r="Q99" s="35"/>
      <c r="R99" s="35"/>
      <c r="S99" s="35"/>
      <c r="T99" s="72"/>
      <c r="AT99" s="17" t="s">
        <v>128</v>
      </c>
      <c r="AU99" s="17" t="s">
        <v>83</v>
      </c>
    </row>
    <row r="100" spans="2:47" s="1" customFormat="1" ht="27">
      <c r="B100" s="34"/>
      <c r="C100" s="56"/>
      <c r="D100" s="194" t="s">
        <v>130</v>
      </c>
      <c r="E100" s="56"/>
      <c r="F100" s="195" t="s">
        <v>155</v>
      </c>
      <c r="G100" s="56"/>
      <c r="H100" s="56"/>
      <c r="I100" s="152"/>
      <c r="J100" s="56"/>
      <c r="K100" s="56"/>
      <c r="L100" s="54"/>
      <c r="M100" s="71"/>
      <c r="N100" s="35"/>
      <c r="O100" s="35"/>
      <c r="P100" s="35"/>
      <c r="Q100" s="35"/>
      <c r="R100" s="35"/>
      <c r="S100" s="35"/>
      <c r="T100" s="72"/>
      <c r="AT100" s="17" t="s">
        <v>130</v>
      </c>
      <c r="AU100" s="17" t="s">
        <v>83</v>
      </c>
    </row>
    <row r="101" spans="2:51" s="11" customFormat="1" ht="13.5">
      <c r="B101" s="196"/>
      <c r="C101" s="197"/>
      <c r="D101" s="198" t="s">
        <v>132</v>
      </c>
      <c r="E101" s="199" t="s">
        <v>22</v>
      </c>
      <c r="F101" s="200" t="s">
        <v>156</v>
      </c>
      <c r="G101" s="197"/>
      <c r="H101" s="201">
        <v>30</v>
      </c>
      <c r="I101" s="202"/>
      <c r="J101" s="197"/>
      <c r="K101" s="197"/>
      <c r="L101" s="203"/>
      <c r="M101" s="204"/>
      <c r="N101" s="205"/>
      <c r="O101" s="205"/>
      <c r="P101" s="205"/>
      <c r="Q101" s="205"/>
      <c r="R101" s="205"/>
      <c r="S101" s="205"/>
      <c r="T101" s="206"/>
      <c r="AT101" s="207" t="s">
        <v>132</v>
      </c>
      <c r="AU101" s="207" t="s">
        <v>83</v>
      </c>
      <c r="AV101" s="11" t="s">
        <v>83</v>
      </c>
      <c r="AW101" s="11" t="s">
        <v>38</v>
      </c>
      <c r="AX101" s="11" t="s">
        <v>23</v>
      </c>
      <c r="AY101" s="207" t="s">
        <v>119</v>
      </c>
    </row>
    <row r="102" spans="2:65" s="1" customFormat="1" ht="44.25" customHeight="1">
      <c r="B102" s="34"/>
      <c r="C102" s="182" t="s">
        <v>157</v>
      </c>
      <c r="D102" s="182" t="s">
        <v>121</v>
      </c>
      <c r="E102" s="183" t="s">
        <v>158</v>
      </c>
      <c r="F102" s="184" t="s">
        <v>159</v>
      </c>
      <c r="G102" s="185" t="s">
        <v>140</v>
      </c>
      <c r="H102" s="186">
        <v>52.8</v>
      </c>
      <c r="I102" s="187"/>
      <c r="J102" s="188">
        <f>ROUND(I102*H102,2)</f>
        <v>0</v>
      </c>
      <c r="K102" s="184" t="s">
        <v>125</v>
      </c>
      <c r="L102" s="54"/>
      <c r="M102" s="189" t="s">
        <v>22</v>
      </c>
      <c r="N102" s="190" t="s">
        <v>46</v>
      </c>
      <c r="O102" s="35"/>
      <c r="P102" s="191">
        <f>O102*H102</f>
        <v>0</v>
      </c>
      <c r="Q102" s="191">
        <v>0</v>
      </c>
      <c r="R102" s="191">
        <f>Q102*H102</f>
        <v>0</v>
      </c>
      <c r="S102" s="191">
        <v>0.5</v>
      </c>
      <c r="T102" s="192">
        <f>S102*H102</f>
        <v>26.4</v>
      </c>
      <c r="AR102" s="17" t="s">
        <v>126</v>
      </c>
      <c r="AT102" s="17" t="s">
        <v>121</v>
      </c>
      <c r="AU102" s="17" t="s">
        <v>83</v>
      </c>
      <c r="AY102" s="17" t="s">
        <v>119</v>
      </c>
      <c r="BE102" s="193">
        <f>IF(N102="základní",J102,0)</f>
        <v>0</v>
      </c>
      <c r="BF102" s="193">
        <f>IF(N102="snížená",J102,0)</f>
        <v>0</v>
      </c>
      <c r="BG102" s="193">
        <f>IF(N102="zákl. přenesená",J102,0)</f>
        <v>0</v>
      </c>
      <c r="BH102" s="193">
        <f>IF(N102="sníž. přenesená",J102,0)</f>
        <v>0</v>
      </c>
      <c r="BI102" s="193">
        <f>IF(N102="nulová",J102,0)</f>
        <v>0</v>
      </c>
      <c r="BJ102" s="17" t="s">
        <v>23</v>
      </c>
      <c r="BK102" s="193">
        <f>ROUND(I102*H102,2)</f>
        <v>0</v>
      </c>
      <c r="BL102" s="17" t="s">
        <v>126</v>
      </c>
      <c r="BM102" s="17" t="s">
        <v>160</v>
      </c>
    </row>
    <row r="103" spans="2:47" s="1" customFormat="1" ht="256.5">
      <c r="B103" s="34"/>
      <c r="C103" s="56"/>
      <c r="D103" s="194" t="s">
        <v>128</v>
      </c>
      <c r="E103" s="56"/>
      <c r="F103" s="195" t="s">
        <v>161</v>
      </c>
      <c r="G103" s="56"/>
      <c r="H103" s="56"/>
      <c r="I103" s="152"/>
      <c r="J103" s="56"/>
      <c r="K103" s="56"/>
      <c r="L103" s="54"/>
      <c r="M103" s="71"/>
      <c r="N103" s="35"/>
      <c r="O103" s="35"/>
      <c r="P103" s="35"/>
      <c r="Q103" s="35"/>
      <c r="R103" s="35"/>
      <c r="S103" s="35"/>
      <c r="T103" s="72"/>
      <c r="AT103" s="17" t="s">
        <v>128</v>
      </c>
      <c r="AU103" s="17" t="s">
        <v>83</v>
      </c>
    </row>
    <row r="104" spans="2:51" s="11" customFormat="1" ht="13.5">
      <c r="B104" s="196"/>
      <c r="C104" s="197"/>
      <c r="D104" s="198" t="s">
        <v>132</v>
      </c>
      <c r="E104" s="199" t="s">
        <v>22</v>
      </c>
      <c r="F104" s="200" t="s">
        <v>162</v>
      </c>
      <c r="G104" s="197"/>
      <c r="H104" s="201">
        <v>52.8</v>
      </c>
      <c r="I104" s="202"/>
      <c r="J104" s="197"/>
      <c r="K104" s="197"/>
      <c r="L104" s="203"/>
      <c r="M104" s="204"/>
      <c r="N104" s="205"/>
      <c r="O104" s="205"/>
      <c r="P104" s="205"/>
      <c r="Q104" s="205"/>
      <c r="R104" s="205"/>
      <c r="S104" s="205"/>
      <c r="T104" s="206"/>
      <c r="AT104" s="207" t="s">
        <v>132</v>
      </c>
      <c r="AU104" s="207" t="s">
        <v>83</v>
      </c>
      <c r="AV104" s="11" t="s">
        <v>83</v>
      </c>
      <c r="AW104" s="11" t="s">
        <v>38</v>
      </c>
      <c r="AX104" s="11" t="s">
        <v>23</v>
      </c>
      <c r="AY104" s="207" t="s">
        <v>119</v>
      </c>
    </row>
    <row r="105" spans="2:65" s="1" customFormat="1" ht="31.5" customHeight="1">
      <c r="B105" s="34"/>
      <c r="C105" s="182" t="s">
        <v>163</v>
      </c>
      <c r="D105" s="182" t="s">
        <v>121</v>
      </c>
      <c r="E105" s="183" t="s">
        <v>164</v>
      </c>
      <c r="F105" s="184" t="s">
        <v>165</v>
      </c>
      <c r="G105" s="185" t="s">
        <v>140</v>
      </c>
      <c r="H105" s="186">
        <v>350</v>
      </c>
      <c r="I105" s="187"/>
      <c r="J105" s="188">
        <f>ROUND(I105*H105,2)</f>
        <v>0</v>
      </c>
      <c r="K105" s="184" t="s">
        <v>22</v>
      </c>
      <c r="L105" s="54"/>
      <c r="M105" s="189" t="s">
        <v>22</v>
      </c>
      <c r="N105" s="190" t="s">
        <v>46</v>
      </c>
      <c r="O105" s="35"/>
      <c r="P105" s="191">
        <f>O105*H105</f>
        <v>0</v>
      </c>
      <c r="Q105" s="191">
        <v>0</v>
      </c>
      <c r="R105" s="191">
        <f>Q105*H105</f>
        <v>0</v>
      </c>
      <c r="S105" s="191">
        <v>0</v>
      </c>
      <c r="T105" s="192">
        <f>S105*H105</f>
        <v>0</v>
      </c>
      <c r="AR105" s="17" t="s">
        <v>126</v>
      </c>
      <c r="AT105" s="17" t="s">
        <v>121</v>
      </c>
      <c r="AU105" s="17" t="s">
        <v>83</v>
      </c>
      <c r="AY105" s="17" t="s">
        <v>119</v>
      </c>
      <c r="BE105" s="193">
        <f>IF(N105="základní",J105,0)</f>
        <v>0</v>
      </c>
      <c r="BF105" s="193">
        <f>IF(N105="snížená",J105,0)</f>
        <v>0</v>
      </c>
      <c r="BG105" s="193">
        <f>IF(N105="zákl. přenesená",J105,0)</f>
        <v>0</v>
      </c>
      <c r="BH105" s="193">
        <f>IF(N105="sníž. přenesená",J105,0)</f>
        <v>0</v>
      </c>
      <c r="BI105" s="193">
        <f>IF(N105="nulová",J105,0)</f>
        <v>0</v>
      </c>
      <c r="BJ105" s="17" t="s">
        <v>23</v>
      </c>
      <c r="BK105" s="193">
        <f>ROUND(I105*H105,2)</f>
        <v>0</v>
      </c>
      <c r="BL105" s="17" t="s">
        <v>126</v>
      </c>
      <c r="BM105" s="17" t="s">
        <v>166</v>
      </c>
    </row>
    <row r="106" spans="2:51" s="11" customFormat="1" ht="13.5">
      <c r="B106" s="196"/>
      <c r="C106" s="197"/>
      <c r="D106" s="198" t="s">
        <v>132</v>
      </c>
      <c r="E106" s="199" t="s">
        <v>22</v>
      </c>
      <c r="F106" s="200" t="s">
        <v>167</v>
      </c>
      <c r="G106" s="197"/>
      <c r="H106" s="201">
        <v>350</v>
      </c>
      <c r="I106" s="202"/>
      <c r="J106" s="197"/>
      <c r="K106" s="197"/>
      <c r="L106" s="203"/>
      <c r="M106" s="204"/>
      <c r="N106" s="205"/>
      <c r="O106" s="205"/>
      <c r="P106" s="205"/>
      <c r="Q106" s="205"/>
      <c r="R106" s="205"/>
      <c r="S106" s="205"/>
      <c r="T106" s="206"/>
      <c r="AT106" s="207" t="s">
        <v>132</v>
      </c>
      <c r="AU106" s="207" t="s">
        <v>83</v>
      </c>
      <c r="AV106" s="11" t="s">
        <v>83</v>
      </c>
      <c r="AW106" s="11" t="s">
        <v>38</v>
      </c>
      <c r="AX106" s="11" t="s">
        <v>23</v>
      </c>
      <c r="AY106" s="207" t="s">
        <v>119</v>
      </c>
    </row>
    <row r="107" spans="2:65" s="1" customFormat="1" ht="31.5" customHeight="1">
      <c r="B107" s="34"/>
      <c r="C107" s="182" t="s">
        <v>168</v>
      </c>
      <c r="D107" s="182" t="s">
        <v>121</v>
      </c>
      <c r="E107" s="183" t="s">
        <v>169</v>
      </c>
      <c r="F107" s="184" t="s">
        <v>170</v>
      </c>
      <c r="G107" s="185" t="s">
        <v>146</v>
      </c>
      <c r="H107" s="186">
        <v>11.2</v>
      </c>
      <c r="I107" s="187"/>
      <c r="J107" s="188">
        <f>ROUND(I107*H107,2)</f>
        <v>0</v>
      </c>
      <c r="K107" s="184" t="s">
        <v>22</v>
      </c>
      <c r="L107" s="54"/>
      <c r="M107" s="189" t="s">
        <v>22</v>
      </c>
      <c r="N107" s="190" t="s">
        <v>46</v>
      </c>
      <c r="O107" s="35"/>
      <c r="P107" s="191">
        <f>O107*H107</f>
        <v>0</v>
      </c>
      <c r="Q107" s="191">
        <v>0</v>
      </c>
      <c r="R107" s="191">
        <f>Q107*H107</f>
        <v>0</v>
      </c>
      <c r="S107" s="191">
        <v>0</v>
      </c>
      <c r="T107" s="192">
        <f>S107*H107</f>
        <v>0</v>
      </c>
      <c r="AR107" s="17" t="s">
        <v>126</v>
      </c>
      <c r="AT107" s="17" t="s">
        <v>121</v>
      </c>
      <c r="AU107" s="17" t="s">
        <v>83</v>
      </c>
      <c r="AY107" s="17" t="s">
        <v>119</v>
      </c>
      <c r="BE107" s="193">
        <f>IF(N107="základní",J107,0)</f>
        <v>0</v>
      </c>
      <c r="BF107" s="193">
        <f>IF(N107="snížená",J107,0)</f>
        <v>0</v>
      </c>
      <c r="BG107" s="193">
        <f>IF(N107="zákl. přenesená",J107,0)</f>
        <v>0</v>
      </c>
      <c r="BH107" s="193">
        <f>IF(N107="sníž. přenesená",J107,0)</f>
        <v>0</v>
      </c>
      <c r="BI107" s="193">
        <f>IF(N107="nulová",J107,0)</f>
        <v>0</v>
      </c>
      <c r="BJ107" s="17" t="s">
        <v>23</v>
      </c>
      <c r="BK107" s="193">
        <f>ROUND(I107*H107,2)</f>
        <v>0</v>
      </c>
      <c r="BL107" s="17" t="s">
        <v>126</v>
      </c>
      <c r="BM107" s="17" t="s">
        <v>171</v>
      </c>
    </row>
    <row r="108" spans="2:47" s="1" customFormat="1" ht="27">
      <c r="B108" s="34"/>
      <c r="C108" s="56"/>
      <c r="D108" s="194" t="s">
        <v>130</v>
      </c>
      <c r="E108" s="56"/>
      <c r="F108" s="195" t="s">
        <v>172</v>
      </c>
      <c r="G108" s="56"/>
      <c r="H108" s="56"/>
      <c r="I108" s="152"/>
      <c r="J108" s="56"/>
      <c r="K108" s="56"/>
      <c r="L108" s="54"/>
      <c r="M108" s="71"/>
      <c r="N108" s="35"/>
      <c r="O108" s="35"/>
      <c r="P108" s="35"/>
      <c r="Q108" s="35"/>
      <c r="R108" s="35"/>
      <c r="S108" s="35"/>
      <c r="T108" s="72"/>
      <c r="AT108" s="17" t="s">
        <v>130</v>
      </c>
      <c r="AU108" s="17" t="s">
        <v>83</v>
      </c>
    </row>
    <row r="109" spans="2:51" s="11" customFormat="1" ht="13.5">
      <c r="B109" s="196"/>
      <c r="C109" s="197"/>
      <c r="D109" s="194" t="s">
        <v>132</v>
      </c>
      <c r="E109" s="208" t="s">
        <v>22</v>
      </c>
      <c r="F109" s="209" t="s">
        <v>173</v>
      </c>
      <c r="G109" s="197"/>
      <c r="H109" s="210">
        <v>9.2</v>
      </c>
      <c r="I109" s="202"/>
      <c r="J109" s="197"/>
      <c r="K109" s="197"/>
      <c r="L109" s="203"/>
      <c r="M109" s="204"/>
      <c r="N109" s="205"/>
      <c r="O109" s="205"/>
      <c r="P109" s="205"/>
      <c r="Q109" s="205"/>
      <c r="R109" s="205"/>
      <c r="S109" s="205"/>
      <c r="T109" s="206"/>
      <c r="AT109" s="207" t="s">
        <v>132</v>
      </c>
      <c r="AU109" s="207" t="s">
        <v>83</v>
      </c>
      <c r="AV109" s="11" t="s">
        <v>83</v>
      </c>
      <c r="AW109" s="11" t="s">
        <v>38</v>
      </c>
      <c r="AX109" s="11" t="s">
        <v>75</v>
      </c>
      <c r="AY109" s="207" t="s">
        <v>119</v>
      </c>
    </row>
    <row r="110" spans="2:51" s="11" customFormat="1" ht="13.5">
      <c r="B110" s="196"/>
      <c r="C110" s="197"/>
      <c r="D110" s="198" t="s">
        <v>132</v>
      </c>
      <c r="E110" s="199" t="s">
        <v>22</v>
      </c>
      <c r="F110" s="200" t="s">
        <v>174</v>
      </c>
      <c r="G110" s="197"/>
      <c r="H110" s="201">
        <v>2</v>
      </c>
      <c r="I110" s="202"/>
      <c r="J110" s="197"/>
      <c r="K110" s="197"/>
      <c r="L110" s="203"/>
      <c r="M110" s="204"/>
      <c r="N110" s="205"/>
      <c r="O110" s="205"/>
      <c r="P110" s="205"/>
      <c r="Q110" s="205"/>
      <c r="R110" s="205"/>
      <c r="S110" s="205"/>
      <c r="T110" s="206"/>
      <c r="AT110" s="207" t="s">
        <v>132</v>
      </c>
      <c r="AU110" s="207" t="s">
        <v>83</v>
      </c>
      <c r="AV110" s="11" t="s">
        <v>83</v>
      </c>
      <c r="AW110" s="11" t="s">
        <v>38</v>
      </c>
      <c r="AX110" s="11" t="s">
        <v>75</v>
      </c>
      <c r="AY110" s="207" t="s">
        <v>119</v>
      </c>
    </row>
    <row r="111" spans="2:65" s="1" customFormat="1" ht="44.25" customHeight="1">
      <c r="B111" s="34"/>
      <c r="C111" s="182" t="s">
        <v>175</v>
      </c>
      <c r="D111" s="182" t="s">
        <v>121</v>
      </c>
      <c r="E111" s="183" t="s">
        <v>176</v>
      </c>
      <c r="F111" s="184" t="s">
        <v>177</v>
      </c>
      <c r="G111" s="185" t="s">
        <v>140</v>
      </c>
      <c r="H111" s="186">
        <v>45</v>
      </c>
      <c r="I111" s="187"/>
      <c r="J111" s="188">
        <f>ROUND(I111*H111,2)</f>
        <v>0</v>
      </c>
      <c r="K111" s="184" t="s">
        <v>178</v>
      </c>
      <c r="L111" s="54"/>
      <c r="M111" s="189" t="s">
        <v>22</v>
      </c>
      <c r="N111" s="190" t="s">
        <v>46</v>
      </c>
      <c r="O111" s="35"/>
      <c r="P111" s="191">
        <f>O111*H111</f>
        <v>0</v>
      </c>
      <c r="Q111" s="191">
        <v>0</v>
      </c>
      <c r="R111" s="191">
        <f>Q111*H111</f>
        <v>0</v>
      </c>
      <c r="S111" s="191">
        <v>0</v>
      </c>
      <c r="T111" s="192">
        <f>S111*H111</f>
        <v>0</v>
      </c>
      <c r="AR111" s="17" t="s">
        <v>126</v>
      </c>
      <c r="AT111" s="17" t="s">
        <v>121</v>
      </c>
      <c r="AU111" s="17" t="s">
        <v>83</v>
      </c>
      <c r="AY111" s="17" t="s">
        <v>119</v>
      </c>
      <c r="BE111" s="193">
        <f>IF(N111="základní",J111,0)</f>
        <v>0</v>
      </c>
      <c r="BF111" s="193">
        <f>IF(N111="snížená",J111,0)</f>
        <v>0</v>
      </c>
      <c r="BG111" s="193">
        <f>IF(N111="zákl. přenesená",J111,0)</f>
        <v>0</v>
      </c>
      <c r="BH111" s="193">
        <f>IF(N111="sníž. přenesená",J111,0)</f>
        <v>0</v>
      </c>
      <c r="BI111" s="193">
        <f>IF(N111="nulová",J111,0)</f>
        <v>0</v>
      </c>
      <c r="BJ111" s="17" t="s">
        <v>23</v>
      </c>
      <c r="BK111" s="193">
        <f>ROUND(I111*H111,2)</f>
        <v>0</v>
      </c>
      <c r="BL111" s="17" t="s">
        <v>126</v>
      </c>
      <c r="BM111" s="17" t="s">
        <v>179</v>
      </c>
    </row>
    <row r="112" spans="2:51" s="11" customFormat="1" ht="13.5">
      <c r="B112" s="196"/>
      <c r="C112" s="197"/>
      <c r="D112" s="198" t="s">
        <v>132</v>
      </c>
      <c r="E112" s="199" t="s">
        <v>22</v>
      </c>
      <c r="F112" s="200" t="s">
        <v>180</v>
      </c>
      <c r="G112" s="197"/>
      <c r="H112" s="201">
        <v>45</v>
      </c>
      <c r="I112" s="202"/>
      <c r="J112" s="197"/>
      <c r="K112" s="197"/>
      <c r="L112" s="203"/>
      <c r="M112" s="204"/>
      <c r="N112" s="205"/>
      <c r="O112" s="205"/>
      <c r="P112" s="205"/>
      <c r="Q112" s="205"/>
      <c r="R112" s="205"/>
      <c r="S112" s="205"/>
      <c r="T112" s="206"/>
      <c r="AT112" s="207" t="s">
        <v>132</v>
      </c>
      <c r="AU112" s="207" t="s">
        <v>83</v>
      </c>
      <c r="AV112" s="11" t="s">
        <v>83</v>
      </c>
      <c r="AW112" s="11" t="s">
        <v>38</v>
      </c>
      <c r="AX112" s="11" t="s">
        <v>23</v>
      </c>
      <c r="AY112" s="207" t="s">
        <v>119</v>
      </c>
    </row>
    <row r="113" spans="2:65" s="1" customFormat="1" ht="31.5" customHeight="1">
      <c r="B113" s="34"/>
      <c r="C113" s="182" t="s">
        <v>28</v>
      </c>
      <c r="D113" s="182" t="s">
        <v>121</v>
      </c>
      <c r="E113" s="183" t="s">
        <v>181</v>
      </c>
      <c r="F113" s="184" t="s">
        <v>182</v>
      </c>
      <c r="G113" s="185" t="s">
        <v>140</v>
      </c>
      <c r="H113" s="186">
        <v>45</v>
      </c>
      <c r="I113" s="187"/>
      <c r="J113" s="188">
        <f>ROUND(I113*H113,2)</f>
        <v>0</v>
      </c>
      <c r="K113" s="184" t="s">
        <v>178</v>
      </c>
      <c r="L113" s="54"/>
      <c r="M113" s="189" t="s">
        <v>22</v>
      </c>
      <c r="N113" s="190" t="s">
        <v>46</v>
      </c>
      <c r="O113" s="35"/>
      <c r="P113" s="191">
        <f>O113*H113</f>
        <v>0</v>
      </c>
      <c r="Q113" s="191">
        <v>0</v>
      </c>
      <c r="R113" s="191">
        <f>Q113*H113</f>
        <v>0</v>
      </c>
      <c r="S113" s="191">
        <v>0</v>
      </c>
      <c r="T113" s="192">
        <f>S113*H113</f>
        <v>0</v>
      </c>
      <c r="AR113" s="17" t="s">
        <v>126</v>
      </c>
      <c r="AT113" s="17" t="s">
        <v>121</v>
      </c>
      <c r="AU113" s="17" t="s">
        <v>83</v>
      </c>
      <c r="AY113" s="17" t="s">
        <v>119</v>
      </c>
      <c r="BE113" s="193">
        <f>IF(N113="základní",J113,0)</f>
        <v>0</v>
      </c>
      <c r="BF113" s="193">
        <f>IF(N113="snížená",J113,0)</f>
        <v>0</v>
      </c>
      <c r="BG113" s="193">
        <f>IF(N113="zákl. přenesená",J113,0)</f>
        <v>0</v>
      </c>
      <c r="BH113" s="193">
        <f>IF(N113="sníž. přenesená",J113,0)</f>
        <v>0</v>
      </c>
      <c r="BI113" s="193">
        <f>IF(N113="nulová",J113,0)</f>
        <v>0</v>
      </c>
      <c r="BJ113" s="17" t="s">
        <v>23</v>
      </c>
      <c r="BK113" s="193">
        <f>ROUND(I113*H113,2)</f>
        <v>0</v>
      </c>
      <c r="BL113" s="17" t="s">
        <v>126</v>
      </c>
      <c r="BM113" s="17" t="s">
        <v>183</v>
      </c>
    </row>
    <row r="114" spans="2:51" s="11" customFormat="1" ht="13.5">
      <c r="B114" s="196"/>
      <c r="C114" s="197"/>
      <c r="D114" s="198" t="s">
        <v>132</v>
      </c>
      <c r="E114" s="199" t="s">
        <v>22</v>
      </c>
      <c r="F114" s="200" t="s">
        <v>184</v>
      </c>
      <c r="G114" s="197"/>
      <c r="H114" s="201">
        <v>45</v>
      </c>
      <c r="I114" s="202"/>
      <c r="J114" s="197"/>
      <c r="K114" s="197"/>
      <c r="L114" s="203"/>
      <c r="M114" s="204"/>
      <c r="N114" s="205"/>
      <c r="O114" s="205"/>
      <c r="P114" s="205"/>
      <c r="Q114" s="205"/>
      <c r="R114" s="205"/>
      <c r="S114" s="205"/>
      <c r="T114" s="206"/>
      <c r="AT114" s="207" t="s">
        <v>132</v>
      </c>
      <c r="AU114" s="207" t="s">
        <v>83</v>
      </c>
      <c r="AV114" s="11" t="s">
        <v>83</v>
      </c>
      <c r="AW114" s="11" t="s">
        <v>38</v>
      </c>
      <c r="AX114" s="11" t="s">
        <v>23</v>
      </c>
      <c r="AY114" s="207" t="s">
        <v>119</v>
      </c>
    </row>
    <row r="115" spans="2:65" s="1" customFormat="1" ht="44.25" customHeight="1">
      <c r="B115" s="34"/>
      <c r="C115" s="182" t="s">
        <v>185</v>
      </c>
      <c r="D115" s="182" t="s">
        <v>121</v>
      </c>
      <c r="E115" s="183" t="s">
        <v>186</v>
      </c>
      <c r="F115" s="184" t="s">
        <v>187</v>
      </c>
      <c r="G115" s="185" t="s">
        <v>146</v>
      </c>
      <c r="H115" s="186">
        <v>11.2</v>
      </c>
      <c r="I115" s="187"/>
      <c r="J115" s="188">
        <f>ROUND(I115*H115,2)</f>
        <v>0</v>
      </c>
      <c r="K115" s="184" t="s">
        <v>125</v>
      </c>
      <c r="L115" s="54"/>
      <c r="M115" s="189" t="s">
        <v>22</v>
      </c>
      <c r="N115" s="190" t="s">
        <v>46</v>
      </c>
      <c r="O115" s="35"/>
      <c r="P115" s="191">
        <f>O115*H115</f>
        <v>0</v>
      </c>
      <c r="Q115" s="191">
        <v>0</v>
      </c>
      <c r="R115" s="191">
        <f>Q115*H115</f>
        <v>0</v>
      </c>
      <c r="S115" s="191">
        <v>0</v>
      </c>
      <c r="T115" s="192">
        <f>S115*H115</f>
        <v>0</v>
      </c>
      <c r="AR115" s="17" t="s">
        <v>126</v>
      </c>
      <c r="AT115" s="17" t="s">
        <v>121</v>
      </c>
      <c r="AU115" s="17" t="s">
        <v>83</v>
      </c>
      <c r="AY115" s="17" t="s">
        <v>119</v>
      </c>
      <c r="BE115" s="193">
        <f>IF(N115="základní",J115,0)</f>
        <v>0</v>
      </c>
      <c r="BF115" s="193">
        <f>IF(N115="snížená",J115,0)</f>
        <v>0</v>
      </c>
      <c r="BG115" s="193">
        <f>IF(N115="zákl. přenesená",J115,0)</f>
        <v>0</v>
      </c>
      <c r="BH115" s="193">
        <f>IF(N115="sníž. přenesená",J115,0)</f>
        <v>0</v>
      </c>
      <c r="BI115" s="193">
        <f>IF(N115="nulová",J115,0)</f>
        <v>0</v>
      </c>
      <c r="BJ115" s="17" t="s">
        <v>23</v>
      </c>
      <c r="BK115" s="193">
        <f>ROUND(I115*H115,2)</f>
        <v>0</v>
      </c>
      <c r="BL115" s="17" t="s">
        <v>126</v>
      </c>
      <c r="BM115" s="17" t="s">
        <v>188</v>
      </c>
    </row>
    <row r="116" spans="2:47" s="1" customFormat="1" ht="270">
      <c r="B116" s="34"/>
      <c r="C116" s="56"/>
      <c r="D116" s="194" t="s">
        <v>128</v>
      </c>
      <c r="E116" s="56"/>
      <c r="F116" s="195" t="s">
        <v>189</v>
      </c>
      <c r="G116" s="56"/>
      <c r="H116" s="56"/>
      <c r="I116" s="152"/>
      <c r="J116" s="56"/>
      <c r="K116" s="56"/>
      <c r="L116" s="54"/>
      <c r="M116" s="71"/>
      <c r="N116" s="35"/>
      <c r="O116" s="35"/>
      <c r="P116" s="35"/>
      <c r="Q116" s="35"/>
      <c r="R116" s="35"/>
      <c r="S116" s="35"/>
      <c r="T116" s="72"/>
      <c r="AT116" s="17" t="s">
        <v>128</v>
      </c>
      <c r="AU116" s="17" t="s">
        <v>83</v>
      </c>
    </row>
    <row r="117" spans="2:51" s="11" customFormat="1" ht="13.5">
      <c r="B117" s="196"/>
      <c r="C117" s="197"/>
      <c r="D117" s="198" t="s">
        <v>132</v>
      </c>
      <c r="E117" s="199" t="s">
        <v>22</v>
      </c>
      <c r="F117" s="200" t="s">
        <v>190</v>
      </c>
      <c r="G117" s="197"/>
      <c r="H117" s="201">
        <v>11.2</v>
      </c>
      <c r="I117" s="202"/>
      <c r="J117" s="197"/>
      <c r="K117" s="197"/>
      <c r="L117" s="203"/>
      <c r="M117" s="204"/>
      <c r="N117" s="205"/>
      <c r="O117" s="205"/>
      <c r="P117" s="205"/>
      <c r="Q117" s="205"/>
      <c r="R117" s="205"/>
      <c r="S117" s="205"/>
      <c r="T117" s="206"/>
      <c r="AT117" s="207" t="s">
        <v>132</v>
      </c>
      <c r="AU117" s="207" t="s">
        <v>83</v>
      </c>
      <c r="AV117" s="11" t="s">
        <v>83</v>
      </c>
      <c r="AW117" s="11" t="s">
        <v>38</v>
      </c>
      <c r="AX117" s="11" t="s">
        <v>75</v>
      </c>
      <c r="AY117" s="207" t="s">
        <v>119</v>
      </c>
    </row>
    <row r="118" spans="2:65" s="1" customFormat="1" ht="44.25" customHeight="1">
      <c r="B118" s="34"/>
      <c r="C118" s="182" t="s">
        <v>191</v>
      </c>
      <c r="D118" s="182" t="s">
        <v>121</v>
      </c>
      <c r="E118" s="183" t="s">
        <v>192</v>
      </c>
      <c r="F118" s="184" t="s">
        <v>193</v>
      </c>
      <c r="G118" s="185" t="s">
        <v>146</v>
      </c>
      <c r="H118" s="186">
        <v>20.2</v>
      </c>
      <c r="I118" s="187"/>
      <c r="J118" s="188">
        <f>ROUND(I118*H118,2)</f>
        <v>0</v>
      </c>
      <c r="K118" s="184" t="s">
        <v>125</v>
      </c>
      <c r="L118" s="54"/>
      <c r="M118" s="189" t="s">
        <v>22</v>
      </c>
      <c r="N118" s="190" t="s">
        <v>46</v>
      </c>
      <c r="O118" s="35"/>
      <c r="P118" s="191">
        <f>O118*H118</f>
        <v>0</v>
      </c>
      <c r="Q118" s="191">
        <v>0</v>
      </c>
      <c r="R118" s="191">
        <f>Q118*H118</f>
        <v>0</v>
      </c>
      <c r="S118" s="191">
        <v>0</v>
      </c>
      <c r="T118" s="192">
        <f>S118*H118</f>
        <v>0</v>
      </c>
      <c r="AR118" s="17" t="s">
        <v>126</v>
      </c>
      <c r="AT118" s="17" t="s">
        <v>121</v>
      </c>
      <c r="AU118" s="17" t="s">
        <v>83</v>
      </c>
      <c r="AY118" s="17" t="s">
        <v>119</v>
      </c>
      <c r="BE118" s="193">
        <f>IF(N118="základní",J118,0)</f>
        <v>0</v>
      </c>
      <c r="BF118" s="193">
        <f>IF(N118="snížená",J118,0)</f>
        <v>0</v>
      </c>
      <c r="BG118" s="193">
        <f>IF(N118="zákl. přenesená",J118,0)</f>
        <v>0</v>
      </c>
      <c r="BH118" s="193">
        <f>IF(N118="sníž. přenesená",J118,0)</f>
        <v>0</v>
      </c>
      <c r="BI118" s="193">
        <f>IF(N118="nulová",J118,0)</f>
        <v>0</v>
      </c>
      <c r="BJ118" s="17" t="s">
        <v>23</v>
      </c>
      <c r="BK118" s="193">
        <f>ROUND(I118*H118,2)</f>
        <v>0</v>
      </c>
      <c r="BL118" s="17" t="s">
        <v>126</v>
      </c>
      <c r="BM118" s="17" t="s">
        <v>194</v>
      </c>
    </row>
    <row r="119" spans="2:47" s="1" customFormat="1" ht="189">
      <c r="B119" s="34"/>
      <c r="C119" s="56"/>
      <c r="D119" s="194" t="s">
        <v>128</v>
      </c>
      <c r="E119" s="56"/>
      <c r="F119" s="195" t="s">
        <v>195</v>
      </c>
      <c r="G119" s="56"/>
      <c r="H119" s="56"/>
      <c r="I119" s="152"/>
      <c r="J119" s="56"/>
      <c r="K119" s="56"/>
      <c r="L119" s="54"/>
      <c r="M119" s="71"/>
      <c r="N119" s="35"/>
      <c r="O119" s="35"/>
      <c r="P119" s="35"/>
      <c r="Q119" s="35"/>
      <c r="R119" s="35"/>
      <c r="S119" s="35"/>
      <c r="T119" s="72"/>
      <c r="AT119" s="17" t="s">
        <v>128</v>
      </c>
      <c r="AU119" s="17" t="s">
        <v>83</v>
      </c>
    </row>
    <row r="120" spans="2:51" s="11" customFormat="1" ht="13.5">
      <c r="B120" s="196"/>
      <c r="C120" s="197"/>
      <c r="D120" s="198" t="s">
        <v>132</v>
      </c>
      <c r="E120" s="199" t="s">
        <v>22</v>
      </c>
      <c r="F120" s="200" t="s">
        <v>196</v>
      </c>
      <c r="G120" s="197"/>
      <c r="H120" s="201">
        <v>20.2</v>
      </c>
      <c r="I120" s="202"/>
      <c r="J120" s="197"/>
      <c r="K120" s="197"/>
      <c r="L120" s="203"/>
      <c r="M120" s="204"/>
      <c r="N120" s="205"/>
      <c r="O120" s="205"/>
      <c r="P120" s="205"/>
      <c r="Q120" s="205"/>
      <c r="R120" s="205"/>
      <c r="S120" s="205"/>
      <c r="T120" s="206"/>
      <c r="AT120" s="207" t="s">
        <v>132</v>
      </c>
      <c r="AU120" s="207" t="s">
        <v>83</v>
      </c>
      <c r="AV120" s="11" t="s">
        <v>83</v>
      </c>
      <c r="AW120" s="11" t="s">
        <v>38</v>
      </c>
      <c r="AX120" s="11" t="s">
        <v>23</v>
      </c>
      <c r="AY120" s="207" t="s">
        <v>119</v>
      </c>
    </row>
    <row r="121" spans="2:65" s="1" customFormat="1" ht="31.5" customHeight="1">
      <c r="B121" s="34"/>
      <c r="C121" s="182" t="s">
        <v>197</v>
      </c>
      <c r="D121" s="182" t="s">
        <v>121</v>
      </c>
      <c r="E121" s="183" t="s">
        <v>198</v>
      </c>
      <c r="F121" s="184" t="s">
        <v>199</v>
      </c>
      <c r="G121" s="185" t="s">
        <v>146</v>
      </c>
      <c r="H121" s="186">
        <v>91.5</v>
      </c>
      <c r="I121" s="187"/>
      <c r="J121" s="188">
        <f>ROUND(I121*H121,2)</f>
        <v>0</v>
      </c>
      <c r="K121" s="184" t="s">
        <v>125</v>
      </c>
      <c r="L121" s="54"/>
      <c r="M121" s="189" t="s">
        <v>22</v>
      </c>
      <c r="N121" s="190" t="s">
        <v>46</v>
      </c>
      <c r="O121" s="35"/>
      <c r="P121" s="191">
        <f>O121*H121</f>
        <v>0</v>
      </c>
      <c r="Q121" s="191">
        <v>0</v>
      </c>
      <c r="R121" s="191">
        <f>Q121*H121</f>
        <v>0</v>
      </c>
      <c r="S121" s="191">
        <v>0</v>
      </c>
      <c r="T121" s="192">
        <f>S121*H121</f>
        <v>0</v>
      </c>
      <c r="AR121" s="17" t="s">
        <v>126</v>
      </c>
      <c r="AT121" s="17" t="s">
        <v>121</v>
      </c>
      <c r="AU121" s="17" t="s">
        <v>83</v>
      </c>
      <c r="AY121" s="17" t="s">
        <v>119</v>
      </c>
      <c r="BE121" s="193">
        <f>IF(N121="základní",J121,0)</f>
        <v>0</v>
      </c>
      <c r="BF121" s="193">
        <f>IF(N121="snížená",J121,0)</f>
        <v>0</v>
      </c>
      <c r="BG121" s="193">
        <f>IF(N121="zákl. přenesená",J121,0)</f>
        <v>0</v>
      </c>
      <c r="BH121" s="193">
        <f>IF(N121="sníž. přenesená",J121,0)</f>
        <v>0</v>
      </c>
      <c r="BI121" s="193">
        <f>IF(N121="nulová",J121,0)</f>
        <v>0</v>
      </c>
      <c r="BJ121" s="17" t="s">
        <v>23</v>
      </c>
      <c r="BK121" s="193">
        <f>ROUND(I121*H121,2)</f>
        <v>0</v>
      </c>
      <c r="BL121" s="17" t="s">
        <v>126</v>
      </c>
      <c r="BM121" s="17" t="s">
        <v>200</v>
      </c>
    </row>
    <row r="122" spans="2:47" s="1" customFormat="1" ht="148.5">
      <c r="B122" s="34"/>
      <c r="C122" s="56"/>
      <c r="D122" s="194" t="s">
        <v>128</v>
      </c>
      <c r="E122" s="56"/>
      <c r="F122" s="195" t="s">
        <v>201</v>
      </c>
      <c r="G122" s="56"/>
      <c r="H122" s="56"/>
      <c r="I122" s="152"/>
      <c r="J122" s="56"/>
      <c r="K122" s="56"/>
      <c r="L122" s="54"/>
      <c r="M122" s="71"/>
      <c r="N122" s="35"/>
      <c r="O122" s="35"/>
      <c r="P122" s="35"/>
      <c r="Q122" s="35"/>
      <c r="R122" s="35"/>
      <c r="S122" s="35"/>
      <c r="T122" s="72"/>
      <c r="AT122" s="17" t="s">
        <v>128</v>
      </c>
      <c r="AU122" s="17" t="s">
        <v>83</v>
      </c>
    </row>
    <row r="123" spans="2:51" s="12" customFormat="1" ht="13.5">
      <c r="B123" s="211"/>
      <c r="C123" s="212"/>
      <c r="D123" s="194" t="s">
        <v>132</v>
      </c>
      <c r="E123" s="213" t="s">
        <v>22</v>
      </c>
      <c r="F123" s="214" t="s">
        <v>202</v>
      </c>
      <c r="G123" s="212"/>
      <c r="H123" s="215" t="s">
        <v>22</v>
      </c>
      <c r="I123" s="216"/>
      <c r="J123" s="212"/>
      <c r="K123" s="212"/>
      <c r="L123" s="217"/>
      <c r="M123" s="218"/>
      <c r="N123" s="219"/>
      <c r="O123" s="219"/>
      <c r="P123" s="219"/>
      <c r="Q123" s="219"/>
      <c r="R123" s="219"/>
      <c r="S123" s="219"/>
      <c r="T123" s="220"/>
      <c r="AT123" s="221" t="s">
        <v>132</v>
      </c>
      <c r="AU123" s="221" t="s">
        <v>83</v>
      </c>
      <c r="AV123" s="12" t="s">
        <v>23</v>
      </c>
      <c r="AW123" s="12" t="s">
        <v>38</v>
      </c>
      <c r="AX123" s="12" t="s">
        <v>75</v>
      </c>
      <c r="AY123" s="221" t="s">
        <v>119</v>
      </c>
    </row>
    <row r="124" spans="2:51" s="11" customFormat="1" ht="13.5">
      <c r="B124" s="196"/>
      <c r="C124" s="197"/>
      <c r="D124" s="194" t="s">
        <v>132</v>
      </c>
      <c r="E124" s="208" t="s">
        <v>22</v>
      </c>
      <c r="F124" s="209" t="s">
        <v>203</v>
      </c>
      <c r="G124" s="197"/>
      <c r="H124" s="210">
        <v>36.4</v>
      </c>
      <c r="I124" s="202"/>
      <c r="J124" s="197"/>
      <c r="K124" s="197"/>
      <c r="L124" s="203"/>
      <c r="M124" s="204"/>
      <c r="N124" s="205"/>
      <c r="O124" s="205"/>
      <c r="P124" s="205"/>
      <c r="Q124" s="205"/>
      <c r="R124" s="205"/>
      <c r="S124" s="205"/>
      <c r="T124" s="206"/>
      <c r="AT124" s="207" t="s">
        <v>132</v>
      </c>
      <c r="AU124" s="207" t="s">
        <v>83</v>
      </c>
      <c r="AV124" s="11" t="s">
        <v>83</v>
      </c>
      <c r="AW124" s="11" t="s">
        <v>38</v>
      </c>
      <c r="AX124" s="11" t="s">
        <v>75</v>
      </c>
      <c r="AY124" s="207" t="s">
        <v>119</v>
      </c>
    </row>
    <row r="125" spans="2:51" s="12" customFormat="1" ht="13.5">
      <c r="B125" s="211"/>
      <c r="C125" s="212"/>
      <c r="D125" s="194" t="s">
        <v>132</v>
      </c>
      <c r="E125" s="213" t="s">
        <v>22</v>
      </c>
      <c r="F125" s="214" t="s">
        <v>204</v>
      </c>
      <c r="G125" s="212"/>
      <c r="H125" s="215" t="s">
        <v>22</v>
      </c>
      <c r="I125" s="216"/>
      <c r="J125" s="212"/>
      <c r="K125" s="212"/>
      <c r="L125" s="217"/>
      <c r="M125" s="218"/>
      <c r="N125" s="219"/>
      <c r="O125" s="219"/>
      <c r="P125" s="219"/>
      <c r="Q125" s="219"/>
      <c r="R125" s="219"/>
      <c r="S125" s="219"/>
      <c r="T125" s="220"/>
      <c r="AT125" s="221" t="s">
        <v>132</v>
      </c>
      <c r="AU125" s="221" t="s">
        <v>83</v>
      </c>
      <c r="AV125" s="12" t="s">
        <v>23</v>
      </c>
      <c r="AW125" s="12" t="s">
        <v>38</v>
      </c>
      <c r="AX125" s="12" t="s">
        <v>75</v>
      </c>
      <c r="AY125" s="221" t="s">
        <v>119</v>
      </c>
    </row>
    <row r="126" spans="2:51" s="11" customFormat="1" ht="13.5">
      <c r="B126" s="196"/>
      <c r="C126" s="197"/>
      <c r="D126" s="194" t="s">
        <v>132</v>
      </c>
      <c r="E126" s="208" t="s">
        <v>22</v>
      </c>
      <c r="F126" s="209" t="s">
        <v>205</v>
      </c>
      <c r="G126" s="197"/>
      <c r="H126" s="210">
        <v>55.1</v>
      </c>
      <c r="I126" s="202"/>
      <c r="J126" s="197"/>
      <c r="K126" s="197"/>
      <c r="L126" s="203"/>
      <c r="M126" s="204"/>
      <c r="N126" s="205"/>
      <c r="O126" s="205"/>
      <c r="P126" s="205"/>
      <c r="Q126" s="205"/>
      <c r="R126" s="205"/>
      <c r="S126" s="205"/>
      <c r="T126" s="206"/>
      <c r="AT126" s="207" t="s">
        <v>132</v>
      </c>
      <c r="AU126" s="207" t="s">
        <v>83</v>
      </c>
      <c r="AV126" s="11" t="s">
        <v>83</v>
      </c>
      <c r="AW126" s="11" t="s">
        <v>38</v>
      </c>
      <c r="AX126" s="11" t="s">
        <v>75</v>
      </c>
      <c r="AY126" s="207" t="s">
        <v>119</v>
      </c>
    </row>
    <row r="127" spans="2:51" s="13" customFormat="1" ht="13.5">
      <c r="B127" s="222"/>
      <c r="C127" s="223"/>
      <c r="D127" s="198" t="s">
        <v>132</v>
      </c>
      <c r="E127" s="224" t="s">
        <v>22</v>
      </c>
      <c r="F127" s="225" t="s">
        <v>206</v>
      </c>
      <c r="G127" s="223"/>
      <c r="H127" s="226">
        <v>91.5</v>
      </c>
      <c r="I127" s="227"/>
      <c r="J127" s="223"/>
      <c r="K127" s="223"/>
      <c r="L127" s="228"/>
      <c r="M127" s="229"/>
      <c r="N127" s="230"/>
      <c r="O127" s="230"/>
      <c r="P127" s="230"/>
      <c r="Q127" s="230"/>
      <c r="R127" s="230"/>
      <c r="S127" s="230"/>
      <c r="T127" s="231"/>
      <c r="AT127" s="232" t="s">
        <v>132</v>
      </c>
      <c r="AU127" s="232" t="s">
        <v>83</v>
      </c>
      <c r="AV127" s="13" t="s">
        <v>126</v>
      </c>
      <c r="AW127" s="13" t="s">
        <v>38</v>
      </c>
      <c r="AX127" s="13" t="s">
        <v>23</v>
      </c>
      <c r="AY127" s="232" t="s">
        <v>119</v>
      </c>
    </row>
    <row r="128" spans="2:65" s="1" customFormat="1" ht="44.25" customHeight="1">
      <c r="B128" s="34"/>
      <c r="C128" s="182" t="s">
        <v>207</v>
      </c>
      <c r="D128" s="182" t="s">
        <v>121</v>
      </c>
      <c r="E128" s="183" t="s">
        <v>208</v>
      </c>
      <c r="F128" s="184" t="s">
        <v>209</v>
      </c>
      <c r="G128" s="185" t="s">
        <v>146</v>
      </c>
      <c r="H128" s="186">
        <v>71.3</v>
      </c>
      <c r="I128" s="187"/>
      <c r="J128" s="188">
        <f>ROUND(I128*H128,2)</f>
        <v>0</v>
      </c>
      <c r="K128" s="184" t="s">
        <v>125</v>
      </c>
      <c r="L128" s="54"/>
      <c r="M128" s="189" t="s">
        <v>22</v>
      </c>
      <c r="N128" s="190" t="s">
        <v>46</v>
      </c>
      <c r="O128" s="35"/>
      <c r="P128" s="191">
        <f>O128*H128</f>
        <v>0</v>
      </c>
      <c r="Q128" s="191">
        <v>0</v>
      </c>
      <c r="R128" s="191">
        <f>Q128*H128</f>
        <v>0</v>
      </c>
      <c r="S128" s="191">
        <v>0</v>
      </c>
      <c r="T128" s="192">
        <f>S128*H128</f>
        <v>0</v>
      </c>
      <c r="AR128" s="17" t="s">
        <v>126</v>
      </c>
      <c r="AT128" s="17" t="s">
        <v>121</v>
      </c>
      <c r="AU128" s="17" t="s">
        <v>83</v>
      </c>
      <c r="AY128" s="17" t="s">
        <v>119</v>
      </c>
      <c r="BE128" s="193">
        <f>IF(N128="základní",J128,0)</f>
        <v>0</v>
      </c>
      <c r="BF128" s="193">
        <f>IF(N128="snížená",J128,0)</f>
        <v>0</v>
      </c>
      <c r="BG128" s="193">
        <f>IF(N128="zákl. přenesená",J128,0)</f>
        <v>0</v>
      </c>
      <c r="BH128" s="193">
        <f>IF(N128="sníž. přenesená",J128,0)</f>
        <v>0</v>
      </c>
      <c r="BI128" s="193">
        <f>IF(N128="nulová",J128,0)</f>
        <v>0</v>
      </c>
      <c r="BJ128" s="17" t="s">
        <v>23</v>
      </c>
      <c r="BK128" s="193">
        <f>ROUND(I128*H128,2)</f>
        <v>0</v>
      </c>
      <c r="BL128" s="17" t="s">
        <v>126</v>
      </c>
      <c r="BM128" s="17" t="s">
        <v>210</v>
      </c>
    </row>
    <row r="129" spans="2:47" s="1" customFormat="1" ht="189">
      <c r="B129" s="34"/>
      <c r="C129" s="56"/>
      <c r="D129" s="194" t="s">
        <v>128</v>
      </c>
      <c r="E129" s="56"/>
      <c r="F129" s="195" t="s">
        <v>195</v>
      </c>
      <c r="G129" s="56"/>
      <c r="H129" s="56"/>
      <c r="I129" s="152"/>
      <c r="J129" s="56"/>
      <c r="K129" s="56"/>
      <c r="L129" s="54"/>
      <c r="M129" s="71"/>
      <c r="N129" s="35"/>
      <c r="O129" s="35"/>
      <c r="P129" s="35"/>
      <c r="Q129" s="35"/>
      <c r="R129" s="35"/>
      <c r="S129" s="35"/>
      <c r="T129" s="72"/>
      <c r="AT129" s="17" t="s">
        <v>128</v>
      </c>
      <c r="AU129" s="17" t="s">
        <v>83</v>
      </c>
    </row>
    <row r="130" spans="2:51" s="11" customFormat="1" ht="13.5">
      <c r="B130" s="196"/>
      <c r="C130" s="197"/>
      <c r="D130" s="198" t="s">
        <v>132</v>
      </c>
      <c r="E130" s="199" t="s">
        <v>22</v>
      </c>
      <c r="F130" s="200" t="s">
        <v>211</v>
      </c>
      <c r="G130" s="197"/>
      <c r="H130" s="201">
        <v>71.3</v>
      </c>
      <c r="I130" s="202"/>
      <c r="J130" s="197"/>
      <c r="K130" s="197"/>
      <c r="L130" s="203"/>
      <c r="M130" s="204"/>
      <c r="N130" s="205"/>
      <c r="O130" s="205"/>
      <c r="P130" s="205"/>
      <c r="Q130" s="205"/>
      <c r="R130" s="205"/>
      <c r="S130" s="205"/>
      <c r="T130" s="206"/>
      <c r="AT130" s="207" t="s">
        <v>132</v>
      </c>
      <c r="AU130" s="207" t="s">
        <v>83</v>
      </c>
      <c r="AV130" s="11" t="s">
        <v>83</v>
      </c>
      <c r="AW130" s="11" t="s">
        <v>38</v>
      </c>
      <c r="AX130" s="11" t="s">
        <v>23</v>
      </c>
      <c r="AY130" s="207" t="s">
        <v>119</v>
      </c>
    </row>
    <row r="131" spans="2:65" s="1" customFormat="1" ht="57" customHeight="1">
      <c r="B131" s="34"/>
      <c r="C131" s="182" t="s">
        <v>8</v>
      </c>
      <c r="D131" s="182" t="s">
        <v>121</v>
      </c>
      <c r="E131" s="183" t="s">
        <v>212</v>
      </c>
      <c r="F131" s="184" t="s">
        <v>213</v>
      </c>
      <c r="G131" s="185" t="s">
        <v>146</v>
      </c>
      <c r="H131" s="186">
        <v>20.2</v>
      </c>
      <c r="I131" s="187"/>
      <c r="J131" s="188">
        <f>ROUND(I131*H131,2)</f>
        <v>0</v>
      </c>
      <c r="K131" s="184" t="s">
        <v>125</v>
      </c>
      <c r="L131" s="54"/>
      <c r="M131" s="189" t="s">
        <v>22</v>
      </c>
      <c r="N131" s="190" t="s">
        <v>46</v>
      </c>
      <c r="O131" s="35"/>
      <c r="P131" s="191">
        <f>O131*H131</f>
        <v>0</v>
      </c>
      <c r="Q131" s="191">
        <v>0</v>
      </c>
      <c r="R131" s="191">
        <f>Q131*H131</f>
        <v>0</v>
      </c>
      <c r="S131" s="191">
        <v>0</v>
      </c>
      <c r="T131" s="192">
        <f>S131*H131</f>
        <v>0</v>
      </c>
      <c r="AR131" s="17" t="s">
        <v>126</v>
      </c>
      <c r="AT131" s="17" t="s">
        <v>121</v>
      </c>
      <c r="AU131" s="17" t="s">
        <v>83</v>
      </c>
      <c r="AY131" s="17" t="s">
        <v>119</v>
      </c>
      <c r="BE131" s="193">
        <f>IF(N131="základní",J131,0)</f>
        <v>0</v>
      </c>
      <c r="BF131" s="193">
        <f>IF(N131="snížená",J131,0)</f>
        <v>0</v>
      </c>
      <c r="BG131" s="193">
        <f>IF(N131="zákl. přenesená",J131,0)</f>
        <v>0</v>
      </c>
      <c r="BH131" s="193">
        <f>IF(N131="sníž. přenesená",J131,0)</f>
        <v>0</v>
      </c>
      <c r="BI131" s="193">
        <f>IF(N131="nulová",J131,0)</f>
        <v>0</v>
      </c>
      <c r="BJ131" s="17" t="s">
        <v>23</v>
      </c>
      <c r="BK131" s="193">
        <f>ROUND(I131*H131,2)</f>
        <v>0</v>
      </c>
      <c r="BL131" s="17" t="s">
        <v>126</v>
      </c>
      <c r="BM131" s="17" t="s">
        <v>214</v>
      </c>
    </row>
    <row r="132" spans="2:47" s="1" customFormat="1" ht="108">
      <c r="B132" s="34"/>
      <c r="C132" s="56"/>
      <c r="D132" s="194" t="s">
        <v>128</v>
      </c>
      <c r="E132" s="56"/>
      <c r="F132" s="195" t="s">
        <v>215</v>
      </c>
      <c r="G132" s="56"/>
      <c r="H132" s="56"/>
      <c r="I132" s="152"/>
      <c r="J132" s="56"/>
      <c r="K132" s="56"/>
      <c r="L132" s="54"/>
      <c r="M132" s="71"/>
      <c r="N132" s="35"/>
      <c r="O132" s="35"/>
      <c r="P132" s="35"/>
      <c r="Q132" s="35"/>
      <c r="R132" s="35"/>
      <c r="S132" s="35"/>
      <c r="T132" s="72"/>
      <c r="AT132" s="17" t="s">
        <v>128</v>
      </c>
      <c r="AU132" s="17" t="s">
        <v>83</v>
      </c>
    </row>
    <row r="133" spans="2:51" s="11" customFormat="1" ht="13.5">
      <c r="B133" s="196"/>
      <c r="C133" s="197"/>
      <c r="D133" s="198" t="s">
        <v>132</v>
      </c>
      <c r="E133" s="199" t="s">
        <v>22</v>
      </c>
      <c r="F133" s="200" t="s">
        <v>216</v>
      </c>
      <c r="G133" s="197"/>
      <c r="H133" s="201">
        <v>20.2</v>
      </c>
      <c r="I133" s="202"/>
      <c r="J133" s="197"/>
      <c r="K133" s="197"/>
      <c r="L133" s="203"/>
      <c r="M133" s="204"/>
      <c r="N133" s="205"/>
      <c r="O133" s="205"/>
      <c r="P133" s="205"/>
      <c r="Q133" s="205"/>
      <c r="R133" s="205"/>
      <c r="S133" s="205"/>
      <c r="T133" s="206"/>
      <c r="AT133" s="207" t="s">
        <v>132</v>
      </c>
      <c r="AU133" s="207" t="s">
        <v>83</v>
      </c>
      <c r="AV133" s="11" t="s">
        <v>83</v>
      </c>
      <c r="AW133" s="11" t="s">
        <v>38</v>
      </c>
      <c r="AX133" s="11" t="s">
        <v>23</v>
      </c>
      <c r="AY133" s="207" t="s">
        <v>119</v>
      </c>
    </row>
    <row r="134" spans="2:65" s="1" customFormat="1" ht="22.5" customHeight="1">
      <c r="B134" s="34"/>
      <c r="C134" s="182" t="s">
        <v>217</v>
      </c>
      <c r="D134" s="182" t="s">
        <v>121</v>
      </c>
      <c r="E134" s="183" t="s">
        <v>218</v>
      </c>
      <c r="F134" s="184" t="s">
        <v>219</v>
      </c>
      <c r="G134" s="185" t="s">
        <v>140</v>
      </c>
      <c r="H134" s="186">
        <v>182</v>
      </c>
      <c r="I134" s="187"/>
      <c r="J134" s="188">
        <f>ROUND(I134*H134,2)</f>
        <v>0</v>
      </c>
      <c r="K134" s="184" t="s">
        <v>22</v>
      </c>
      <c r="L134" s="54"/>
      <c r="M134" s="189" t="s">
        <v>22</v>
      </c>
      <c r="N134" s="190" t="s">
        <v>46</v>
      </c>
      <c r="O134" s="35"/>
      <c r="P134" s="191">
        <f>O134*H134</f>
        <v>0</v>
      </c>
      <c r="Q134" s="191">
        <v>0</v>
      </c>
      <c r="R134" s="191">
        <f>Q134*H134</f>
        <v>0</v>
      </c>
      <c r="S134" s="191">
        <v>0</v>
      </c>
      <c r="T134" s="192">
        <f>S134*H134</f>
        <v>0</v>
      </c>
      <c r="AR134" s="17" t="s">
        <v>126</v>
      </c>
      <c r="AT134" s="17" t="s">
        <v>121</v>
      </c>
      <c r="AU134" s="17" t="s">
        <v>83</v>
      </c>
      <c r="AY134" s="17" t="s">
        <v>119</v>
      </c>
      <c r="BE134" s="193">
        <f>IF(N134="základní",J134,0)</f>
        <v>0</v>
      </c>
      <c r="BF134" s="193">
        <f>IF(N134="snížená",J134,0)</f>
        <v>0</v>
      </c>
      <c r="BG134" s="193">
        <f>IF(N134="zákl. přenesená",J134,0)</f>
        <v>0</v>
      </c>
      <c r="BH134" s="193">
        <f>IF(N134="sníž. přenesená",J134,0)</f>
        <v>0</v>
      </c>
      <c r="BI134" s="193">
        <f>IF(N134="nulová",J134,0)</f>
        <v>0</v>
      </c>
      <c r="BJ134" s="17" t="s">
        <v>23</v>
      </c>
      <c r="BK134" s="193">
        <f>ROUND(I134*H134,2)</f>
        <v>0</v>
      </c>
      <c r="BL134" s="17" t="s">
        <v>126</v>
      </c>
      <c r="BM134" s="17" t="s">
        <v>220</v>
      </c>
    </row>
    <row r="135" spans="2:51" s="11" customFormat="1" ht="13.5">
      <c r="B135" s="196"/>
      <c r="C135" s="197"/>
      <c r="D135" s="198" t="s">
        <v>132</v>
      </c>
      <c r="E135" s="199" t="s">
        <v>22</v>
      </c>
      <c r="F135" s="200" t="s">
        <v>221</v>
      </c>
      <c r="G135" s="197"/>
      <c r="H135" s="201">
        <v>182</v>
      </c>
      <c r="I135" s="202"/>
      <c r="J135" s="197"/>
      <c r="K135" s="197"/>
      <c r="L135" s="203"/>
      <c r="M135" s="204"/>
      <c r="N135" s="205"/>
      <c r="O135" s="205"/>
      <c r="P135" s="205"/>
      <c r="Q135" s="205"/>
      <c r="R135" s="205"/>
      <c r="S135" s="205"/>
      <c r="T135" s="206"/>
      <c r="AT135" s="207" t="s">
        <v>132</v>
      </c>
      <c r="AU135" s="207" t="s">
        <v>83</v>
      </c>
      <c r="AV135" s="11" t="s">
        <v>83</v>
      </c>
      <c r="AW135" s="11" t="s">
        <v>38</v>
      </c>
      <c r="AX135" s="11" t="s">
        <v>75</v>
      </c>
      <c r="AY135" s="207" t="s">
        <v>119</v>
      </c>
    </row>
    <row r="136" spans="2:65" s="1" customFormat="1" ht="31.5" customHeight="1">
      <c r="B136" s="34"/>
      <c r="C136" s="182" t="s">
        <v>222</v>
      </c>
      <c r="D136" s="182" t="s">
        <v>121</v>
      </c>
      <c r="E136" s="183" t="s">
        <v>223</v>
      </c>
      <c r="F136" s="184" t="s">
        <v>224</v>
      </c>
      <c r="G136" s="185" t="s">
        <v>140</v>
      </c>
      <c r="H136" s="186">
        <v>514</v>
      </c>
      <c r="I136" s="187"/>
      <c r="J136" s="188">
        <f>ROUND(I136*H136,2)</f>
        <v>0</v>
      </c>
      <c r="K136" s="184" t="s">
        <v>125</v>
      </c>
      <c r="L136" s="54"/>
      <c r="M136" s="189" t="s">
        <v>22</v>
      </c>
      <c r="N136" s="190" t="s">
        <v>46</v>
      </c>
      <c r="O136" s="35"/>
      <c r="P136" s="191">
        <f>O136*H136</f>
        <v>0</v>
      </c>
      <c r="Q136" s="191">
        <v>0</v>
      </c>
      <c r="R136" s="191">
        <f>Q136*H136</f>
        <v>0</v>
      </c>
      <c r="S136" s="191">
        <v>0</v>
      </c>
      <c r="T136" s="192">
        <f>S136*H136</f>
        <v>0</v>
      </c>
      <c r="AR136" s="17" t="s">
        <v>126</v>
      </c>
      <c r="AT136" s="17" t="s">
        <v>121</v>
      </c>
      <c r="AU136" s="17" t="s">
        <v>83</v>
      </c>
      <c r="AY136" s="17" t="s">
        <v>119</v>
      </c>
      <c r="BE136" s="193">
        <f>IF(N136="základní",J136,0)</f>
        <v>0</v>
      </c>
      <c r="BF136" s="193">
        <f>IF(N136="snížená",J136,0)</f>
        <v>0</v>
      </c>
      <c r="BG136" s="193">
        <f>IF(N136="zákl. přenesená",J136,0)</f>
        <v>0</v>
      </c>
      <c r="BH136" s="193">
        <f>IF(N136="sníž. přenesená",J136,0)</f>
        <v>0</v>
      </c>
      <c r="BI136" s="193">
        <f>IF(N136="nulová",J136,0)</f>
        <v>0</v>
      </c>
      <c r="BJ136" s="17" t="s">
        <v>23</v>
      </c>
      <c r="BK136" s="193">
        <f>ROUND(I136*H136,2)</f>
        <v>0</v>
      </c>
      <c r="BL136" s="17" t="s">
        <v>126</v>
      </c>
      <c r="BM136" s="17" t="s">
        <v>225</v>
      </c>
    </row>
    <row r="137" spans="2:47" s="1" customFormat="1" ht="121.5">
      <c r="B137" s="34"/>
      <c r="C137" s="56"/>
      <c r="D137" s="194" t="s">
        <v>128</v>
      </c>
      <c r="E137" s="56"/>
      <c r="F137" s="195" t="s">
        <v>226</v>
      </c>
      <c r="G137" s="56"/>
      <c r="H137" s="56"/>
      <c r="I137" s="152"/>
      <c r="J137" s="56"/>
      <c r="K137" s="56"/>
      <c r="L137" s="54"/>
      <c r="M137" s="71"/>
      <c r="N137" s="35"/>
      <c r="O137" s="35"/>
      <c r="P137" s="35"/>
      <c r="Q137" s="35"/>
      <c r="R137" s="35"/>
      <c r="S137" s="35"/>
      <c r="T137" s="72"/>
      <c r="AT137" s="17" t="s">
        <v>128</v>
      </c>
      <c r="AU137" s="17" t="s">
        <v>83</v>
      </c>
    </row>
    <row r="138" spans="2:51" s="11" customFormat="1" ht="13.5">
      <c r="B138" s="196"/>
      <c r="C138" s="197"/>
      <c r="D138" s="198" t="s">
        <v>132</v>
      </c>
      <c r="E138" s="199" t="s">
        <v>22</v>
      </c>
      <c r="F138" s="200" t="s">
        <v>227</v>
      </c>
      <c r="G138" s="197"/>
      <c r="H138" s="201">
        <v>514</v>
      </c>
      <c r="I138" s="202"/>
      <c r="J138" s="197"/>
      <c r="K138" s="197"/>
      <c r="L138" s="203"/>
      <c r="M138" s="204"/>
      <c r="N138" s="205"/>
      <c r="O138" s="205"/>
      <c r="P138" s="205"/>
      <c r="Q138" s="205"/>
      <c r="R138" s="205"/>
      <c r="S138" s="205"/>
      <c r="T138" s="206"/>
      <c r="AT138" s="207" t="s">
        <v>132</v>
      </c>
      <c r="AU138" s="207" t="s">
        <v>83</v>
      </c>
      <c r="AV138" s="11" t="s">
        <v>83</v>
      </c>
      <c r="AW138" s="11" t="s">
        <v>38</v>
      </c>
      <c r="AX138" s="11" t="s">
        <v>23</v>
      </c>
      <c r="AY138" s="207" t="s">
        <v>119</v>
      </c>
    </row>
    <row r="139" spans="2:65" s="1" customFormat="1" ht="31.5" customHeight="1">
      <c r="B139" s="34"/>
      <c r="C139" s="182" t="s">
        <v>228</v>
      </c>
      <c r="D139" s="182" t="s">
        <v>121</v>
      </c>
      <c r="E139" s="183" t="s">
        <v>229</v>
      </c>
      <c r="F139" s="184" t="s">
        <v>230</v>
      </c>
      <c r="G139" s="185" t="s">
        <v>140</v>
      </c>
      <c r="H139" s="186">
        <v>45</v>
      </c>
      <c r="I139" s="187"/>
      <c r="J139" s="188">
        <f>ROUND(I139*H139,2)</f>
        <v>0</v>
      </c>
      <c r="K139" s="184" t="s">
        <v>125</v>
      </c>
      <c r="L139" s="54"/>
      <c r="M139" s="189" t="s">
        <v>22</v>
      </c>
      <c r="N139" s="190" t="s">
        <v>46</v>
      </c>
      <c r="O139" s="35"/>
      <c r="P139" s="191">
        <f>O139*H139</f>
        <v>0</v>
      </c>
      <c r="Q139" s="191">
        <v>0</v>
      </c>
      <c r="R139" s="191">
        <f>Q139*H139</f>
        <v>0</v>
      </c>
      <c r="S139" s="191">
        <v>0</v>
      </c>
      <c r="T139" s="192">
        <f>S139*H139</f>
        <v>0</v>
      </c>
      <c r="AR139" s="17" t="s">
        <v>126</v>
      </c>
      <c r="AT139" s="17" t="s">
        <v>121</v>
      </c>
      <c r="AU139" s="17" t="s">
        <v>83</v>
      </c>
      <c r="AY139" s="17" t="s">
        <v>119</v>
      </c>
      <c r="BE139" s="193">
        <f>IF(N139="základní",J139,0)</f>
        <v>0</v>
      </c>
      <c r="BF139" s="193">
        <f>IF(N139="snížená",J139,0)</f>
        <v>0</v>
      </c>
      <c r="BG139" s="193">
        <f>IF(N139="zákl. přenesená",J139,0)</f>
        <v>0</v>
      </c>
      <c r="BH139" s="193">
        <f>IF(N139="sníž. přenesená",J139,0)</f>
        <v>0</v>
      </c>
      <c r="BI139" s="193">
        <f>IF(N139="nulová",J139,0)</f>
        <v>0</v>
      </c>
      <c r="BJ139" s="17" t="s">
        <v>23</v>
      </c>
      <c r="BK139" s="193">
        <f>ROUND(I139*H139,2)</f>
        <v>0</v>
      </c>
      <c r="BL139" s="17" t="s">
        <v>126</v>
      </c>
      <c r="BM139" s="17" t="s">
        <v>231</v>
      </c>
    </row>
    <row r="140" spans="2:47" s="1" customFormat="1" ht="121.5">
      <c r="B140" s="34"/>
      <c r="C140" s="56"/>
      <c r="D140" s="194" t="s">
        <v>128</v>
      </c>
      <c r="E140" s="56"/>
      <c r="F140" s="195" t="s">
        <v>232</v>
      </c>
      <c r="G140" s="56"/>
      <c r="H140" s="56"/>
      <c r="I140" s="152"/>
      <c r="J140" s="56"/>
      <c r="K140" s="56"/>
      <c r="L140" s="54"/>
      <c r="M140" s="71"/>
      <c r="N140" s="35"/>
      <c r="O140" s="35"/>
      <c r="P140" s="35"/>
      <c r="Q140" s="35"/>
      <c r="R140" s="35"/>
      <c r="S140" s="35"/>
      <c r="T140" s="72"/>
      <c r="AT140" s="17" t="s">
        <v>128</v>
      </c>
      <c r="AU140" s="17" t="s">
        <v>83</v>
      </c>
    </row>
    <row r="141" spans="2:51" s="11" customFormat="1" ht="13.5">
      <c r="B141" s="196"/>
      <c r="C141" s="197"/>
      <c r="D141" s="198" t="s">
        <v>132</v>
      </c>
      <c r="E141" s="199" t="s">
        <v>22</v>
      </c>
      <c r="F141" s="200" t="s">
        <v>184</v>
      </c>
      <c r="G141" s="197"/>
      <c r="H141" s="201">
        <v>45</v>
      </c>
      <c r="I141" s="202"/>
      <c r="J141" s="197"/>
      <c r="K141" s="197"/>
      <c r="L141" s="203"/>
      <c r="M141" s="204"/>
      <c r="N141" s="205"/>
      <c r="O141" s="205"/>
      <c r="P141" s="205"/>
      <c r="Q141" s="205"/>
      <c r="R141" s="205"/>
      <c r="S141" s="205"/>
      <c r="T141" s="206"/>
      <c r="AT141" s="207" t="s">
        <v>132</v>
      </c>
      <c r="AU141" s="207" t="s">
        <v>83</v>
      </c>
      <c r="AV141" s="11" t="s">
        <v>83</v>
      </c>
      <c r="AW141" s="11" t="s">
        <v>38</v>
      </c>
      <c r="AX141" s="11" t="s">
        <v>23</v>
      </c>
      <c r="AY141" s="207" t="s">
        <v>119</v>
      </c>
    </row>
    <row r="142" spans="2:65" s="1" customFormat="1" ht="22.5" customHeight="1">
      <c r="B142" s="34"/>
      <c r="C142" s="182" t="s">
        <v>233</v>
      </c>
      <c r="D142" s="182" t="s">
        <v>121</v>
      </c>
      <c r="E142" s="183" t="s">
        <v>234</v>
      </c>
      <c r="F142" s="184" t="s">
        <v>235</v>
      </c>
      <c r="G142" s="185" t="s">
        <v>140</v>
      </c>
      <c r="H142" s="186">
        <v>559</v>
      </c>
      <c r="I142" s="187"/>
      <c r="J142" s="188">
        <f>ROUND(I142*H142,2)</f>
        <v>0</v>
      </c>
      <c r="K142" s="184" t="s">
        <v>22</v>
      </c>
      <c r="L142" s="54"/>
      <c r="M142" s="189" t="s">
        <v>22</v>
      </c>
      <c r="N142" s="190" t="s">
        <v>46</v>
      </c>
      <c r="O142" s="35"/>
      <c r="P142" s="191">
        <f>O142*H142</f>
        <v>0</v>
      </c>
      <c r="Q142" s="191">
        <v>0</v>
      </c>
      <c r="R142" s="191">
        <f>Q142*H142</f>
        <v>0</v>
      </c>
      <c r="S142" s="191">
        <v>0</v>
      </c>
      <c r="T142" s="192">
        <f>S142*H142</f>
        <v>0</v>
      </c>
      <c r="AR142" s="17" t="s">
        <v>126</v>
      </c>
      <c r="AT142" s="17" t="s">
        <v>121</v>
      </c>
      <c r="AU142" s="17" t="s">
        <v>83</v>
      </c>
      <c r="AY142" s="17" t="s">
        <v>119</v>
      </c>
      <c r="BE142" s="193">
        <f>IF(N142="základní",J142,0)</f>
        <v>0</v>
      </c>
      <c r="BF142" s="193">
        <f>IF(N142="snížená",J142,0)</f>
        <v>0</v>
      </c>
      <c r="BG142" s="193">
        <f>IF(N142="zákl. přenesená",J142,0)</f>
        <v>0</v>
      </c>
      <c r="BH142" s="193">
        <f>IF(N142="sníž. přenesená",J142,0)</f>
        <v>0</v>
      </c>
      <c r="BI142" s="193">
        <f>IF(N142="nulová",J142,0)</f>
        <v>0</v>
      </c>
      <c r="BJ142" s="17" t="s">
        <v>23</v>
      </c>
      <c r="BK142" s="193">
        <f>ROUND(I142*H142,2)</f>
        <v>0</v>
      </c>
      <c r="BL142" s="17" t="s">
        <v>126</v>
      </c>
      <c r="BM142" s="17" t="s">
        <v>236</v>
      </c>
    </row>
    <row r="143" spans="2:51" s="11" customFormat="1" ht="13.5">
      <c r="B143" s="196"/>
      <c r="C143" s="197"/>
      <c r="D143" s="198" t="s">
        <v>132</v>
      </c>
      <c r="E143" s="199" t="s">
        <v>22</v>
      </c>
      <c r="F143" s="200" t="s">
        <v>237</v>
      </c>
      <c r="G143" s="197"/>
      <c r="H143" s="201">
        <v>559</v>
      </c>
      <c r="I143" s="202"/>
      <c r="J143" s="197"/>
      <c r="K143" s="197"/>
      <c r="L143" s="203"/>
      <c r="M143" s="204"/>
      <c r="N143" s="205"/>
      <c r="O143" s="205"/>
      <c r="P143" s="205"/>
      <c r="Q143" s="205"/>
      <c r="R143" s="205"/>
      <c r="S143" s="205"/>
      <c r="T143" s="206"/>
      <c r="AT143" s="207" t="s">
        <v>132</v>
      </c>
      <c r="AU143" s="207" t="s">
        <v>83</v>
      </c>
      <c r="AV143" s="11" t="s">
        <v>83</v>
      </c>
      <c r="AW143" s="11" t="s">
        <v>38</v>
      </c>
      <c r="AX143" s="11" t="s">
        <v>75</v>
      </c>
      <c r="AY143" s="207" t="s">
        <v>119</v>
      </c>
    </row>
    <row r="144" spans="2:65" s="1" customFormat="1" ht="22.5" customHeight="1">
      <c r="B144" s="34"/>
      <c r="C144" s="182" t="s">
        <v>238</v>
      </c>
      <c r="D144" s="182" t="s">
        <v>121</v>
      </c>
      <c r="E144" s="183" t="s">
        <v>239</v>
      </c>
      <c r="F144" s="184" t="s">
        <v>240</v>
      </c>
      <c r="G144" s="185" t="s">
        <v>140</v>
      </c>
      <c r="H144" s="186">
        <v>54</v>
      </c>
      <c r="I144" s="187"/>
      <c r="J144" s="188">
        <f>ROUND(I144*H144,2)</f>
        <v>0</v>
      </c>
      <c r="K144" s="184" t="s">
        <v>125</v>
      </c>
      <c r="L144" s="54"/>
      <c r="M144" s="189" t="s">
        <v>22</v>
      </c>
      <c r="N144" s="190" t="s">
        <v>46</v>
      </c>
      <c r="O144" s="35"/>
      <c r="P144" s="191">
        <f>O144*H144</f>
        <v>0</v>
      </c>
      <c r="Q144" s="191">
        <v>0</v>
      </c>
      <c r="R144" s="191">
        <f>Q144*H144</f>
        <v>0</v>
      </c>
      <c r="S144" s="191">
        <v>0</v>
      </c>
      <c r="T144" s="192">
        <f>S144*H144</f>
        <v>0</v>
      </c>
      <c r="AR144" s="17" t="s">
        <v>126</v>
      </c>
      <c r="AT144" s="17" t="s">
        <v>121</v>
      </c>
      <c r="AU144" s="17" t="s">
        <v>83</v>
      </c>
      <c r="AY144" s="17" t="s">
        <v>119</v>
      </c>
      <c r="BE144" s="193">
        <f>IF(N144="základní",J144,0)</f>
        <v>0</v>
      </c>
      <c r="BF144" s="193">
        <f>IF(N144="snížená",J144,0)</f>
        <v>0</v>
      </c>
      <c r="BG144" s="193">
        <f>IF(N144="zákl. přenesená",J144,0)</f>
        <v>0</v>
      </c>
      <c r="BH144" s="193">
        <f>IF(N144="sníž. přenesená",J144,0)</f>
        <v>0</v>
      </c>
      <c r="BI144" s="193">
        <f>IF(N144="nulová",J144,0)</f>
        <v>0</v>
      </c>
      <c r="BJ144" s="17" t="s">
        <v>23</v>
      </c>
      <c r="BK144" s="193">
        <f>ROUND(I144*H144,2)</f>
        <v>0</v>
      </c>
      <c r="BL144" s="17" t="s">
        <v>126</v>
      </c>
      <c r="BM144" s="17" t="s">
        <v>241</v>
      </c>
    </row>
    <row r="145" spans="2:47" s="1" customFormat="1" ht="162">
      <c r="B145" s="34"/>
      <c r="C145" s="56"/>
      <c r="D145" s="194" t="s">
        <v>128</v>
      </c>
      <c r="E145" s="56"/>
      <c r="F145" s="195" t="s">
        <v>242</v>
      </c>
      <c r="G145" s="56"/>
      <c r="H145" s="56"/>
      <c r="I145" s="152"/>
      <c r="J145" s="56"/>
      <c r="K145" s="56"/>
      <c r="L145" s="54"/>
      <c r="M145" s="71"/>
      <c r="N145" s="35"/>
      <c r="O145" s="35"/>
      <c r="P145" s="35"/>
      <c r="Q145" s="35"/>
      <c r="R145" s="35"/>
      <c r="S145" s="35"/>
      <c r="T145" s="72"/>
      <c r="AT145" s="17" t="s">
        <v>128</v>
      </c>
      <c r="AU145" s="17" t="s">
        <v>83</v>
      </c>
    </row>
    <row r="146" spans="2:51" s="11" customFormat="1" ht="13.5">
      <c r="B146" s="196"/>
      <c r="C146" s="197"/>
      <c r="D146" s="198" t="s">
        <v>132</v>
      </c>
      <c r="E146" s="199" t="s">
        <v>22</v>
      </c>
      <c r="F146" s="200" t="s">
        <v>243</v>
      </c>
      <c r="G146" s="197"/>
      <c r="H146" s="201">
        <v>54</v>
      </c>
      <c r="I146" s="202"/>
      <c r="J146" s="197"/>
      <c r="K146" s="197"/>
      <c r="L146" s="203"/>
      <c r="M146" s="204"/>
      <c r="N146" s="205"/>
      <c r="O146" s="205"/>
      <c r="P146" s="205"/>
      <c r="Q146" s="205"/>
      <c r="R146" s="205"/>
      <c r="S146" s="205"/>
      <c r="T146" s="206"/>
      <c r="AT146" s="207" t="s">
        <v>132</v>
      </c>
      <c r="AU146" s="207" t="s">
        <v>83</v>
      </c>
      <c r="AV146" s="11" t="s">
        <v>83</v>
      </c>
      <c r="AW146" s="11" t="s">
        <v>38</v>
      </c>
      <c r="AX146" s="11" t="s">
        <v>23</v>
      </c>
      <c r="AY146" s="207" t="s">
        <v>119</v>
      </c>
    </row>
    <row r="147" spans="2:65" s="1" customFormat="1" ht="31.5" customHeight="1">
      <c r="B147" s="34"/>
      <c r="C147" s="182" t="s">
        <v>7</v>
      </c>
      <c r="D147" s="182" t="s">
        <v>121</v>
      </c>
      <c r="E147" s="183" t="s">
        <v>244</v>
      </c>
      <c r="F147" s="184" t="s">
        <v>245</v>
      </c>
      <c r="G147" s="185" t="s">
        <v>140</v>
      </c>
      <c r="H147" s="186">
        <v>494</v>
      </c>
      <c r="I147" s="187"/>
      <c r="J147" s="188">
        <f>ROUND(I147*H147,2)</f>
        <v>0</v>
      </c>
      <c r="K147" s="184" t="s">
        <v>125</v>
      </c>
      <c r="L147" s="54"/>
      <c r="M147" s="189" t="s">
        <v>22</v>
      </c>
      <c r="N147" s="190" t="s">
        <v>46</v>
      </c>
      <c r="O147" s="35"/>
      <c r="P147" s="191">
        <f>O147*H147</f>
        <v>0</v>
      </c>
      <c r="Q147" s="191">
        <v>0</v>
      </c>
      <c r="R147" s="191">
        <f>Q147*H147</f>
        <v>0</v>
      </c>
      <c r="S147" s="191">
        <v>0</v>
      </c>
      <c r="T147" s="192">
        <f>S147*H147</f>
        <v>0</v>
      </c>
      <c r="AR147" s="17" t="s">
        <v>126</v>
      </c>
      <c r="AT147" s="17" t="s">
        <v>121</v>
      </c>
      <c r="AU147" s="17" t="s">
        <v>83</v>
      </c>
      <c r="AY147" s="17" t="s">
        <v>119</v>
      </c>
      <c r="BE147" s="193">
        <f>IF(N147="základní",J147,0)</f>
        <v>0</v>
      </c>
      <c r="BF147" s="193">
        <f>IF(N147="snížená",J147,0)</f>
        <v>0</v>
      </c>
      <c r="BG147" s="193">
        <f>IF(N147="zákl. přenesená",J147,0)</f>
        <v>0</v>
      </c>
      <c r="BH147" s="193">
        <f>IF(N147="sníž. přenesená",J147,0)</f>
        <v>0</v>
      </c>
      <c r="BI147" s="193">
        <f>IF(N147="nulová",J147,0)</f>
        <v>0</v>
      </c>
      <c r="BJ147" s="17" t="s">
        <v>23</v>
      </c>
      <c r="BK147" s="193">
        <f>ROUND(I147*H147,2)</f>
        <v>0</v>
      </c>
      <c r="BL147" s="17" t="s">
        <v>126</v>
      </c>
      <c r="BM147" s="17" t="s">
        <v>246</v>
      </c>
    </row>
    <row r="148" spans="2:47" s="1" customFormat="1" ht="121.5">
      <c r="B148" s="34"/>
      <c r="C148" s="56"/>
      <c r="D148" s="194" t="s">
        <v>128</v>
      </c>
      <c r="E148" s="56"/>
      <c r="F148" s="195" t="s">
        <v>247</v>
      </c>
      <c r="G148" s="56"/>
      <c r="H148" s="56"/>
      <c r="I148" s="152"/>
      <c r="J148" s="56"/>
      <c r="K148" s="56"/>
      <c r="L148" s="54"/>
      <c r="M148" s="71"/>
      <c r="N148" s="35"/>
      <c r="O148" s="35"/>
      <c r="P148" s="35"/>
      <c r="Q148" s="35"/>
      <c r="R148" s="35"/>
      <c r="S148" s="35"/>
      <c r="T148" s="72"/>
      <c r="AT148" s="17" t="s">
        <v>128</v>
      </c>
      <c r="AU148" s="17" t="s">
        <v>83</v>
      </c>
    </row>
    <row r="149" spans="2:51" s="11" customFormat="1" ht="13.5">
      <c r="B149" s="196"/>
      <c r="C149" s="197"/>
      <c r="D149" s="198" t="s">
        <v>132</v>
      </c>
      <c r="E149" s="199" t="s">
        <v>22</v>
      </c>
      <c r="F149" s="200" t="s">
        <v>248</v>
      </c>
      <c r="G149" s="197"/>
      <c r="H149" s="201">
        <v>494</v>
      </c>
      <c r="I149" s="202"/>
      <c r="J149" s="197"/>
      <c r="K149" s="197"/>
      <c r="L149" s="203"/>
      <c r="M149" s="204"/>
      <c r="N149" s="205"/>
      <c r="O149" s="205"/>
      <c r="P149" s="205"/>
      <c r="Q149" s="205"/>
      <c r="R149" s="205"/>
      <c r="S149" s="205"/>
      <c r="T149" s="206"/>
      <c r="AT149" s="207" t="s">
        <v>132</v>
      </c>
      <c r="AU149" s="207" t="s">
        <v>83</v>
      </c>
      <c r="AV149" s="11" t="s">
        <v>83</v>
      </c>
      <c r="AW149" s="11" t="s">
        <v>38</v>
      </c>
      <c r="AX149" s="11" t="s">
        <v>75</v>
      </c>
      <c r="AY149" s="207" t="s">
        <v>119</v>
      </c>
    </row>
    <row r="150" spans="2:65" s="1" customFormat="1" ht="31.5" customHeight="1">
      <c r="B150" s="34"/>
      <c r="C150" s="182" t="s">
        <v>249</v>
      </c>
      <c r="D150" s="182" t="s">
        <v>121</v>
      </c>
      <c r="E150" s="183" t="s">
        <v>250</v>
      </c>
      <c r="F150" s="184" t="s">
        <v>251</v>
      </c>
      <c r="G150" s="185" t="s">
        <v>140</v>
      </c>
      <c r="H150" s="186">
        <v>45</v>
      </c>
      <c r="I150" s="187"/>
      <c r="J150" s="188">
        <f>ROUND(I150*H150,2)</f>
        <v>0</v>
      </c>
      <c r="K150" s="184" t="s">
        <v>125</v>
      </c>
      <c r="L150" s="54"/>
      <c r="M150" s="189" t="s">
        <v>22</v>
      </c>
      <c r="N150" s="190" t="s">
        <v>46</v>
      </c>
      <c r="O150" s="35"/>
      <c r="P150" s="191">
        <f>O150*H150</f>
        <v>0</v>
      </c>
      <c r="Q150" s="191">
        <v>0</v>
      </c>
      <c r="R150" s="191">
        <f>Q150*H150</f>
        <v>0</v>
      </c>
      <c r="S150" s="191">
        <v>0</v>
      </c>
      <c r="T150" s="192">
        <f>S150*H150</f>
        <v>0</v>
      </c>
      <c r="AR150" s="17" t="s">
        <v>126</v>
      </c>
      <c r="AT150" s="17" t="s">
        <v>121</v>
      </c>
      <c r="AU150" s="17" t="s">
        <v>83</v>
      </c>
      <c r="AY150" s="17" t="s">
        <v>119</v>
      </c>
      <c r="BE150" s="193">
        <f>IF(N150="základní",J150,0)</f>
        <v>0</v>
      </c>
      <c r="BF150" s="193">
        <f>IF(N150="snížená",J150,0)</f>
        <v>0</v>
      </c>
      <c r="BG150" s="193">
        <f>IF(N150="zákl. přenesená",J150,0)</f>
        <v>0</v>
      </c>
      <c r="BH150" s="193">
        <f>IF(N150="sníž. přenesená",J150,0)</f>
        <v>0</v>
      </c>
      <c r="BI150" s="193">
        <f>IF(N150="nulová",J150,0)</f>
        <v>0</v>
      </c>
      <c r="BJ150" s="17" t="s">
        <v>23</v>
      </c>
      <c r="BK150" s="193">
        <f>ROUND(I150*H150,2)</f>
        <v>0</v>
      </c>
      <c r="BL150" s="17" t="s">
        <v>126</v>
      </c>
      <c r="BM150" s="17" t="s">
        <v>252</v>
      </c>
    </row>
    <row r="151" spans="2:47" s="1" customFormat="1" ht="121.5">
      <c r="B151" s="34"/>
      <c r="C151" s="56"/>
      <c r="D151" s="194" t="s">
        <v>128</v>
      </c>
      <c r="E151" s="56"/>
      <c r="F151" s="195" t="s">
        <v>247</v>
      </c>
      <c r="G151" s="56"/>
      <c r="H151" s="56"/>
      <c r="I151" s="152"/>
      <c r="J151" s="56"/>
      <c r="K151" s="56"/>
      <c r="L151" s="54"/>
      <c r="M151" s="71"/>
      <c r="N151" s="35"/>
      <c r="O151" s="35"/>
      <c r="P151" s="35"/>
      <c r="Q151" s="35"/>
      <c r="R151" s="35"/>
      <c r="S151" s="35"/>
      <c r="T151" s="72"/>
      <c r="AT151" s="17" t="s">
        <v>128</v>
      </c>
      <c r="AU151" s="17" t="s">
        <v>83</v>
      </c>
    </row>
    <row r="152" spans="2:51" s="11" customFormat="1" ht="13.5">
      <c r="B152" s="196"/>
      <c r="C152" s="197"/>
      <c r="D152" s="198" t="s">
        <v>132</v>
      </c>
      <c r="E152" s="199" t="s">
        <v>22</v>
      </c>
      <c r="F152" s="200" t="s">
        <v>184</v>
      </c>
      <c r="G152" s="197"/>
      <c r="H152" s="201">
        <v>45</v>
      </c>
      <c r="I152" s="202"/>
      <c r="J152" s="197"/>
      <c r="K152" s="197"/>
      <c r="L152" s="203"/>
      <c r="M152" s="204"/>
      <c r="N152" s="205"/>
      <c r="O152" s="205"/>
      <c r="P152" s="205"/>
      <c r="Q152" s="205"/>
      <c r="R152" s="205"/>
      <c r="S152" s="205"/>
      <c r="T152" s="206"/>
      <c r="AT152" s="207" t="s">
        <v>132</v>
      </c>
      <c r="AU152" s="207" t="s">
        <v>83</v>
      </c>
      <c r="AV152" s="11" t="s">
        <v>83</v>
      </c>
      <c r="AW152" s="11" t="s">
        <v>38</v>
      </c>
      <c r="AX152" s="11" t="s">
        <v>23</v>
      </c>
      <c r="AY152" s="207" t="s">
        <v>119</v>
      </c>
    </row>
    <row r="153" spans="2:65" s="1" customFormat="1" ht="22.5" customHeight="1">
      <c r="B153" s="34"/>
      <c r="C153" s="233" t="s">
        <v>253</v>
      </c>
      <c r="D153" s="233" t="s">
        <v>254</v>
      </c>
      <c r="E153" s="234" t="s">
        <v>255</v>
      </c>
      <c r="F153" s="235" t="s">
        <v>256</v>
      </c>
      <c r="G153" s="236" t="s">
        <v>257</v>
      </c>
      <c r="H153" s="237">
        <v>107.8</v>
      </c>
      <c r="I153" s="238"/>
      <c r="J153" s="239">
        <f>ROUND(I153*H153,2)</f>
        <v>0</v>
      </c>
      <c r="K153" s="235" t="s">
        <v>125</v>
      </c>
      <c r="L153" s="240"/>
      <c r="M153" s="241" t="s">
        <v>22</v>
      </c>
      <c r="N153" s="242" t="s">
        <v>46</v>
      </c>
      <c r="O153" s="35"/>
      <c r="P153" s="191">
        <f>O153*H153</f>
        <v>0</v>
      </c>
      <c r="Q153" s="191">
        <v>0.001</v>
      </c>
      <c r="R153" s="191">
        <f>Q153*H153</f>
        <v>0.10779999999999999</v>
      </c>
      <c r="S153" s="191">
        <v>0</v>
      </c>
      <c r="T153" s="192">
        <f>S153*H153</f>
        <v>0</v>
      </c>
      <c r="AR153" s="17" t="s">
        <v>168</v>
      </c>
      <c r="AT153" s="17" t="s">
        <v>254</v>
      </c>
      <c r="AU153" s="17" t="s">
        <v>83</v>
      </c>
      <c r="AY153" s="17" t="s">
        <v>119</v>
      </c>
      <c r="BE153" s="193">
        <f>IF(N153="základní",J153,0)</f>
        <v>0</v>
      </c>
      <c r="BF153" s="193">
        <f>IF(N153="snížená",J153,0)</f>
        <v>0</v>
      </c>
      <c r="BG153" s="193">
        <f>IF(N153="zákl. přenesená",J153,0)</f>
        <v>0</v>
      </c>
      <c r="BH153" s="193">
        <f>IF(N153="sníž. přenesená",J153,0)</f>
        <v>0</v>
      </c>
      <c r="BI153" s="193">
        <f>IF(N153="nulová",J153,0)</f>
        <v>0</v>
      </c>
      <c r="BJ153" s="17" t="s">
        <v>23</v>
      </c>
      <c r="BK153" s="193">
        <f>ROUND(I153*H153,2)</f>
        <v>0</v>
      </c>
      <c r="BL153" s="17" t="s">
        <v>126</v>
      </c>
      <c r="BM153" s="17" t="s">
        <v>258</v>
      </c>
    </row>
    <row r="154" spans="2:51" s="11" customFormat="1" ht="13.5">
      <c r="B154" s="196"/>
      <c r="C154" s="197"/>
      <c r="D154" s="198" t="s">
        <v>132</v>
      </c>
      <c r="E154" s="199" t="s">
        <v>22</v>
      </c>
      <c r="F154" s="200" t="s">
        <v>259</v>
      </c>
      <c r="G154" s="197"/>
      <c r="H154" s="201">
        <v>107.8</v>
      </c>
      <c r="I154" s="202"/>
      <c r="J154" s="197"/>
      <c r="K154" s="197"/>
      <c r="L154" s="203"/>
      <c r="M154" s="204"/>
      <c r="N154" s="205"/>
      <c r="O154" s="205"/>
      <c r="P154" s="205"/>
      <c r="Q154" s="205"/>
      <c r="R154" s="205"/>
      <c r="S154" s="205"/>
      <c r="T154" s="206"/>
      <c r="AT154" s="207" t="s">
        <v>132</v>
      </c>
      <c r="AU154" s="207" t="s">
        <v>83</v>
      </c>
      <c r="AV154" s="11" t="s">
        <v>83</v>
      </c>
      <c r="AW154" s="11" t="s">
        <v>38</v>
      </c>
      <c r="AX154" s="11" t="s">
        <v>75</v>
      </c>
      <c r="AY154" s="207" t="s">
        <v>119</v>
      </c>
    </row>
    <row r="155" spans="2:65" s="1" customFormat="1" ht="95.25" customHeight="1">
      <c r="B155" s="34"/>
      <c r="C155" s="182" t="s">
        <v>260</v>
      </c>
      <c r="D155" s="182" t="s">
        <v>121</v>
      </c>
      <c r="E155" s="183" t="s">
        <v>261</v>
      </c>
      <c r="F155" s="184" t="s">
        <v>262</v>
      </c>
      <c r="G155" s="185" t="s">
        <v>124</v>
      </c>
      <c r="H155" s="186">
        <v>5</v>
      </c>
      <c r="I155" s="187"/>
      <c r="J155" s="188">
        <f>ROUND(I155*H155,2)</f>
        <v>0</v>
      </c>
      <c r="K155" s="184" t="s">
        <v>22</v>
      </c>
      <c r="L155" s="54"/>
      <c r="M155" s="189" t="s">
        <v>22</v>
      </c>
      <c r="N155" s="190" t="s">
        <v>46</v>
      </c>
      <c r="O155" s="35"/>
      <c r="P155" s="191">
        <f>O155*H155</f>
        <v>0</v>
      </c>
      <c r="Q155" s="191">
        <v>0</v>
      </c>
      <c r="R155" s="191">
        <f>Q155*H155</f>
        <v>0</v>
      </c>
      <c r="S155" s="191">
        <v>0</v>
      </c>
      <c r="T155" s="192">
        <f>S155*H155</f>
        <v>0</v>
      </c>
      <c r="AR155" s="17" t="s">
        <v>126</v>
      </c>
      <c r="AT155" s="17" t="s">
        <v>121</v>
      </c>
      <c r="AU155" s="17" t="s">
        <v>83</v>
      </c>
      <c r="AY155" s="17" t="s">
        <v>119</v>
      </c>
      <c r="BE155" s="193">
        <f>IF(N155="základní",J155,0)</f>
        <v>0</v>
      </c>
      <c r="BF155" s="193">
        <f>IF(N155="snížená",J155,0)</f>
        <v>0</v>
      </c>
      <c r="BG155" s="193">
        <f>IF(N155="zákl. přenesená",J155,0)</f>
        <v>0</v>
      </c>
      <c r="BH155" s="193">
        <f>IF(N155="sníž. přenesená",J155,0)</f>
        <v>0</v>
      </c>
      <c r="BI155" s="193">
        <f>IF(N155="nulová",J155,0)</f>
        <v>0</v>
      </c>
      <c r="BJ155" s="17" t="s">
        <v>23</v>
      </c>
      <c r="BK155" s="193">
        <f>ROUND(I155*H155,2)</f>
        <v>0</v>
      </c>
      <c r="BL155" s="17" t="s">
        <v>126</v>
      </c>
      <c r="BM155" s="17" t="s">
        <v>263</v>
      </c>
    </row>
    <row r="156" spans="2:65" s="1" customFormat="1" ht="108" customHeight="1">
      <c r="B156" s="34"/>
      <c r="C156" s="182" t="s">
        <v>264</v>
      </c>
      <c r="D156" s="182" t="s">
        <v>121</v>
      </c>
      <c r="E156" s="183" t="s">
        <v>265</v>
      </c>
      <c r="F156" s="184" t="s">
        <v>266</v>
      </c>
      <c r="G156" s="185" t="s">
        <v>124</v>
      </c>
      <c r="H156" s="186">
        <v>5</v>
      </c>
      <c r="I156" s="187"/>
      <c r="J156" s="188">
        <f>ROUND(I156*H156,2)</f>
        <v>0</v>
      </c>
      <c r="K156" s="184" t="s">
        <v>22</v>
      </c>
      <c r="L156" s="54"/>
      <c r="M156" s="189" t="s">
        <v>22</v>
      </c>
      <c r="N156" s="190" t="s">
        <v>46</v>
      </c>
      <c r="O156" s="35"/>
      <c r="P156" s="191">
        <f>O156*H156</f>
        <v>0</v>
      </c>
      <c r="Q156" s="191">
        <v>0</v>
      </c>
      <c r="R156" s="191">
        <f>Q156*H156</f>
        <v>0</v>
      </c>
      <c r="S156" s="191">
        <v>0</v>
      </c>
      <c r="T156" s="192">
        <f>S156*H156</f>
        <v>0</v>
      </c>
      <c r="AR156" s="17" t="s">
        <v>126</v>
      </c>
      <c r="AT156" s="17" t="s">
        <v>121</v>
      </c>
      <c r="AU156" s="17" t="s">
        <v>83</v>
      </c>
      <c r="AY156" s="17" t="s">
        <v>119</v>
      </c>
      <c r="BE156" s="193">
        <f>IF(N156="základní",J156,0)</f>
        <v>0</v>
      </c>
      <c r="BF156" s="193">
        <f>IF(N156="snížená",J156,0)</f>
        <v>0</v>
      </c>
      <c r="BG156" s="193">
        <f>IF(N156="zákl. přenesená",J156,0)</f>
        <v>0</v>
      </c>
      <c r="BH156" s="193">
        <f>IF(N156="sníž. přenesená",J156,0)</f>
        <v>0</v>
      </c>
      <c r="BI156" s="193">
        <f>IF(N156="nulová",J156,0)</f>
        <v>0</v>
      </c>
      <c r="BJ156" s="17" t="s">
        <v>23</v>
      </c>
      <c r="BK156" s="193">
        <f>ROUND(I156*H156,2)</f>
        <v>0</v>
      </c>
      <c r="BL156" s="17" t="s">
        <v>126</v>
      </c>
      <c r="BM156" s="17" t="s">
        <v>267</v>
      </c>
    </row>
    <row r="157" spans="2:65" s="1" customFormat="1" ht="44.25" customHeight="1">
      <c r="B157" s="34"/>
      <c r="C157" s="182" t="s">
        <v>268</v>
      </c>
      <c r="D157" s="182" t="s">
        <v>121</v>
      </c>
      <c r="E157" s="183" t="s">
        <v>269</v>
      </c>
      <c r="F157" s="184" t="s">
        <v>270</v>
      </c>
      <c r="G157" s="185" t="s">
        <v>124</v>
      </c>
      <c r="H157" s="186">
        <v>4</v>
      </c>
      <c r="I157" s="187"/>
      <c r="J157" s="188">
        <f>ROUND(I157*H157,2)</f>
        <v>0</v>
      </c>
      <c r="K157" s="184" t="s">
        <v>22</v>
      </c>
      <c r="L157" s="54"/>
      <c r="M157" s="189" t="s">
        <v>22</v>
      </c>
      <c r="N157" s="190" t="s">
        <v>46</v>
      </c>
      <c r="O157" s="35"/>
      <c r="P157" s="191">
        <f>O157*H157</f>
        <v>0</v>
      </c>
      <c r="Q157" s="191">
        <v>0</v>
      </c>
      <c r="R157" s="191">
        <f>Q157*H157</f>
        <v>0</v>
      </c>
      <c r="S157" s="191">
        <v>0</v>
      </c>
      <c r="T157" s="192">
        <f>S157*H157</f>
        <v>0</v>
      </c>
      <c r="AR157" s="17" t="s">
        <v>126</v>
      </c>
      <c r="AT157" s="17" t="s">
        <v>121</v>
      </c>
      <c r="AU157" s="17" t="s">
        <v>83</v>
      </c>
      <c r="AY157" s="17" t="s">
        <v>119</v>
      </c>
      <c r="BE157" s="193">
        <f>IF(N157="základní",J157,0)</f>
        <v>0</v>
      </c>
      <c r="BF157" s="193">
        <f>IF(N157="snížená",J157,0)</f>
        <v>0</v>
      </c>
      <c r="BG157" s="193">
        <f>IF(N157="zákl. přenesená",J157,0)</f>
        <v>0</v>
      </c>
      <c r="BH157" s="193">
        <f>IF(N157="sníž. přenesená",J157,0)</f>
        <v>0</v>
      </c>
      <c r="BI157" s="193">
        <f>IF(N157="nulová",J157,0)</f>
        <v>0</v>
      </c>
      <c r="BJ157" s="17" t="s">
        <v>23</v>
      </c>
      <c r="BK157" s="193">
        <f>ROUND(I157*H157,2)</f>
        <v>0</v>
      </c>
      <c r="BL157" s="17" t="s">
        <v>126</v>
      </c>
      <c r="BM157" s="17" t="s">
        <v>271</v>
      </c>
    </row>
    <row r="158" spans="2:47" s="1" customFormat="1" ht="27">
      <c r="B158" s="34"/>
      <c r="C158" s="56"/>
      <c r="D158" s="198" t="s">
        <v>130</v>
      </c>
      <c r="E158" s="56"/>
      <c r="F158" s="243" t="s">
        <v>272</v>
      </c>
      <c r="G158" s="56"/>
      <c r="H158" s="56"/>
      <c r="I158" s="152"/>
      <c r="J158" s="56"/>
      <c r="K158" s="56"/>
      <c r="L158" s="54"/>
      <c r="M158" s="71"/>
      <c r="N158" s="35"/>
      <c r="O158" s="35"/>
      <c r="P158" s="35"/>
      <c r="Q158" s="35"/>
      <c r="R158" s="35"/>
      <c r="S158" s="35"/>
      <c r="T158" s="72"/>
      <c r="AT158" s="17" t="s">
        <v>130</v>
      </c>
      <c r="AU158" s="17" t="s">
        <v>83</v>
      </c>
    </row>
    <row r="159" spans="2:65" s="1" customFormat="1" ht="146.25" customHeight="1">
      <c r="B159" s="34"/>
      <c r="C159" s="182" t="s">
        <v>273</v>
      </c>
      <c r="D159" s="182" t="s">
        <v>121</v>
      </c>
      <c r="E159" s="183" t="s">
        <v>274</v>
      </c>
      <c r="F159" s="184" t="s">
        <v>275</v>
      </c>
      <c r="G159" s="185" t="s">
        <v>124</v>
      </c>
      <c r="H159" s="186">
        <v>1</v>
      </c>
      <c r="I159" s="187"/>
      <c r="J159" s="188">
        <f>ROUND(I159*H159,2)</f>
        <v>0</v>
      </c>
      <c r="K159" s="184" t="s">
        <v>22</v>
      </c>
      <c r="L159" s="54"/>
      <c r="M159" s="189" t="s">
        <v>22</v>
      </c>
      <c r="N159" s="190" t="s">
        <v>46</v>
      </c>
      <c r="O159" s="35"/>
      <c r="P159" s="191">
        <f>O159*H159</f>
        <v>0</v>
      </c>
      <c r="Q159" s="191">
        <v>0</v>
      </c>
      <c r="R159" s="191">
        <f>Q159*H159</f>
        <v>0</v>
      </c>
      <c r="S159" s="191">
        <v>0</v>
      </c>
      <c r="T159" s="192">
        <f>S159*H159</f>
        <v>0</v>
      </c>
      <c r="AR159" s="17" t="s">
        <v>126</v>
      </c>
      <c r="AT159" s="17" t="s">
        <v>121</v>
      </c>
      <c r="AU159" s="17" t="s">
        <v>83</v>
      </c>
      <c r="AY159" s="17" t="s">
        <v>119</v>
      </c>
      <c r="BE159" s="193">
        <f>IF(N159="základní",J159,0)</f>
        <v>0</v>
      </c>
      <c r="BF159" s="193">
        <f>IF(N159="snížená",J159,0)</f>
        <v>0</v>
      </c>
      <c r="BG159" s="193">
        <f>IF(N159="zákl. přenesená",J159,0)</f>
        <v>0</v>
      </c>
      <c r="BH159" s="193">
        <f>IF(N159="sníž. přenesená",J159,0)</f>
        <v>0</v>
      </c>
      <c r="BI159" s="193">
        <f>IF(N159="nulová",J159,0)</f>
        <v>0</v>
      </c>
      <c r="BJ159" s="17" t="s">
        <v>23</v>
      </c>
      <c r="BK159" s="193">
        <f>ROUND(I159*H159,2)</f>
        <v>0</v>
      </c>
      <c r="BL159" s="17" t="s">
        <v>126</v>
      </c>
      <c r="BM159" s="17" t="s">
        <v>276</v>
      </c>
    </row>
    <row r="160" spans="2:65" s="1" customFormat="1" ht="108" customHeight="1">
      <c r="B160" s="34"/>
      <c r="C160" s="182" t="s">
        <v>277</v>
      </c>
      <c r="D160" s="182" t="s">
        <v>121</v>
      </c>
      <c r="E160" s="183" t="s">
        <v>278</v>
      </c>
      <c r="F160" s="184" t="s">
        <v>279</v>
      </c>
      <c r="G160" s="185" t="s">
        <v>124</v>
      </c>
      <c r="H160" s="186">
        <v>1</v>
      </c>
      <c r="I160" s="187"/>
      <c r="J160" s="188">
        <f>ROUND(I160*H160,2)</f>
        <v>0</v>
      </c>
      <c r="K160" s="184" t="s">
        <v>22</v>
      </c>
      <c r="L160" s="54"/>
      <c r="M160" s="189" t="s">
        <v>22</v>
      </c>
      <c r="N160" s="190" t="s">
        <v>46</v>
      </c>
      <c r="O160" s="35"/>
      <c r="P160" s="191">
        <f>O160*H160</f>
        <v>0</v>
      </c>
      <c r="Q160" s="191">
        <v>0</v>
      </c>
      <c r="R160" s="191">
        <f>Q160*H160</f>
        <v>0</v>
      </c>
      <c r="S160" s="191">
        <v>0</v>
      </c>
      <c r="T160" s="192">
        <f>S160*H160</f>
        <v>0</v>
      </c>
      <c r="AR160" s="17" t="s">
        <v>126</v>
      </c>
      <c r="AT160" s="17" t="s">
        <v>121</v>
      </c>
      <c r="AU160" s="17" t="s">
        <v>83</v>
      </c>
      <c r="AY160" s="17" t="s">
        <v>119</v>
      </c>
      <c r="BE160" s="193">
        <f>IF(N160="základní",J160,0)</f>
        <v>0</v>
      </c>
      <c r="BF160" s="193">
        <f>IF(N160="snížená",J160,0)</f>
        <v>0</v>
      </c>
      <c r="BG160" s="193">
        <f>IF(N160="zákl. přenesená",J160,0)</f>
        <v>0</v>
      </c>
      <c r="BH160" s="193">
        <f>IF(N160="sníž. přenesená",J160,0)</f>
        <v>0</v>
      </c>
      <c r="BI160" s="193">
        <f>IF(N160="nulová",J160,0)</f>
        <v>0</v>
      </c>
      <c r="BJ160" s="17" t="s">
        <v>23</v>
      </c>
      <c r="BK160" s="193">
        <f>ROUND(I160*H160,2)</f>
        <v>0</v>
      </c>
      <c r="BL160" s="17" t="s">
        <v>126</v>
      </c>
      <c r="BM160" s="17" t="s">
        <v>280</v>
      </c>
    </row>
    <row r="161" spans="2:47" s="1" customFormat="1" ht="27">
      <c r="B161" s="34"/>
      <c r="C161" s="56"/>
      <c r="D161" s="194" t="s">
        <v>130</v>
      </c>
      <c r="E161" s="56"/>
      <c r="F161" s="195" t="s">
        <v>281</v>
      </c>
      <c r="G161" s="56"/>
      <c r="H161" s="56"/>
      <c r="I161" s="152"/>
      <c r="J161" s="56"/>
      <c r="K161" s="56"/>
      <c r="L161" s="54"/>
      <c r="M161" s="71"/>
      <c r="N161" s="35"/>
      <c r="O161" s="35"/>
      <c r="P161" s="35"/>
      <c r="Q161" s="35"/>
      <c r="R161" s="35"/>
      <c r="S161" s="35"/>
      <c r="T161" s="72"/>
      <c r="AT161" s="17" t="s">
        <v>130</v>
      </c>
      <c r="AU161" s="17" t="s">
        <v>83</v>
      </c>
    </row>
    <row r="162" spans="2:51" s="11" customFormat="1" ht="13.5">
      <c r="B162" s="196"/>
      <c r="C162" s="197"/>
      <c r="D162" s="194" t="s">
        <v>132</v>
      </c>
      <c r="E162" s="208" t="s">
        <v>22</v>
      </c>
      <c r="F162" s="209" t="s">
        <v>23</v>
      </c>
      <c r="G162" s="197"/>
      <c r="H162" s="210">
        <v>1</v>
      </c>
      <c r="I162" s="202"/>
      <c r="J162" s="197"/>
      <c r="K162" s="197"/>
      <c r="L162" s="203"/>
      <c r="M162" s="204"/>
      <c r="N162" s="205"/>
      <c r="O162" s="205"/>
      <c r="P162" s="205"/>
      <c r="Q162" s="205"/>
      <c r="R162" s="205"/>
      <c r="S162" s="205"/>
      <c r="T162" s="206"/>
      <c r="AT162" s="207" t="s">
        <v>132</v>
      </c>
      <c r="AU162" s="207" t="s">
        <v>83</v>
      </c>
      <c r="AV162" s="11" t="s">
        <v>83</v>
      </c>
      <c r="AW162" s="11" t="s">
        <v>38</v>
      </c>
      <c r="AX162" s="11" t="s">
        <v>23</v>
      </c>
      <c r="AY162" s="207" t="s">
        <v>119</v>
      </c>
    </row>
    <row r="163" spans="2:63" s="10" customFormat="1" ht="29.85" customHeight="1">
      <c r="B163" s="165"/>
      <c r="C163" s="166"/>
      <c r="D163" s="179" t="s">
        <v>74</v>
      </c>
      <c r="E163" s="180" t="s">
        <v>150</v>
      </c>
      <c r="F163" s="180" t="s">
        <v>282</v>
      </c>
      <c r="G163" s="166"/>
      <c r="H163" s="166"/>
      <c r="I163" s="169"/>
      <c r="J163" s="181">
        <f>BK163</f>
        <v>0</v>
      </c>
      <c r="K163" s="166"/>
      <c r="L163" s="171"/>
      <c r="M163" s="172"/>
      <c r="N163" s="173"/>
      <c r="O163" s="173"/>
      <c r="P163" s="174">
        <f>SUM(P164:P178)</f>
        <v>0</v>
      </c>
      <c r="Q163" s="173"/>
      <c r="R163" s="174">
        <f>SUM(R164:R178)</f>
        <v>18.404982</v>
      </c>
      <c r="S163" s="173"/>
      <c r="T163" s="175">
        <f>SUM(T164:T178)</f>
        <v>0</v>
      </c>
      <c r="AR163" s="176" t="s">
        <v>23</v>
      </c>
      <c r="AT163" s="177" t="s">
        <v>74</v>
      </c>
      <c r="AU163" s="177" t="s">
        <v>23</v>
      </c>
      <c r="AY163" s="176" t="s">
        <v>119</v>
      </c>
      <c r="BK163" s="178">
        <f>SUM(BK164:BK178)</f>
        <v>0</v>
      </c>
    </row>
    <row r="164" spans="2:65" s="1" customFormat="1" ht="22.5" customHeight="1">
      <c r="B164" s="34"/>
      <c r="C164" s="182" t="s">
        <v>283</v>
      </c>
      <c r="D164" s="182" t="s">
        <v>121</v>
      </c>
      <c r="E164" s="183" t="s">
        <v>284</v>
      </c>
      <c r="F164" s="184" t="s">
        <v>285</v>
      </c>
      <c r="G164" s="185" t="s">
        <v>140</v>
      </c>
      <c r="H164" s="186">
        <v>54</v>
      </c>
      <c r="I164" s="187"/>
      <c r="J164" s="188">
        <f>ROUND(I164*H164,2)</f>
        <v>0</v>
      </c>
      <c r="K164" s="184" t="s">
        <v>22</v>
      </c>
      <c r="L164" s="54"/>
      <c r="M164" s="189" t="s">
        <v>22</v>
      </c>
      <c r="N164" s="190" t="s">
        <v>46</v>
      </c>
      <c r="O164" s="35"/>
      <c r="P164" s="191">
        <f>O164*H164</f>
        <v>0</v>
      </c>
      <c r="Q164" s="191">
        <v>0</v>
      </c>
      <c r="R164" s="191">
        <f>Q164*H164</f>
        <v>0</v>
      </c>
      <c r="S164" s="191">
        <v>0</v>
      </c>
      <c r="T164" s="192">
        <f>S164*H164</f>
        <v>0</v>
      </c>
      <c r="AR164" s="17" t="s">
        <v>126</v>
      </c>
      <c r="AT164" s="17" t="s">
        <v>121</v>
      </c>
      <c r="AU164" s="17" t="s">
        <v>83</v>
      </c>
      <c r="AY164" s="17" t="s">
        <v>119</v>
      </c>
      <c r="BE164" s="193">
        <f>IF(N164="základní",J164,0)</f>
        <v>0</v>
      </c>
      <c r="BF164" s="193">
        <f>IF(N164="snížená",J164,0)</f>
        <v>0</v>
      </c>
      <c r="BG164" s="193">
        <f>IF(N164="zákl. přenesená",J164,0)</f>
        <v>0</v>
      </c>
      <c r="BH164" s="193">
        <f>IF(N164="sníž. přenesená",J164,0)</f>
        <v>0</v>
      </c>
      <c r="BI164" s="193">
        <f>IF(N164="nulová",J164,0)</f>
        <v>0</v>
      </c>
      <c r="BJ164" s="17" t="s">
        <v>23</v>
      </c>
      <c r="BK164" s="193">
        <f>ROUND(I164*H164,2)</f>
        <v>0</v>
      </c>
      <c r="BL164" s="17" t="s">
        <v>126</v>
      </c>
      <c r="BM164" s="17" t="s">
        <v>286</v>
      </c>
    </row>
    <row r="165" spans="2:51" s="11" customFormat="1" ht="13.5">
      <c r="B165" s="196"/>
      <c r="C165" s="197"/>
      <c r="D165" s="198" t="s">
        <v>132</v>
      </c>
      <c r="E165" s="199" t="s">
        <v>22</v>
      </c>
      <c r="F165" s="200" t="s">
        <v>243</v>
      </c>
      <c r="G165" s="197"/>
      <c r="H165" s="201">
        <v>54</v>
      </c>
      <c r="I165" s="202"/>
      <c r="J165" s="197"/>
      <c r="K165" s="197"/>
      <c r="L165" s="203"/>
      <c r="M165" s="204"/>
      <c r="N165" s="205"/>
      <c r="O165" s="205"/>
      <c r="P165" s="205"/>
      <c r="Q165" s="205"/>
      <c r="R165" s="205"/>
      <c r="S165" s="205"/>
      <c r="T165" s="206"/>
      <c r="AT165" s="207" t="s">
        <v>132</v>
      </c>
      <c r="AU165" s="207" t="s">
        <v>83</v>
      </c>
      <c r="AV165" s="11" t="s">
        <v>83</v>
      </c>
      <c r="AW165" s="11" t="s">
        <v>38</v>
      </c>
      <c r="AX165" s="11" t="s">
        <v>23</v>
      </c>
      <c r="AY165" s="207" t="s">
        <v>119</v>
      </c>
    </row>
    <row r="166" spans="2:65" s="1" customFormat="1" ht="57" customHeight="1">
      <c r="B166" s="34"/>
      <c r="C166" s="182" t="s">
        <v>156</v>
      </c>
      <c r="D166" s="182" t="s">
        <v>121</v>
      </c>
      <c r="E166" s="183" t="s">
        <v>287</v>
      </c>
      <c r="F166" s="184" t="s">
        <v>288</v>
      </c>
      <c r="G166" s="185" t="s">
        <v>140</v>
      </c>
      <c r="H166" s="186">
        <v>54</v>
      </c>
      <c r="I166" s="187"/>
      <c r="J166" s="188">
        <f>ROUND(I166*H166,2)</f>
        <v>0</v>
      </c>
      <c r="K166" s="184" t="s">
        <v>125</v>
      </c>
      <c r="L166" s="54"/>
      <c r="M166" s="189" t="s">
        <v>22</v>
      </c>
      <c r="N166" s="190" t="s">
        <v>46</v>
      </c>
      <c r="O166" s="35"/>
      <c r="P166" s="191">
        <f>O166*H166</f>
        <v>0</v>
      </c>
      <c r="Q166" s="191">
        <v>0.08425</v>
      </c>
      <c r="R166" s="191">
        <f>Q166*H166</f>
        <v>4.5495</v>
      </c>
      <c r="S166" s="191">
        <v>0</v>
      </c>
      <c r="T166" s="192">
        <f>S166*H166</f>
        <v>0</v>
      </c>
      <c r="AR166" s="17" t="s">
        <v>126</v>
      </c>
      <c r="AT166" s="17" t="s">
        <v>121</v>
      </c>
      <c r="AU166" s="17" t="s">
        <v>83</v>
      </c>
      <c r="AY166" s="17" t="s">
        <v>119</v>
      </c>
      <c r="BE166" s="193">
        <f>IF(N166="základní",J166,0)</f>
        <v>0</v>
      </c>
      <c r="BF166" s="193">
        <f>IF(N166="snížená",J166,0)</f>
        <v>0</v>
      </c>
      <c r="BG166" s="193">
        <f>IF(N166="zákl. přenesená",J166,0)</f>
        <v>0</v>
      </c>
      <c r="BH166" s="193">
        <f>IF(N166="sníž. přenesená",J166,0)</f>
        <v>0</v>
      </c>
      <c r="BI166" s="193">
        <f>IF(N166="nulová",J166,0)</f>
        <v>0</v>
      </c>
      <c r="BJ166" s="17" t="s">
        <v>23</v>
      </c>
      <c r="BK166" s="193">
        <f>ROUND(I166*H166,2)</f>
        <v>0</v>
      </c>
      <c r="BL166" s="17" t="s">
        <v>126</v>
      </c>
      <c r="BM166" s="17" t="s">
        <v>289</v>
      </c>
    </row>
    <row r="167" spans="2:47" s="1" customFormat="1" ht="121.5">
      <c r="B167" s="34"/>
      <c r="C167" s="56"/>
      <c r="D167" s="194" t="s">
        <v>128</v>
      </c>
      <c r="E167" s="56"/>
      <c r="F167" s="195" t="s">
        <v>290</v>
      </c>
      <c r="G167" s="56"/>
      <c r="H167" s="56"/>
      <c r="I167" s="152"/>
      <c r="J167" s="56"/>
      <c r="K167" s="56"/>
      <c r="L167" s="54"/>
      <c r="M167" s="71"/>
      <c r="N167" s="35"/>
      <c r="O167" s="35"/>
      <c r="P167" s="35"/>
      <c r="Q167" s="35"/>
      <c r="R167" s="35"/>
      <c r="S167" s="35"/>
      <c r="T167" s="72"/>
      <c r="AT167" s="17" t="s">
        <v>128</v>
      </c>
      <c r="AU167" s="17" t="s">
        <v>83</v>
      </c>
    </row>
    <row r="168" spans="2:51" s="11" customFormat="1" ht="13.5">
      <c r="B168" s="196"/>
      <c r="C168" s="197"/>
      <c r="D168" s="198" t="s">
        <v>132</v>
      </c>
      <c r="E168" s="199" t="s">
        <v>22</v>
      </c>
      <c r="F168" s="200" t="s">
        <v>243</v>
      </c>
      <c r="G168" s="197"/>
      <c r="H168" s="201">
        <v>54</v>
      </c>
      <c r="I168" s="202"/>
      <c r="J168" s="197"/>
      <c r="K168" s="197"/>
      <c r="L168" s="203"/>
      <c r="M168" s="204"/>
      <c r="N168" s="205"/>
      <c r="O168" s="205"/>
      <c r="P168" s="205"/>
      <c r="Q168" s="205"/>
      <c r="R168" s="205"/>
      <c r="S168" s="205"/>
      <c r="T168" s="206"/>
      <c r="AT168" s="207" t="s">
        <v>132</v>
      </c>
      <c r="AU168" s="207" t="s">
        <v>83</v>
      </c>
      <c r="AV168" s="11" t="s">
        <v>83</v>
      </c>
      <c r="AW168" s="11" t="s">
        <v>38</v>
      </c>
      <c r="AX168" s="11" t="s">
        <v>75</v>
      </c>
      <c r="AY168" s="207" t="s">
        <v>119</v>
      </c>
    </row>
    <row r="169" spans="2:65" s="1" customFormat="1" ht="31.5" customHeight="1">
      <c r="B169" s="34"/>
      <c r="C169" s="233" t="s">
        <v>291</v>
      </c>
      <c r="D169" s="233" t="s">
        <v>254</v>
      </c>
      <c r="E169" s="234" t="s">
        <v>292</v>
      </c>
      <c r="F169" s="235" t="s">
        <v>293</v>
      </c>
      <c r="G169" s="236" t="s">
        <v>140</v>
      </c>
      <c r="H169" s="237">
        <v>54</v>
      </c>
      <c r="I169" s="238"/>
      <c r="J169" s="239">
        <f>ROUND(I169*H169,2)</f>
        <v>0</v>
      </c>
      <c r="K169" s="235" t="s">
        <v>22</v>
      </c>
      <c r="L169" s="240"/>
      <c r="M169" s="241" t="s">
        <v>22</v>
      </c>
      <c r="N169" s="242" t="s">
        <v>46</v>
      </c>
      <c r="O169" s="35"/>
      <c r="P169" s="191">
        <f>O169*H169</f>
        <v>0</v>
      </c>
      <c r="Q169" s="191">
        <v>0.132</v>
      </c>
      <c r="R169" s="191">
        <f>Q169*H169</f>
        <v>7.128</v>
      </c>
      <c r="S169" s="191">
        <v>0</v>
      </c>
      <c r="T169" s="192">
        <f>S169*H169</f>
        <v>0</v>
      </c>
      <c r="AR169" s="17" t="s">
        <v>168</v>
      </c>
      <c r="AT169" s="17" t="s">
        <v>254</v>
      </c>
      <c r="AU169" s="17" t="s">
        <v>83</v>
      </c>
      <c r="AY169" s="17" t="s">
        <v>119</v>
      </c>
      <c r="BE169" s="193">
        <f>IF(N169="základní",J169,0)</f>
        <v>0</v>
      </c>
      <c r="BF169" s="193">
        <f>IF(N169="snížená",J169,0)</f>
        <v>0</v>
      </c>
      <c r="BG169" s="193">
        <f>IF(N169="zákl. přenesená",J169,0)</f>
        <v>0</v>
      </c>
      <c r="BH169" s="193">
        <f>IF(N169="sníž. přenesená",J169,0)</f>
        <v>0</v>
      </c>
      <c r="BI169" s="193">
        <f>IF(N169="nulová",J169,0)</f>
        <v>0</v>
      </c>
      <c r="BJ169" s="17" t="s">
        <v>23</v>
      </c>
      <c r="BK169" s="193">
        <f>ROUND(I169*H169,2)</f>
        <v>0</v>
      </c>
      <c r="BL169" s="17" t="s">
        <v>126</v>
      </c>
      <c r="BM169" s="17" t="s">
        <v>294</v>
      </c>
    </row>
    <row r="170" spans="2:51" s="11" customFormat="1" ht="13.5">
      <c r="B170" s="196"/>
      <c r="C170" s="197"/>
      <c r="D170" s="198" t="s">
        <v>132</v>
      </c>
      <c r="E170" s="199" t="s">
        <v>22</v>
      </c>
      <c r="F170" s="200" t="s">
        <v>295</v>
      </c>
      <c r="G170" s="197"/>
      <c r="H170" s="201">
        <v>54</v>
      </c>
      <c r="I170" s="202"/>
      <c r="J170" s="197"/>
      <c r="K170" s="197"/>
      <c r="L170" s="203"/>
      <c r="M170" s="204"/>
      <c r="N170" s="205"/>
      <c r="O170" s="205"/>
      <c r="P170" s="205"/>
      <c r="Q170" s="205"/>
      <c r="R170" s="205"/>
      <c r="S170" s="205"/>
      <c r="T170" s="206"/>
      <c r="AT170" s="207" t="s">
        <v>132</v>
      </c>
      <c r="AU170" s="207" t="s">
        <v>83</v>
      </c>
      <c r="AV170" s="11" t="s">
        <v>83</v>
      </c>
      <c r="AW170" s="11" t="s">
        <v>38</v>
      </c>
      <c r="AX170" s="11" t="s">
        <v>75</v>
      </c>
      <c r="AY170" s="207" t="s">
        <v>119</v>
      </c>
    </row>
    <row r="171" spans="2:65" s="1" customFormat="1" ht="22.5" customHeight="1">
      <c r="B171" s="34"/>
      <c r="C171" s="233" t="s">
        <v>296</v>
      </c>
      <c r="D171" s="233" t="s">
        <v>254</v>
      </c>
      <c r="E171" s="234" t="s">
        <v>297</v>
      </c>
      <c r="F171" s="235" t="s">
        <v>298</v>
      </c>
      <c r="G171" s="236" t="s">
        <v>124</v>
      </c>
      <c r="H171" s="237">
        <v>90</v>
      </c>
      <c r="I171" s="238"/>
      <c r="J171" s="239">
        <f>ROUND(I171*H171,2)</f>
        <v>0</v>
      </c>
      <c r="K171" s="235" t="s">
        <v>125</v>
      </c>
      <c r="L171" s="240"/>
      <c r="M171" s="241" t="s">
        <v>22</v>
      </c>
      <c r="N171" s="242" t="s">
        <v>46</v>
      </c>
      <c r="O171" s="35"/>
      <c r="P171" s="191">
        <f>O171*H171</f>
        <v>0</v>
      </c>
      <c r="Q171" s="191">
        <v>0.01</v>
      </c>
      <c r="R171" s="191">
        <f>Q171*H171</f>
        <v>0.9</v>
      </c>
      <c r="S171" s="191">
        <v>0</v>
      </c>
      <c r="T171" s="192">
        <f>S171*H171</f>
        <v>0</v>
      </c>
      <c r="AR171" s="17" t="s">
        <v>168</v>
      </c>
      <c r="AT171" s="17" t="s">
        <v>254</v>
      </c>
      <c r="AU171" s="17" t="s">
        <v>83</v>
      </c>
      <c r="AY171" s="17" t="s">
        <v>119</v>
      </c>
      <c r="BE171" s="193">
        <f>IF(N171="základní",J171,0)</f>
        <v>0</v>
      </c>
      <c r="BF171" s="193">
        <f>IF(N171="snížená",J171,0)</f>
        <v>0</v>
      </c>
      <c r="BG171" s="193">
        <f>IF(N171="zákl. přenesená",J171,0)</f>
        <v>0</v>
      </c>
      <c r="BH171" s="193">
        <f>IF(N171="sníž. přenesená",J171,0)</f>
        <v>0</v>
      </c>
      <c r="BI171" s="193">
        <f>IF(N171="nulová",J171,0)</f>
        <v>0</v>
      </c>
      <c r="BJ171" s="17" t="s">
        <v>23</v>
      </c>
      <c r="BK171" s="193">
        <f>ROUND(I171*H171,2)</f>
        <v>0</v>
      </c>
      <c r="BL171" s="17" t="s">
        <v>126</v>
      </c>
      <c r="BM171" s="17" t="s">
        <v>299</v>
      </c>
    </row>
    <row r="172" spans="2:51" s="11" customFormat="1" ht="13.5">
      <c r="B172" s="196"/>
      <c r="C172" s="197"/>
      <c r="D172" s="194" t="s">
        <v>132</v>
      </c>
      <c r="E172" s="208" t="s">
        <v>22</v>
      </c>
      <c r="F172" s="209" t="s">
        <v>300</v>
      </c>
      <c r="G172" s="197"/>
      <c r="H172" s="210">
        <v>40</v>
      </c>
      <c r="I172" s="202"/>
      <c r="J172" s="197"/>
      <c r="K172" s="197"/>
      <c r="L172" s="203"/>
      <c r="M172" s="204"/>
      <c r="N172" s="205"/>
      <c r="O172" s="205"/>
      <c r="P172" s="205"/>
      <c r="Q172" s="205"/>
      <c r="R172" s="205"/>
      <c r="S172" s="205"/>
      <c r="T172" s="206"/>
      <c r="AT172" s="207" t="s">
        <v>132</v>
      </c>
      <c r="AU172" s="207" t="s">
        <v>83</v>
      </c>
      <c r="AV172" s="11" t="s">
        <v>83</v>
      </c>
      <c r="AW172" s="11" t="s">
        <v>38</v>
      </c>
      <c r="AX172" s="11" t="s">
        <v>75</v>
      </c>
      <c r="AY172" s="207" t="s">
        <v>119</v>
      </c>
    </row>
    <row r="173" spans="2:51" s="11" customFormat="1" ht="13.5">
      <c r="B173" s="196"/>
      <c r="C173" s="197"/>
      <c r="D173" s="194" t="s">
        <v>132</v>
      </c>
      <c r="E173" s="208" t="s">
        <v>22</v>
      </c>
      <c r="F173" s="209" t="s">
        <v>301</v>
      </c>
      <c r="G173" s="197"/>
      <c r="H173" s="210">
        <v>50</v>
      </c>
      <c r="I173" s="202"/>
      <c r="J173" s="197"/>
      <c r="K173" s="197"/>
      <c r="L173" s="203"/>
      <c r="M173" s="204"/>
      <c r="N173" s="205"/>
      <c r="O173" s="205"/>
      <c r="P173" s="205"/>
      <c r="Q173" s="205"/>
      <c r="R173" s="205"/>
      <c r="S173" s="205"/>
      <c r="T173" s="206"/>
      <c r="AT173" s="207" t="s">
        <v>132</v>
      </c>
      <c r="AU173" s="207" t="s">
        <v>83</v>
      </c>
      <c r="AV173" s="11" t="s">
        <v>83</v>
      </c>
      <c r="AW173" s="11" t="s">
        <v>38</v>
      </c>
      <c r="AX173" s="11" t="s">
        <v>75</v>
      </c>
      <c r="AY173" s="207" t="s">
        <v>119</v>
      </c>
    </row>
    <row r="174" spans="2:51" s="13" customFormat="1" ht="13.5">
      <c r="B174" s="222"/>
      <c r="C174" s="223"/>
      <c r="D174" s="198" t="s">
        <v>132</v>
      </c>
      <c r="E174" s="224" t="s">
        <v>22</v>
      </c>
      <c r="F174" s="225" t="s">
        <v>206</v>
      </c>
      <c r="G174" s="223"/>
      <c r="H174" s="226">
        <v>90</v>
      </c>
      <c r="I174" s="227"/>
      <c r="J174" s="223"/>
      <c r="K174" s="223"/>
      <c r="L174" s="228"/>
      <c r="M174" s="229"/>
      <c r="N174" s="230"/>
      <c r="O174" s="230"/>
      <c r="P174" s="230"/>
      <c r="Q174" s="230"/>
      <c r="R174" s="230"/>
      <c r="S174" s="230"/>
      <c r="T174" s="231"/>
      <c r="AT174" s="232" t="s">
        <v>132</v>
      </c>
      <c r="AU174" s="232" t="s">
        <v>83</v>
      </c>
      <c r="AV174" s="13" t="s">
        <v>126</v>
      </c>
      <c r="AW174" s="13" t="s">
        <v>38</v>
      </c>
      <c r="AX174" s="13" t="s">
        <v>23</v>
      </c>
      <c r="AY174" s="232" t="s">
        <v>119</v>
      </c>
    </row>
    <row r="175" spans="2:65" s="1" customFormat="1" ht="44.25" customHeight="1">
      <c r="B175" s="34"/>
      <c r="C175" s="182" t="s">
        <v>302</v>
      </c>
      <c r="D175" s="182" t="s">
        <v>121</v>
      </c>
      <c r="E175" s="183" t="s">
        <v>303</v>
      </c>
      <c r="F175" s="184" t="s">
        <v>304</v>
      </c>
      <c r="G175" s="185" t="s">
        <v>305</v>
      </c>
      <c r="H175" s="186">
        <v>45</v>
      </c>
      <c r="I175" s="187"/>
      <c r="J175" s="188">
        <f>ROUND(I175*H175,2)</f>
        <v>0</v>
      </c>
      <c r="K175" s="184" t="s">
        <v>125</v>
      </c>
      <c r="L175" s="54"/>
      <c r="M175" s="189" t="s">
        <v>22</v>
      </c>
      <c r="N175" s="190" t="s">
        <v>46</v>
      </c>
      <c r="O175" s="35"/>
      <c r="P175" s="191">
        <f>O175*H175</f>
        <v>0</v>
      </c>
      <c r="Q175" s="191">
        <v>0.1294996</v>
      </c>
      <c r="R175" s="191">
        <f>Q175*H175</f>
        <v>5.827482</v>
      </c>
      <c r="S175" s="191">
        <v>0</v>
      </c>
      <c r="T175" s="192">
        <f>S175*H175</f>
        <v>0</v>
      </c>
      <c r="AR175" s="17" t="s">
        <v>126</v>
      </c>
      <c r="AT175" s="17" t="s">
        <v>121</v>
      </c>
      <c r="AU175" s="17" t="s">
        <v>83</v>
      </c>
      <c r="AY175" s="17" t="s">
        <v>119</v>
      </c>
      <c r="BE175" s="193">
        <f>IF(N175="základní",J175,0)</f>
        <v>0</v>
      </c>
      <c r="BF175" s="193">
        <f>IF(N175="snížená",J175,0)</f>
        <v>0</v>
      </c>
      <c r="BG175" s="193">
        <f>IF(N175="zákl. přenesená",J175,0)</f>
        <v>0</v>
      </c>
      <c r="BH175" s="193">
        <f>IF(N175="sníž. přenesená",J175,0)</f>
        <v>0</v>
      </c>
      <c r="BI175" s="193">
        <f>IF(N175="nulová",J175,0)</f>
        <v>0</v>
      </c>
      <c r="BJ175" s="17" t="s">
        <v>23</v>
      </c>
      <c r="BK175" s="193">
        <f>ROUND(I175*H175,2)</f>
        <v>0</v>
      </c>
      <c r="BL175" s="17" t="s">
        <v>126</v>
      </c>
      <c r="BM175" s="17" t="s">
        <v>306</v>
      </c>
    </row>
    <row r="176" spans="2:47" s="1" customFormat="1" ht="94.5">
      <c r="B176" s="34"/>
      <c r="C176" s="56"/>
      <c r="D176" s="194" t="s">
        <v>128</v>
      </c>
      <c r="E176" s="56"/>
      <c r="F176" s="195" t="s">
        <v>307</v>
      </c>
      <c r="G176" s="56"/>
      <c r="H176" s="56"/>
      <c r="I176" s="152"/>
      <c r="J176" s="56"/>
      <c r="K176" s="56"/>
      <c r="L176" s="54"/>
      <c r="M176" s="71"/>
      <c r="N176" s="35"/>
      <c r="O176" s="35"/>
      <c r="P176" s="35"/>
      <c r="Q176" s="35"/>
      <c r="R176" s="35"/>
      <c r="S176" s="35"/>
      <c r="T176" s="72"/>
      <c r="AT176" s="17" t="s">
        <v>128</v>
      </c>
      <c r="AU176" s="17" t="s">
        <v>83</v>
      </c>
    </row>
    <row r="177" spans="2:47" s="1" customFormat="1" ht="27">
      <c r="B177" s="34"/>
      <c r="C177" s="56"/>
      <c r="D177" s="194" t="s">
        <v>130</v>
      </c>
      <c r="E177" s="56"/>
      <c r="F177" s="195" t="s">
        <v>308</v>
      </c>
      <c r="G177" s="56"/>
      <c r="H177" s="56"/>
      <c r="I177" s="152"/>
      <c r="J177" s="56"/>
      <c r="K177" s="56"/>
      <c r="L177" s="54"/>
      <c r="M177" s="71"/>
      <c r="N177" s="35"/>
      <c r="O177" s="35"/>
      <c r="P177" s="35"/>
      <c r="Q177" s="35"/>
      <c r="R177" s="35"/>
      <c r="S177" s="35"/>
      <c r="T177" s="72"/>
      <c r="AT177" s="17" t="s">
        <v>130</v>
      </c>
      <c r="AU177" s="17" t="s">
        <v>83</v>
      </c>
    </row>
    <row r="178" spans="2:51" s="11" customFormat="1" ht="13.5">
      <c r="B178" s="196"/>
      <c r="C178" s="197"/>
      <c r="D178" s="194" t="s">
        <v>132</v>
      </c>
      <c r="E178" s="208" t="s">
        <v>22</v>
      </c>
      <c r="F178" s="209" t="s">
        <v>184</v>
      </c>
      <c r="G178" s="197"/>
      <c r="H178" s="210">
        <v>45</v>
      </c>
      <c r="I178" s="202"/>
      <c r="J178" s="197"/>
      <c r="K178" s="197"/>
      <c r="L178" s="203"/>
      <c r="M178" s="204"/>
      <c r="N178" s="205"/>
      <c r="O178" s="205"/>
      <c r="P178" s="205"/>
      <c r="Q178" s="205"/>
      <c r="R178" s="205"/>
      <c r="S178" s="205"/>
      <c r="T178" s="206"/>
      <c r="AT178" s="207" t="s">
        <v>132</v>
      </c>
      <c r="AU178" s="207" t="s">
        <v>83</v>
      </c>
      <c r="AV178" s="11" t="s">
        <v>83</v>
      </c>
      <c r="AW178" s="11" t="s">
        <v>38</v>
      </c>
      <c r="AX178" s="11" t="s">
        <v>23</v>
      </c>
      <c r="AY178" s="207" t="s">
        <v>119</v>
      </c>
    </row>
    <row r="179" spans="2:63" s="10" customFormat="1" ht="29.85" customHeight="1">
      <c r="B179" s="165"/>
      <c r="C179" s="166"/>
      <c r="D179" s="179" t="s">
        <v>74</v>
      </c>
      <c r="E179" s="180" t="s">
        <v>175</v>
      </c>
      <c r="F179" s="180" t="s">
        <v>309</v>
      </c>
      <c r="G179" s="166"/>
      <c r="H179" s="166"/>
      <c r="I179" s="169"/>
      <c r="J179" s="181">
        <f>BK179</f>
        <v>0</v>
      </c>
      <c r="K179" s="166"/>
      <c r="L179" s="171"/>
      <c r="M179" s="172"/>
      <c r="N179" s="173"/>
      <c r="O179" s="173"/>
      <c r="P179" s="174">
        <f>P180+SUM(P181:P199)</f>
        <v>0</v>
      </c>
      <c r="Q179" s="173"/>
      <c r="R179" s="174">
        <f>R180+SUM(R181:R199)</f>
        <v>0.14478</v>
      </c>
      <c r="S179" s="173"/>
      <c r="T179" s="175">
        <f>T180+SUM(T181:T199)</f>
        <v>5.53104</v>
      </c>
      <c r="AR179" s="176" t="s">
        <v>23</v>
      </c>
      <c r="AT179" s="177" t="s">
        <v>74</v>
      </c>
      <c r="AU179" s="177" t="s">
        <v>23</v>
      </c>
      <c r="AY179" s="176" t="s">
        <v>119</v>
      </c>
      <c r="BK179" s="178">
        <f>BK180+SUM(BK181:BK199)</f>
        <v>0</v>
      </c>
    </row>
    <row r="180" spans="2:65" s="1" customFormat="1" ht="31.5" customHeight="1">
      <c r="B180" s="34"/>
      <c r="C180" s="182" t="s">
        <v>310</v>
      </c>
      <c r="D180" s="182" t="s">
        <v>121</v>
      </c>
      <c r="E180" s="183" t="s">
        <v>311</v>
      </c>
      <c r="F180" s="184" t="s">
        <v>312</v>
      </c>
      <c r="G180" s="185" t="s">
        <v>124</v>
      </c>
      <c r="H180" s="186">
        <v>5</v>
      </c>
      <c r="I180" s="187"/>
      <c r="J180" s="188">
        <f>ROUND(I180*H180,2)</f>
        <v>0</v>
      </c>
      <c r="K180" s="184" t="s">
        <v>125</v>
      </c>
      <c r="L180" s="54"/>
      <c r="M180" s="189" t="s">
        <v>22</v>
      </c>
      <c r="N180" s="190" t="s">
        <v>46</v>
      </c>
      <c r="O180" s="35"/>
      <c r="P180" s="191">
        <f>O180*H180</f>
        <v>0</v>
      </c>
      <c r="Q180" s="191">
        <v>0</v>
      </c>
      <c r="R180" s="191">
        <f>Q180*H180</f>
        <v>0</v>
      </c>
      <c r="S180" s="191">
        <v>0</v>
      </c>
      <c r="T180" s="192">
        <f>S180*H180</f>
        <v>0</v>
      </c>
      <c r="AR180" s="17" t="s">
        <v>126</v>
      </c>
      <c r="AT180" s="17" t="s">
        <v>121</v>
      </c>
      <c r="AU180" s="17" t="s">
        <v>83</v>
      </c>
      <c r="AY180" s="17" t="s">
        <v>119</v>
      </c>
      <c r="BE180" s="193">
        <f>IF(N180="základní",J180,0)</f>
        <v>0</v>
      </c>
      <c r="BF180" s="193">
        <f>IF(N180="snížená",J180,0)</f>
        <v>0</v>
      </c>
      <c r="BG180" s="193">
        <f>IF(N180="zákl. přenesená",J180,0)</f>
        <v>0</v>
      </c>
      <c r="BH180" s="193">
        <f>IF(N180="sníž. přenesená",J180,0)</f>
        <v>0</v>
      </c>
      <c r="BI180" s="193">
        <f>IF(N180="nulová",J180,0)</f>
        <v>0</v>
      </c>
      <c r="BJ180" s="17" t="s">
        <v>23</v>
      </c>
      <c r="BK180" s="193">
        <f>ROUND(I180*H180,2)</f>
        <v>0</v>
      </c>
      <c r="BL180" s="17" t="s">
        <v>126</v>
      </c>
      <c r="BM180" s="17" t="s">
        <v>313</v>
      </c>
    </row>
    <row r="181" spans="2:47" s="1" customFormat="1" ht="81">
      <c r="B181" s="34"/>
      <c r="C181" s="56"/>
      <c r="D181" s="194" t="s">
        <v>128</v>
      </c>
      <c r="E181" s="56"/>
      <c r="F181" s="195" t="s">
        <v>314</v>
      </c>
      <c r="G181" s="56"/>
      <c r="H181" s="56"/>
      <c r="I181" s="152"/>
      <c r="J181" s="56"/>
      <c r="K181" s="56"/>
      <c r="L181" s="54"/>
      <c r="M181" s="71"/>
      <c r="N181" s="35"/>
      <c r="O181" s="35"/>
      <c r="P181" s="35"/>
      <c r="Q181" s="35"/>
      <c r="R181" s="35"/>
      <c r="S181" s="35"/>
      <c r="T181" s="72"/>
      <c r="AT181" s="17" t="s">
        <v>128</v>
      </c>
      <c r="AU181" s="17" t="s">
        <v>83</v>
      </c>
    </row>
    <row r="182" spans="2:51" s="11" customFormat="1" ht="13.5">
      <c r="B182" s="196"/>
      <c r="C182" s="197"/>
      <c r="D182" s="198" t="s">
        <v>132</v>
      </c>
      <c r="E182" s="199" t="s">
        <v>22</v>
      </c>
      <c r="F182" s="200" t="s">
        <v>150</v>
      </c>
      <c r="G182" s="197"/>
      <c r="H182" s="201">
        <v>5</v>
      </c>
      <c r="I182" s="202"/>
      <c r="J182" s="197"/>
      <c r="K182" s="197"/>
      <c r="L182" s="203"/>
      <c r="M182" s="204"/>
      <c r="N182" s="205"/>
      <c r="O182" s="205"/>
      <c r="P182" s="205"/>
      <c r="Q182" s="205"/>
      <c r="R182" s="205"/>
      <c r="S182" s="205"/>
      <c r="T182" s="206"/>
      <c r="AT182" s="207" t="s">
        <v>132</v>
      </c>
      <c r="AU182" s="207" t="s">
        <v>83</v>
      </c>
      <c r="AV182" s="11" t="s">
        <v>83</v>
      </c>
      <c r="AW182" s="11" t="s">
        <v>38</v>
      </c>
      <c r="AX182" s="11" t="s">
        <v>23</v>
      </c>
      <c r="AY182" s="207" t="s">
        <v>119</v>
      </c>
    </row>
    <row r="183" spans="2:65" s="1" customFormat="1" ht="31.5" customHeight="1">
      <c r="B183" s="34"/>
      <c r="C183" s="182" t="s">
        <v>315</v>
      </c>
      <c r="D183" s="182" t="s">
        <v>121</v>
      </c>
      <c r="E183" s="183" t="s">
        <v>316</v>
      </c>
      <c r="F183" s="184" t="s">
        <v>317</v>
      </c>
      <c r="G183" s="185" t="s">
        <v>124</v>
      </c>
      <c r="H183" s="186">
        <v>5</v>
      </c>
      <c r="I183" s="187"/>
      <c r="J183" s="188">
        <f>ROUND(I183*H183,2)</f>
        <v>0</v>
      </c>
      <c r="K183" s="184" t="s">
        <v>125</v>
      </c>
      <c r="L183" s="54"/>
      <c r="M183" s="189" t="s">
        <v>22</v>
      </c>
      <c r="N183" s="190" t="s">
        <v>46</v>
      </c>
      <c r="O183" s="35"/>
      <c r="P183" s="191">
        <f>O183*H183</f>
        <v>0</v>
      </c>
      <c r="Q183" s="191">
        <v>0</v>
      </c>
      <c r="R183" s="191">
        <f>Q183*H183</f>
        <v>0</v>
      </c>
      <c r="S183" s="191">
        <v>0</v>
      </c>
      <c r="T183" s="192">
        <f>S183*H183</f>
        <v>0</v>
      </c>
      <c r="AR183" s="17" t="s">
        <v>126</v>
      </c>
      <c r="AT183" s="17" t="s">
        <v>121</v>
      </c>
      <c r="AU183" s="17" t="s">
        <v>83</v>
      </c>
      <c r="AY183" s="17" t="s">
        <v>119</v>
      </c>
      <c r="BE183" s="193">
        <f>IF(N183="základní",J183,0)</f>
        <v>0</v>
      </c>
      <c r="BF183" s="193">
        <f>IF(N183="snížená",J183,0)</f>
        <v>0</v>
      </c>
      <c r="BG183" s="193">
        <f>IF(N183="zákl. přenesená",J183,0)</f>
        <v>0</v>
      </c>
      <c r="BH183" s="193">
        <f>IF(N183="sníž. přenesená",J183,0)</f>
        <v>0</v>
      </c>
      <c r="BI183" s="193">
        <f>IF(N183="nulová",J183,0)</f>
        <v>0</v>
      </c>
      <c r="BJ183" s="17" t="s">
        <v>23</v>
      </c>
      <c r="BK183" s="193">
        <f>ROUND(I183*H183,2)</f>
        <v>0</v>
      </c>
      <c r="BL183" s="17" t="s">
        <v>126</v>
      </c>
      <c r="BM183" s="17" t="s">
        <v>318</v>
      </c>
    </row>
    <row r="184" spans="2:47" s="1" customFormat="1" ht="67.5">
      <c r="B184" s="34"/>
      <c r="C184" s="56"/>
      <c r="D184" s="198" t="s">
        <v>128</v>
      </c>
      <c r="E184" s="56"/>
      <c r="F184" s="243" t="s">
        <v>319</v>
      </c>
      <c r="G184" s="56"/>
      <c r="H184" s="56"/>
      <c r="I184" s="152"/>
      <c r="J184" s="56"/>
      <c r="K184" s="56"/>
      <c r="L184" s="54"/>
      <c r="M184" s="71"/>
      <c r="N184" s="35"/>
      <c r="O184" s="35"/>
      <c r="P184" s="35"/>
      <c r="Q184" s="35"/>
      <c r="R184" s="35"/>
      <c r="S184" s="35"/>
      <c r="T184" s="72"/>
      <c r="AT184" s="17" t="s">
        <v>128</v>
      </c>
      <c r="AU184" s="17" t="s">
        <v>83</v>
      </c>
    </row>
    <row r="185" spans="2:65" s="1" customFormat="1" ht="22.5" customHeight="1">
      <c r="B185" s="34"/>
      <c r="C185" s="233" t="s">
        <v>320</v>
      </c>
      <c r="D185" s="233" t="s">
        <v>254</v>
      </c>
      <c r="E185" s="234" t="s">
        <v>321</v>
      </c>
      <c r="F185" s="235" t="s">
        <v>322</v>
      </c>
      <c r="G185" s="236" t="s">
        <v>124</v>
      </c>
      <c r="H185" s="237">
        <v>5</v>
      </c>
      <c r="I185" s="238"/>
      <c r="J185" s="239">
        <f>ROUND(I185*H185,2)</f>
        <v>0</v>
      </c>
      <c r="K185" s="235" t="s">
        <v>125</v>
      </c>
      <c r="L185" s="240"/>
      <c r="M185" s="241" t="s">
        <v>22</v>
      </c>
      <c r="N185" s="242" t="s">
        <v>46</v>
      </c>
      <c r="O185" s="35"/>
      <c r="P185" s="191">
        <f>O185*H185</f>
        <v>0</v>
      </c>
      <c r="Q185" s="191">
        <v>0.001</v>
      </c>
      <c r="R185" s="191">
        <f>Q185*H185</f>
        <v>0.005</v>
      </c>
      <c r="S185" s="191">
        <v>0</v>
      </c>
      <c r="T185" s="192">
        <f>S185*H185</f>
        <v>0</v>
      </c>
      <c r="AR185" s="17" t="s">
        <v>168</v>
      </c>
      <c r="AT185" s="17" t="s">
        <v>254</v>
      </c>
      <c r="AU185" s="17" t="s">
        <v>83</v>
      </c>
      <c r="AY185" s="17" t="s">
        <v>119</v>
      </c>
      <c r="BE185" s="193">
        <f>IF(N185="základní",J185,0)</f>
        <v>0</v>
      </c>
      <c r="BF185" s="193">
        <f>IF(N185="snížená",J185,0)</f>
        <v>0</v>
      </c>
      <c r="BG185" s="193">
        <f>IF(N185="zákl. přenesená",J185,0)</f>
        <v>0</v>
      </c>
      <c r="BH185" s="193">
        <f>IF(N185="sníž. přenesená",J185,0)</f>
        <v>0</v>
      </c>
      <c r="BI185" s="193">
        <f>IF(N185="nulová",J185,0)</f>
        <v>0</v>
      </c>
      <c r="BJ185" s="17" t="s">
        <v>23</v>
      </c>
      <c r="BK185" s="193">
        <f>ROUND(I185*H185,2)</f>
        <v>0</v>
      </c>
      <c r="BL185" s="17" t="s">
        <v>126</v>
      </c>
      <c r="BM185" s="17" t="s">
        <v>323</v>
      </c>
    </row>
    <row r="186" spans="2:51" s="11" customFormat="1" ht="13.5">
      <c r="B186" s="196"/>
      <c r="C186" s="197"/>
      <c r="D186" s="198" t="s">
        <v>132</v>
      </c>
      <c r="E186" s="199" t="s">
        <v>22</v>
      </c>
      <c r="F186" s="200" t="s">
        <v>150</v>
      </c>
      <c r="G186" s="197"/>
      <c r="H186" s="201">
        <v>5</v>
      </c>
      <c r="I186" s="202"/>
      <c r="J186" s="197"/>
      <c r="K186" s="197"/>
      <c r="L186" s="203"/>
      <c r="M186" s="204"/>
      <c r="N186" s="205"/>
      <c r="O186" s="205"/>
      <c r="P186" s="205"/>
      <c r="Q186" s="205"/>
      <c r="R186" s="205"/>
      <c r="S186" s="205"/>
      <c r="T186" s="206"/>
      <c r="AT186" s="207" t="s">
        <v>132</v>
      </c>
      <c r="AU186" s="207" t="s">
        <v>83</v>
      </c>
      <c r="AV186" s="11" t="s">
        <v>83</v>
      </c>
      <c r="AW186" s="11" t="s">
        <v>38</v>
      </c>
      <c r="AX186" s="11" t="s">
        <v>23</v>
      </c>
      <c r="AY186" s="207" t="s">
        <v>119</v>
      </c>
    </row>
    <row r="187" spans="2:65" s="1" customFormat="1" ht="22.5" customHeight="1">
      <c r="B187" s="34"/>
      <c r="C187" s="182" t="s">
        <v>324</v>
      </c>
      <c r="D187" s="182" t="s">
        <v>121</v>
      </c>
      <c r="E187" s="183" t="s">
        <v>325</v>
      </c>
      <c r="F187" s="184" t="s">
        <v>326</v>
      </c>
      <c r="G187" s="185" t="s">
        <v>305</v>
      </c>
      <c r="H187" s="186">
        <v>3</v>
      </c>
      <c r="I187" s="187"/>
      <c r="J187" s="188">
        <f>ROUND(I187*H187,2)</f>
        <v>0</v>
      </c>
      <c r="K187" s="184" t="s">
        <v>125</v>
      </c>
      <c r="L187" s="54"/>
      <c r="M187" s="189" t="s">
        <v>22</v>
      </c>
      <c r="N187" s="190" t="s">
        <v>46</v>
      </c>
      <c r="O187" s="35"/>
      <c r="P187" s="191">
        <f>O187*H187</f>
        <v>0</v>
      </c>
      <c r="Q187" s="191">
        <v>0.04008</v>
      </c>
      <c r="R187" s="191">
        <f>Q187*H187</f>
        <v>0.12023999999999999</v>
      </c>
      <c r="S187" s="191">
        <v>0</v>
      </c>
      <c r="T187" s="192">
        <f>S187*H187</f>
        <v>0</v>
      </c>
      <c r="AR187" s="17" t="s">
        <v>126</v>
      </c>
      <c r="AT187" s="17" t="s">
        <v>121</v>
      </c>
      <c r="AU187" s="17" t="s">
        <v>83</v>
      </c>
      <c r="AY187" s="17" t="s">
        <v>119</v>
      </c>
      <c r="BE187" s="193">
        <f>IF(N187="základní",J187,0)</f>
        <v>0</v>
      </c>
      <c r="BF187" s="193">
        <f>IF(N187="snížená",J187,0)</f>
        <v>0</v>
      </c>
      <c r="BG187" s="193">
        <f>IF(N187="zákl. přenesená",J187,0)</f>
        <v>0</v>
      </c>
      <c r="BH187" s="193">
        <f>IF(N187="sníž. přenesená",J187,0)</f>
        <v>0</v>
      </c>
      <c r="BI187" s="193">
        <f>IF(N187="nulová",J187,0)</f>
        <v>0</v>
      </c>
      <c r="BJ187" s="17" t="s">
        <v>23</v>
      </c>
      <c r="BK187" s="193">
        <f>ROUND(I187*H187,2)</f>
        <v>0</v>
      </c>
      <c r="BL187" s="17" t="s">
        <v>126</v>
      </c>
      <c r="BM187" s="17" t="s">
        <v>327</v>
      </c>
    </row>
    <row r="188" spans="2:47" s="1" customFormat="1" ht="94.5">
      <c r="B188" s="34"/>
      <c r="C188" s="56"/>
      <c r="D188" s="194" t="s">
        <v>128</v>
      </c>
      <c r="E188" s="56"/>
      <c r="F188" s="195" t="s">
        <v>328</v>
      </c>
      <c r="G188" s="56"/>
      <c r="H188" s="56"/>
      <c r="I188" s="152"/>
      <c r="J188" s="56"/>
      <c r="K188" s="56"/>
      <c r="L188" s="54"/>
      <c r="M188" s="71"/>
      <c r="N188" s="35"/>
      <c r="O188" s="35"/>
      <c r="P188" s="35"/>
      <c r="Q188" s="35"/>
      <c r="R188" s="35"/>
      <c r="S188" s="35"/>
      <c r="T188" s="72"/>
      <c r="AT188" s="17" t="s">
        <v>128</v>
      </c>
      <c r="AU188" s="17" t="s">
        <v>83</v>
      </c>
    </row>
    <row r="189" spans="2:51" s="11" customFormat="1" ht="13.5">
      <c r="B189" s="196"/>
      <c r="C189" s="197"/>
      <c r="D189" s="198" t="s">
        <v>132</v>
      </c>
      <c r="E189" s="199" t="s">
        <v>22</v>
      </c>
      <c r="F189" s="200" t="s">
        <v>133</v>
      </c>
      <c r="G189" s="197"/>
      <c r="H189" s="201">
        <v>3</v>
      </c>
      <c r="I189" s="202"/>
      <c r="J189" s="197"/>
      <c r="K189" s="197"/>
      <c r="L189" s="203"/>
      <c r="M189" s="204"/>
      <c r="N189" s="205"/>
      <c r="O189" s="205"/>
      <c r="P189" s="205"/>
      <c r="Q189" s="205"/>
      <c r="R189" s="205"/>
      <c r="S189" s="205"/>
      <c r="T189" s="206"/>
      <c r="AT189" s="207" t="s">
        <v>132</v>
      </c>
      <c r="AU189" s="207" t="s">
        <v>83</v>
      </c>
      <c r="AV189" s="11" t="s">
        <v>83</v>
      </c>
      <c r="AW189" s="11" t="s">
        <v>38</v>
      </c>
      <c r="AX189" s="11" t="s">
        <v>75</v>
      </c>
      <c r="AY189" s="207" t="s">
        <v>119</v>
      </c>
    </row>
    <row r="190" spans="2:65" s="1" customFormat="1" ht="44.25" customHeight="1">
      <c r="B190" s="34"/>
      <c r="C190" s="233" t="s">
        <v>329</v>
      </c>
      <c r="D190" s="233" t="s">
        <v>254</v>
      </c>
      <c r="E190" s="234" t="s">
        <v>330</v>
      </c>
      <c r="F190" s="235" t="s">
        <v>331</v>
      </c>
      <c r="G190" s="236" t="s">
        <v>305</v>
      </c>
      <c r="H190" s="237">
        <v>3</v>
      </c>
      <c r="I190" s="238"/>
      <c r="J190" s="239">
        <f>ROUND(I190*H190,2)</f>
        <v>0</v>
      </c>
      <c r="K190" s="235" t="s">
        <v>22</v>
      </c>
      <c r="L190" s="240"/>
      <c r="M190" s="241" t="s">
        <v>22</v>
      </c>
      <c r="N190" s="242" t="s">
        <v>46</v>
      </c>
      <c r="O190" s="35"/>
      <c r="P190" s="191">
        <f>O190*H190</f>
        <v>0</v>
      </c>
      <c r="Q190" s="191">
        <v>0.0059</v>
      </c>
      <c r="R190" s="191">
        <f>Q190*H190</f>
        <v>0.0177</v>
      </c>
      <c r="S190" s="191">
        <v>0</v>
      </c>
      <c r="T190" s="192">
        <f>S190*H190</f>
        <v>0</v>
      </c>
      <c r="AR190" s="17" t="s">
        <v>168</v>
      </c>
      <c r="AT190" s="17" t="s">
        <v>254</v>
      </c>
      <c r="AU190" s="17" t="s">
        <v>83</v>
      </c>
      <c r="AY190" s="17" t="s">
        <v>119</v>
      </c>
      <c r="BE190" s="193">
        <f>IF(N190="základní",J190,0)</f>
        <v>0</v>
      </c>
      <c r="BF190" s="193">
        <f>IF(N190="snížená",J190,0)</f>
        <v>0</v>
      </c>
      <c r="BG190" s="193">
        <f>IF(N190="zákl. přenesená",J190,0)</f>
        <v>0</v>
      </c>
      <c r="BH190" s="193">
        <f>IF(N190="sníž. přenesená",J190,0)</f>
        <v>0</v>
      </c>
      <c r="BI190" s="193">
        <f>IF(N190="nulová",J190,0)</f>
        <v>0</v>
      </c>
      <c r="BJ190" s="17" t="s">
        <v>23</v>
      </c>
      <c r="BK190" s="193">
        <f>ROUND(I190*H190,2)</f>
        <v>0</v>
      </c>
      <c r="BL190" s="17" t="s">
        <v>126</v>
      </c>
      <c r="BM190" s="17" t="s">
        <v>332</v>
      </c>
    </row>
    <row r="191" spans="2:47" s="1" customFormat="1" ht="27">
      <c r="B191" s="34"/>
      <c r="C191" s="56"/>
      <c r="D191" s="194" t="s">
        <v>130</v>
      </c>
      <c r="E191" s="56"/>
      <c r="F191" s="195" t="s">
        <v>333</v>
      </c>
      <c r="G191" s="56"/>
      <c r="H191" s="56"/>
      <c r="I191" s="152"/>
      <c r="J191" s="56"/>
      <c r="K191" s="56"/>
      <c r="L191" s="54"/>
      <c r="M191" s="71"/>
      <c r="N191" s="35"/>
      <c r="O191" s="35"/>
      <c r="P191" s="35"/>
      <c r="Q191" s="35"/>
      <c r="R191" s="35"/>
      <c r="S191" s="35"/>
      <c r="T191" s="72"/>
      <c r="AT191" s="17" t="s">
        <v>130</v>
      </c>
      <c r="AU191" s="17" t="s">
        <v>83</v>
      </c>
    </row>
    <row r="192" spans="2:51" s="11" customFormat="1" ht="13.5">
      <c r="B192" s="196"/>
      <c r="C192" s="197"/>
      <c r="D192" s="198" t="s">
        <v>132</v>
      </c>
      <c r="E192" s="199" t="s">
        <v>22</v>
      </c>
      <c r="F192" s="200" t="s">
        <v>133</v>
      </c>
      <c r="G192" s="197"/>
      <c r="H192" s="201">
        <v>3</v>
      </c>
      <c r="I192" s="202"/>
      <c r="J192" s="197"/>
      <c r="K192" s="197"/>
      <c r="L192" s="203"/>
      <c r="M192" s="204"/>
      <c r="N192" s="205"/>
      <c r="O192" s="205"/>
      <c r="P192" s="205"/>
      <c r="Q192" s="205"/>
      <c r="R192" s="205"/>
      <c r="S192" s="205"/>
      <c r="T192" s="206"/>
      <c r="AT192" s="207" t="s">
        <v>132</v>
      </c>
      <c r="AU192" s="207" t="s">
        <v>83</v>
      </c>
      <c r="AV192" s="11" t="s">
        <v>83</v>
      </c>
      <c r="AW192" s="11" t="s">
        <v>38</v>
      </c>
      <c r="AX192" s="11" t="s">
        <v>23</v>
      </c>
      <c r="AY192" s="207" t="s">
        <v>119</v>
      </c>
    </row>
    <row r="193" spans="2:65" s="1" customFormat="1" ht="22.5" customHeight="1">
      <c r="B193" s="34"/>
      <c r="C193" s="182" t="s">
        <v>334</v>
      </c>
      <c r="D193" s="182" t="s">
        <v>121</v>
      </c>
      <c r="E193" s="183" t="s">
        <v>335</v>
      </c>
      <c r="F193" s="184" t="s">
        <v>336</v>
      </c>
      <c r="G193" s="185" t="s">
        <v>305</v>
      </c>
      <c r="H193" s="186">
        <v>23</v>
      </c>
      <c r="I193" s="187"/>
      <c r="J193" s="188">
        <f>ROUND(I193*H193,2)</f>
        <v>0</v>
      </c>
      <c r="K193" s="184" t="s">
        <v>125</v>
      </c>
      <c r="L193" s="54"/>
      <c r="M193" s="189" t="s">
        <v>22</v>
      </c>
      <c r="N193" s="190" t="s">
        <v>46</v>
      </c>
      <c r="O193" s="35"/>
      <c r="P193" s="191">
        <f>O193*H193</f>
        <v>0</v>
      </c>
      <c r="Q193" s="191">
        <v>8E-05</v>
      </c>
      <c r="R193" s="191">
        <f>Q193*H193</f>
        <v>0.00184</v>
      </c>
      <c r="S193" s="191">
        <v>0</v>
      </c>
      <c r="T193" s="192">
        <f>S193*H193</f>
        <v>0</v>
      </c>
      <c r="AR193" s="17" t="s">
        <v>126</v>
      </c>
      <c r="AT193" s="17" t="s">
        <v>121</v>
      </c>
      <c r="AU193" s="17" t="s">
        <v>83</v>
      </c>
      <c r="AY193" s="17" t="s">
        <v>119</v>
      </c>
      <c r="BE193" s="193">
        <f>IF(N193="základní",J193,0)</f>
        <v>0</v>
      </c>
      <c r="BF193" s="193">
        <f>IF(N193="snížená",J193,0)</f>
        <v>0</v>
      </c>
      <c r="BG193" s="193">
        <f>IF(N193="zákl. přenesená",J193,0)</f>
        <v>0</v>
      </c>
      <c r="BH193" s="193">
        <f>IF(N193="sníž. přenesená",J193,0)</f>
        <v>0</v>
      </c>
      <c r="BI193" s="193">
        <f>IF(N193="nulová",J193,0)</f>
        <v>0</v>
      </c>
      <c r="BJ193" s="17" t="s">
        <v>23</v>
      </c>
      <c r="BK193" s="193">
        <f>ROUND(I193*H193,2)</f>
        <v>0</v>
      </c>
      <c r="BL193" s="17" t="s">
        <v>126</v>
      </c>
      <c r="BM193" s="17" t="s">
        <v>337</v>
      </c>
    </row>
    <row r="194" spans="2:47" s="1" customFormat="1" ht="27">
      <c r="B194" s="34"/>
      <c r="C194" s="56"/>
      <c r="D194" s="194" t="s">
        <v>128</v>
      </c>
      <c r="E194" s="56"/>
      <c r="F194" s="195" t="s">
        <v>338</v>
      </c>
      <c r="G194" s="56"/>
      <c r="H194" s="56"/>
      <c r="I194" s="152"/>
      <c r="J194" s="56"/>
      <c r="K194" s="56"/>
      <c r="L194" s="54"/>
      <c r="M194" s="71"/>
      <c r="N194" s="35"/>
      <c r="O194" s="35"/>
      <c r="P194" s="35"/>
      <c r="Q194" s="35"/>
      <c r="R194" s="35"/>
      <c r="S194" s="35"/>
      <c r="T194" s="72"/>
      <c r="AT194" s="17" t="s">
        <v>128</v>
      </c>
      <c r="AU194" s="17" t="s">
        <v>83</v>
      </c>
    </row>
    <row r="195" spans="2:51" s="11" customFormat="1" ht="13.5">
      <c r="B195" s="196"/>
      <c r="C195" s="197"/>
      <c r="D195" s="198" t="s">
        <v>132</v>
      </c>
      <c r="E195" s="199" t="s">
        <v>22</v>
      </c>
      <c r="F195" s="200" t="s">
        <v>253</v>
      </c>
      <c r="G195" s="197"/>
      <c r="H195" s="201">
        <v>23</v>
      </c>
      <c r="I195" s="202"/>
      <c r="J195" s="197"/>
      <c r="K195" s="197"/>
      <c r="L195" s="203"/>
      <c r="M195" s="204"/>
      <c r="N195" s="205"/>
      <c r="O195" s="205"/>
      <c r="P195" s="205"/>
      <c r="Q195" s="205"/>
      <c r="R195" s="205"/>
      <c r="S195" s="205"/>
      <c r="T195" s="206"/>
      <c r="AT195" s="207" t="s">
        <v>132</v>
      </c>
      <c r="AU195" s="207" t="s">
        <v>83</v>
      </c>
      <c r="AV195" s="11" t="s">
        <v>83</v>
      </c>
      <c r="AW195" s="11" t="s">
        <v>38</v>
      </c>
      <c r="AX195" s="11" t="s">
        <v>23</v>
      </c>
      <c r="AY195" s="207" t="s">
        <v>119</v>
      </c>
    </row>
    <row r="196" spans="2:65" s="1" customFormat="1" ht="31.5" customHeight="1">
      <c r="B196" s="34"/>
      <c r="C196" s="182" t="s">
        <v>339</v>
      </c>
      <c r="D196" s="182" t="s">
        <v>121</v>
      </c>
      <c r="E196" s="183" t="s">
        <v>340</v>
      </c>
      <c r="F196" s="184" t="s">
        <v>341</v>
      </c>
      <c r="G196" s="185" t="s">
        <v>146</v>
      </c>
      <c r="H196" s="186">
        <v>2.76</v>
      </c>
      <c r="I196" s="187"/>
      <c r="J196" s="188">
        <f>ROUND(I196*H196,2)</f>
        <v>0</v>
      </c>
      <c r="K196" s="184" t="s">
        <v>125</v>
      </c>
      <c r="L196" s="54"/>
      <c r="M196" s="189" t="s">
        <v>22</v>
      </c>
      <c r="N196" s="190" t="s">
        <v>46</v>
      </c>
      <c r="O196" s="35"/>
      <c r="P196" s="191">
        <f>O196*H196</f>
        <v>0</v>
      </c>
      <c r="Q196" s="191">
        <v>0</v>
      </c>
      <c r="R196" s="191">
        <f>Q196*H196</f>
        <v>0</v>
      </c>
      <c r="S196" s="191">
        <v>2.004</v>
      </c>
      <c r="T196" s="192">
        <f>S196*H196</f>
        <v>5.53104</v>
      </c>
      <c r="AR196" s="17" t="s">
        <v>126</v>
      </c>
      <c r="AT196" s="17" t="s">
        <v>121</v>
      </c>
      <c r="AU196" s="17" t="s">
        <v>83</v>
      </c>
      <c r="AY196" s="17" t="s">
        <v>119</v>
      </c>
      <c r="BE196" s="193">
        <f>IF(N196="základní",J196,0)</f>
        <v>0</v>
      </c>
      <c r="BF196" s="193">
        <f>IF(N196="snížená",J196,0)</f>
        <v>0</v>
      </c>
      <c r="BG196" s="193">
        <f>IF(N196="zákl. přenesená",J196,0)</f>
        <v>0</v>
      </c>
      <c r="BH196" s="193">
        <f>IF(N196="sníž. přenesená",J196,0)</f>
        <v>0</v>
      </c>
      <c r="BI196" s="193">
        <f>IF(N196="nulová",J196,0)</f>
        <v>0</v>
      </c>
      <c r="BJ196" s="17" t="s">
        <v>23</v>
      </c>
      <c r="BK196" s="193">
        <f>ROUND(I196*H196,2)</f>
        <v>0</v>
      </c>
      <c r="BL196" s="17" t="s">
        <v>126</v>
      </c>
      <c r="BM196" s="17" t="s">
        <v>342</v>
      </c>
    </row>
    <row r="197" spans="2:47" s="1" customFormat="1" ht="135">
      <c r="B197" s="34"/>
      <c r="C197" s="56"/>
      <c r="D197" s="194" t="s">
        <v>128</v>
      </c>
      <c r="E197" s="56"/>
      <c r="F197" s="195" t="s">
        <v>343</v>
      </c>
      <c r="G197" s="56"/>
      <c r="H197" s="56"/>
      <c r="I197" s="152"/>
      <c r="J197" s="56"/>
      <c r="K197" s="56"/>
      <c r="L197" s="54"/>
      <c r="M197" s="71"/>
      <c r="N197" s="35"/>
      <c r="O197" s="35"/>
      <c r="P197" s="35"/>
      <c r="Q197" s="35"/>
      <c r="R197" s="35"/>
      <c r="S197" s="35"/>
      <c r="T197" s="72"/>
      <c r="AT197" s="17" t="s">
        <v>128</v>
      </c>
      <c r="AU197" s="17" t="s">
        <v>83</v>
      </c>
    </row>
    <row r="198" spans="2:51" s="11" customFormat="1" ht="13.5">
      <c r="B198" s="196"/>
      <c r="C198" s="197"/>
      <c r="D198" s="194" t="s">
        <v>132</v>
      </c>
      <c r="E198" s="208" t="s">
        <v>22</v>
      </c>
      <c r="F198" s="209" t="s">
        <v>344</v>
      </c>
      <c r="G198" s="197"/>
      <c r="H198" s="210">
        <v>2.76</v>
      </c>
      <c r="I198" s="202"/>
      <c r="J198" s="197"/>
      <c r="K198" s="197"/>
      <c r="L198" s="203"/>
      <c r="M198" s="204"/>
      <c r="N198" s="205"/>
      <c r="O198" s="205"/>
      <c r="P198" s="205"/>
      <c r="Q198" s="205"/>
      <c r="R198" s="205"/>
      <c r="S198" s="205"/>
      <c r="T198" s="206"/>
      <c r="AT198" s="207" t="s">
        <v>132</v>
      </c>
      <c r="AU198" s="207" t="s">
        <v>83</v>
      </c>
      <c r="AV198" s="11" t="s">
        <v>83</v>
      </c>
      <c r="AW198" s="11" t="s">
        <v>38</v>
      </c>
      <c r="AX198" s="11" t="s">
        <v>23</v>
      </c>
      <c r="AY198" s="207" t="s">
        <v>119</v>
      </c>
    </row>
    <row r="199" spans="2:63" s="10" customFormat="1" ht="22.35" customHeight="1">
      <c r="B199" s="165"/>
      <c r="C199" s="166"/>
      <c r="D199" s="179" t="s">
        <v>74</v>
      </c>
      <c r="E199" s="180" t="s">
        <v>345</v>
      </c>
      <c r="F199" s="180" t="s">
        <v>346</v>
      </c>
      <c r="G199" s="166"/>
      <c r="H199" s="166"/>
      <c r="I199" s="169"/>
      <c r="J199" s="181">
        <f>BK199</f>
        <v>0</v>
      </c>
      <c r="K199" s="166"/>
      <c r="L199" s="171"/>
      <c r="M199" s="172"/>
      <c r="N199" s="173"/>
      <c r="O199" s="173"/>
      <c r="P199" s="174">
        <f>SUM(P200:P217)</f>
        <v>0</v>
      </c>
      <c r="Q199" s="173"/>
      <c r="R199" s="174">
        <f>SUM(R200:R217)</f>
        <v>0</v>
      </c>
      <c r="S199" s="173"/>
      <c r="T199" s="175">
        <f>SUM(T200:T217)</f>
        <v>0</v>
      </c>
      <c r="AR199" s="176" t="s">
        <v>23</v>
      </c>
      <c r="AT199" s="177" t="s">
        <v>74</v>
      </c>
      <c r="AU199" s="177" t="s">
        <v>83</v>
      </c>
      <c r="AY199" s="176" t="s">
        <v>119</v>
      </c>
      <c r="BK199" s="178">
        <f>SUM(BK200:BK217)</f>
        <v>0</v>
      </c>
    </row>
    <row r="200" spans="2:65" s="1" customFormat="1" ht="31.5" customHeight="1">
      <c r="B200" s="34"/>
      <c r="C200" s="182" t="s">
        <v>347</v>
      </c>
      <c r="D200" s="182" t="s">
        <v>121</v>
      </c>
      <c r="E200" s="183" t="s">
        <v>348</v>
      </c>
      <c r="F200" s="184" t="s">
        <v>349</v>
      </c>
      <c r="G200" s="185" t="s">
        <v>350</v>
      </c>
      <c r="H200" s="186">
        <v>47.051</v>
      </c>
      <c r="I200" s="187"/>
      <c r="J200" s="188">
        <f>ROUND(I200*H200,2)</f>
        <v>0</v>
      </c>
      <c r="K200" s="184" t="s">
        <v>125</v>
      </c>
      <c r="L200" s="54"/>
      <c r="M200" s="189" t="s">
        <v>22</v>
      </c>
      <c r="N200" s="190" t="s">
        <v>46</v>
      </c>
      <c r="O200" s="35"/>
      <c r="P200" s="191">
        <f>O200*H200</f>
        <v>0</v>
      </c>
      <c r="Q200" s="191">
        <v>0</v>
      </c>
      <c r="R200" s="191">
        <f>Q200*H200</f>
        <v>0</v>
      </c>
      <c r="S200" s="191">
        <v>0</v>
      </c>
      <c r="T200" s="192">
        <f>S200*H200</f>
        <v>0</v>
      </c>
      <c r="AR200" s="17" t="s">
        <v>126</v>
      </c>
      <c r="AT200" s="17" t="s">
        <v>121</v>
      </c>
      <c r="AU200" s="17" t="s">
        <v>133</v>
      </c>
      <c r="AY200" s="17" t="s">
        <v>119</v>
      </c>
      <c r="BE200" s="193">
        <f>IF(N200="základní",J200,0)</f>
        <v>0</v>
      </c>
      <c r="BF200" s="193">
        <f>IF(N200="snížená",J200,0)</f>
        <v>0</v>
      </c>
      <c r="BG200" s="193">
        <f>IF(N200="zákl. přenesená",J200,0)</f>
        <v>0</v>
      </c>
      <c r="BH200" s="193">
        <f>IF(N200="sníž. přenesená",J200,0)</f>
        <v>0</v>
      </c>
      <c r="BI200" s="193">
        <f>IF(N200="nulová",J200,0)</f>
        <v>0</v>
      </c>
      <c r="BJ200" s="17" t="s">
        <v>23</v>
      </c>
      <c r="BK200" s="193">
        <f>ROUND(I200*H200,2)</f>
        <v>0</v>
      </c>
      <c r="BL200" s="17" t="s">
        <v>126</v>
      </c>
      <c r="BM200" s="17" t="s">
        <v>351</v>
      </c>
    </row>
    <row r="201" spans="2:47" s="1" customFormat="1" ht="94.5">
      <c r="B201" s="34"/>
      <c r="C201" s="56"/>
      <c r="D201" s="194" t="s">
        <v>128</v>
      </c>
      <c r="E201" s="56"/>
      <c r="F201" s="195" t="s">
        <v>352</v>
      </c>
      <c r="G201" s="56"/>
      <c r="H201" s="56"/>
      <c r="I201" s="152"/>
      <c r="J201" s="56"/>
      <c r="K201" s="56"/>
      <c r="L201" s="54"/>
      <c r="M201" s="71"/>
      <c r="N201" s="35"/>
      <c r="O201" s="35"/>
      <c r="P201" s="35"/>
      <c r="Q201" s="35"/>
      <c r="R201" s="35"/>
      <c r="S201" s="35"/>
      <c r="T201" s="72"/>
      <c r="AT201" s="17" t="s">
        <v>128</v>
      </c>
      <c r="AU201" s="17" t="s">
        <v>133</v>
      </c>
    </row>
    <row r="202" spans="2:47" s="1" customFormat="1" ht="27">
      <c r="B202" s="34"/>
      <c r="C202" s="56"/>
      <c r="D202" s="194" t="s">
        <v>130</v>
      </c>
      <c r="E202" s="56"/>
      <c r="F202" s="195" t="s">
        <v>353</v>
      </c>
      <c r="G202" s="56"/>
      <c r="H202" s="56"/>
      <c r="I202" s="152"/>
      <c r="J202" s="56"/>
      <c r="K202" s="56"/>
      <c r="L202" s="54"/>
      <c r="M202" s="71"/>
      <c r="N202" s="35"/>
      <c r="O202" s="35"/>
      <c r="P202" s="35"/>
      <c r="Q202" s="35"/>
      <c r="R202" s="35"/>
      <c r="S202" s="35"/>
      <c r="T202" s="72"/>
      <c r="AT202" s="17" t="s">
        <v>130</v>
      </c>
      <c r="AU202" s="17" t="s">
        <v>133</v>
      </c>
    </row>
    <row r="203" spans="2:51" s="11" customFormat="1" ht="13.5">
      <c r="B203" s="196"/>
      <c r="C203" s="197"/>
      <c r="D203" s="198" t="s">
        <v>132</v>
      </c>
      <c r="E203" s="199" t="s">
        <v>22</v>
      </c>
      <c r="F203" s="200" t="s">
        <v>354</v>
      </c>
      <c r="G203" s="197"/>
      <c r="H203" s="201">
        <v>47.051</v>
      </c>
      <c r="I203" s="202"/>
      <c r="J203" s="197"/>
      <c r="K203" s="197"/>
      <c r="L203" s="203"/>
      <c r="M203" s="204"/>
      <c r="N203" s="205"/>
      <c r="O203" s="205"/>
      <c r="P203" s="205"/>
      <c r="Q203" s="205"/>
      <c r="R203" s="205"/>
      <c r="S203" s="205"/>
      <c r="T203" s="206"/>
      <c r="AT203" s="207" t="s">
        <v>132</v>
      </c>
      <c r="AU203" s="207" t="s">
        <v>133</v>
      </c>
      <c r="AV203" s="11" t="s">
        <v>83</v>
      </c>
      <c r="AW203" s="11" t="s">
        <v>38</v>
      </c>
      <c r="AX203" s="11" t="s">
        <v>23</v>
      </c>
      <c r="AY203" s="207" t="s">
        <v>119</v>
      </c>
    </row>
    <row r="204" spans="2:65" s="1" customFormat="1" ht="22.5" customHeight="1">
      <c r="B204" s="34"/>
      <c r="C204" s="182" t="s">
        <v>355</v>
      </c>
      <c r="D204" s="182" t="s">
        <v>121</v>
      </c>
      <c r="E204" s="183" t="s">
        <v>356</v>
      </c>
      <c r="F204" s="184" t="s">
        <v>357</v>
      </c>
      <c r="G204" s="185" t="s">
        <v>350</v>
      </c>
      <c r="H204" s="186">
        <v>423.459</v>
      </c>
      <c r="I204" s="187"/>
      <c r="J204" s="188">
        <f>ROUND(I204*H204,2)</f>
        <v>0</v>
      </c>
      <c r="K204" s="184" t="s">
        <v>22</v>
      </c>
      <c r="L204" s="54"/>
      <c r="M204" s="189" t="s">
        <v>22</v>
      </c>
      <c r="N204" s="190" t="s">
        <v>46</v>
      </c>
      <c r="O204" s="35"/>
      <c r="P204" s="191">
        <f>O204*H204</f>
        <v>0</v>
      </c>
      <c r="Q204" s="191">
        <v>0</v>
      </c>
      <c r="R204" s="191">
        <f>Q204*H204</f>
        <v>0</v>
      </c>
      <c r="S204" s="191">
        <v>0</v>
      </c>
      <c r="T204" s="192">
        <f>S204*H204</f>
        <v>0</v>
      </c>
      <c r="AR204" s="17" t="s">
        <v>126</v>
      </c>
      <c r="AT204" s="17" t="s">
        <v>121</v>
      </c>
      <c r="AU204" s="17" t="s">
        <v>133</v>
      </c>
      <c r="AY204" s="17" t="s">
        <v>119</v>
      </c>
      <c r="BE204" s="193">
        <f>IF(N204="základní",J204,0)</f>
        <v>0</v>
      </c>
      <c r="BF204" s="193">
        <f>IF(N204="snížená",J204,0)</f>
        <v>0</v>
      </c>
      <c r="BG204" s="193">
        <f>IF(N204="zákl. přenesená",J204,0)</f>
        <v>0</v>
      </c>
      <c r="BH204" s="193">
        <f>IF(N204="sníž. přenesená",J204,0)</f>
        <v>0</v>
      </c>
      <c r="BI204" s="193">
        <f>IF(N204="nulová",J204,0)</f>
        <v>0</v>
      </c>
      <c r="BJ204" s="17" t="s">
        <v>23</v>
      </c>
      <c r="BK204" s="193">
        <f>ROUND(I204*H204,2)</f>
        <v>0</v>
      </c>
      <c r="BL204" s="17" t="s">
        <v>126</v>
      </c>
      <c r="BM204" s="17" t="s">
        <v>358</v>
      </c>
    </row>
    <row r="205" spans="2:47" s="1" customFormat="1" ht="27">
      <c r="B205" s="34"/>
      <c r="C205" s="56"/>
      <c r="D205" s="194" t="s">
        <v>130</v>
      </c>
      <c r="E205" s="56"/>
      <c r="F205" s="195" t="s">
        <v>359</v>
      </c>
      <c r="G205" s="56"/>
      <c r="H205" s="56"/>
      <c r="I205" s="152"/>
      <c r="J205" s="56"/>
      <c r="K205" s="56"/>
      <c r="L205" s="54"/>
      <c r="M205" s="71"/>
      <c r="N205" s="35"/>
      <c r="O205" s="35"/>
      <c r="P205" s="35"/>
      <c r="Q205" s="35"/>
      <c r="R205" s="35"/>
      <c r="S205" s="35"/>
      <c r="T205" s="72"/>
      <c r="AT205" s="17" t="s">
        <v>130</v>
      </c>
      <c r="AU205" s="17" t="s">
        <v>133</v>
      </c>
    </row>
    <row r="206" spans="2:51" s="11" customFormat="1" ht="13.5">
      <c r="B206" s="196"/>
      <c r="C206" s="197"/>
      <c r="D206" s="198" t="s">
        <v>132</v>
      </c>
      <c r="E206" s="199" t="s">
        <v>22</v>
      </c>
      <c r="F206" s="200" t="s">
        <v>360</v>
      </c>
      <c r="G206" s="197"/>
      <c r="H206" s="201">
        <v>423.459</v>
      </c>
      <c r="I206" s="202"/>
      <c r="J206" s="197"/>
      <c r="K206" s="197"/>
      <c r="L206" s="203"/>
      <c r="M206" s="204"/>
      <c r="N206" s="205"/>
      <c r="O206" s="205"/>
      <c r="P206" s="205"/>
      <c r="Q206" s="205"/>
      <c r="R206" s="205"/>
      <c r="S206" s="205"/>
      <c r="T206" s="206"/>
      <c r="AT206" s="207" t="s">
        <v>132</v>
      </c>
      <c r="AU206" s="207" t="s">
        <v>133</v>
      </c>
      <c r="AV206" s="11" t="s">
        <v>83</v>
      </c>
      <c r="AW206" s="11" t="s">
        <v>38</v>
      </c>
      <c r="AX206" s="11" t="s">
        <v>75</v>
      </c>
      <c r="AY206" s="207" t="s">
        <v>119</v>
      </c>
    </row>
    <row r="207" spans="2:65" s="1" customFormat="1" ht="22.5" customHeight="1">
      <c r="B207" s="34"/>
      <c r="C207" s="182" t="s">
        <v>361</v>
      </c>
      <c r="D207" s="182" t="s">
        <v>121</v>
      </c>
      <c r="E207" s="183" t="s">
        <v>362</v>
      </c>
      <c r="F207" s="184" t="s">
        <v>363</v>
      </c>
      <c r="G207" s="185" t="s">
        <v>350</v>
      </c>
      <c r="H207" s="186">
        <v>26.4</v>
      </c>
      <c r="I207" s="187"/>
      <c r="J207" s="188">
        <f>ROUND(I207*H207,2)</f>
        <v>0</v>
      </c>
      <c r="K207" s="184" t="s">
        <v>125</v>
      </c>
      <c r="L207" s="54"/>
      <c r="M207" s="189" t="s">
        <v>22</v>
      </c>
      <c r="N207" s="190" t="s">
        <v>46</v>
      </c>
      <c r="O207" s="35"/>
      <c r="P207" s="191">
        <f>O207*H207</f>
        <v>0</v>
      </c>
      <c r="Q207" s="191">
        <v>0</v>
      </c>
      <c r="R207" s="191">
        <f>Q207*H207</f>
        <v>0</v>
      </c>
      <c r="S207" s="191">
        <v>0</v>
      </c>
      <c r="T207" s="192">
        <f>S207*H207</f>
        <v>0</v>
      </c>
      <c r="AR207" s="17" t="s">
        <v>126</v>
      </c>
      <c r="AT207" s="17" t="s">
        <v>121</v>
      </c>
      <c r="AU207" s="17" t="s">
        <v>133</v>
      </c>
      <c r="AY207" s="17" t="s">
        <v>119</v>
      </c>
      <c r="BE207" s="193">
        <f>IF(N207="základní",J207,0)</f>
        <v>0</v>
      </c>
      <c r="BF207" s="193">
        <f>IF(N207="snížená",J207,0)</f>
        <v>0</v>
      </c>
      <c r="BG207" s="193">
        <f>IF(N207="zákl. přenesená",J207,0)</f>
        <v>0</v>
      </c>
      <c r="BH207" s="193">
        <f>IF(N207="sníž. přenesená",J207,0)</f>
        <v>0</v>
      </c>
      <c r="BI207" s="193">
        <f>IF(N207="nulová",J207,0)</f>
        <v>0</v>
      </c>
      <c r="BJ207" s="17" t="s">
        <v>23</v>
      </c>
      <c r="BK207" s="193">
        <f>ROUND(I207*H207,2)</f>
        <v>0</v>
      </c>
      <c r="BL207" s="17" t="s">
        <v>126</v>
      </c>
      <c r="BM207" s="17" t="s">
        <v>364</v>
      </c>
    </row>
    <row r="208" spans="2:47" s="1" customFormat="1" ht="67.5">
      <c r="B208" s="34"/>
      <c r="C208" s="56"/>
      <c r="D208" s="194" t="s">
        <v>128</v>
      </c>
      <c r="E208" s="56"/>
      <c r="F208" s="195" t="s">
        <v>365</v>
      </c>
      <c r="G208" s="56"/>
      <c r="H208" s="56"/>
      <c r="I208" s="152"/>
      <c r="J208" s="56"/>
      <c r="K208" s="56"/>
      <c r="L208" s="54"/>
      <c r="M208" s="71"/>
      <c r="N208" s="35"/>
      <c r="O208" s="35"/>
      <c r="P208" s="35"/>
      <c r="Q208" s="35"/>
      <c r="R208" s="35"/>
      <c r="S208" s="35"/>
      <c r="T208" s="72"/>
      <c r="AT208" s="17" t="s">
        <v>128</v>
      </c>
      <c r="AU208" s="17" t="s">
        <v>133</v>
      </c>
    </row>
    <row r="209" spans="2:51" s="11" customFormat="1" ht="13.5">
      <c r="B209" s="196"/>
      <c r="C209" s="197"/>
      <c r="D209" s="198" t="s">
        <v>132</v>
      </c>
      <c r="E209" s="199" t="s">
        <v>22</v>
      </c>
      <c r="F209" s="200" t="s">
        <v>366</v>
      </c>
      <c r="G209" s="197"/>
      <c r="H209" s="201">
        <v>26.4</v>
      </c>
      <c r="I209" s="202"/>
      <c r="J209" s="197"/>
      <c r="K209" s="197"/>
      <c r="L209" s="203"/>
      <c r="M209" s="204"/>
      <c r="N209" s="205"/>
      <c r="O209" s="205"/>
      <c r="P209" s="205"/>
      <c r="Q209" s="205"/>
      <c r="R209" s="205"/>
      <c r="S209" s="205"/>
      <c r="T209" s="206"/>
      <c r="AT209" s="207" t="s">
        <v>132</v>
      </c>
      <c r="AU209" s="207" t="s">
        <v>133</v>
      </c>
      <c r="AV209" s="11" t="s">
        <v>83</v>
      </c>
      <c r="AW209" s="11" t="s">
        <v>38</v>
      </c>
      <c r="AX209" s="11" t="s">
        <v>75</v>
      </c>
      <c r="AY209" s="207" t="s">
        <v>119</v>
      </c>
    </row>
    <row r="210" spans="2:65" s="1" customFormat="1" ht="22.5" customHeight="1">
      <c r="B210" s="34"/>
      <c r="C210" s="182" t="s">
        <v>367</v>
      </c>
      <c r="D210" s="182" t="s">
        <v>121</v>
      </c>
      <c r="E210" s="183" t="s">
        <v>368</v>
      </c>
      <c r="F210" s="184" t="s">
        <v>369</v>
      </c>
      <c r="G210" s="185" t="s">
        <v>350</v>
      </c>
      <c r="H210" s="186">
        <v>15.12</v>
      </c>
      <c r="I210" s="187"/>
      <c r="J210" s="188">
        <f>ROUND(I210*H210,2)</f>
        <v>0</v>
      </c>
      <c r="K210" s="184" t="s">
        <v>125</v>
      </c>
      <c r="L210" s="54"/>
      <c r="M210" s="189" t="s">
        <v>22</v>
      </c>
      <c r="N210" s="190" t="s">
        <v>46</v>
      </c>
      <c r="O210" s="35"/>
      <c r="P210" s="191">
        <f>O210*H210</f>
        <v>0</v>
      </c>
      <c r="Q210" s="191">
        <v>0</v>
      </c>
      <c r="R210" s="191">
        <f>Q210*H210</f>
        <v>0</v>
      </c>
      <c r="S210" s="191">
        <v>0</v>
      </c>
      <c r="T210" s="192">
        <f>S210*H210</f>
        <v>0</v>
      </c>
      <c r="AR210" s="17" t="s">
        <v>126</v>
      </c>
      <c r="AT210" s="17" t="s">
        <v>121</v>
      </c>
      <c r="AU210" s="17" t="s">
        <v>133</v>
      </c>
      <c r="AY210" s="17" t="s">
        <v>119</v>
      </c>
      <c r="BE210" s="193">
        <f>IF(N210="základní",J210,0)</f>
        <v>0</v>
      </c>
      <c r="BF210" s="193">
        <f>IF(N210="snížená",J210,0)</f>
        <v>0</v>
      </c>
      <c r="BG210" s="193">
        <f>IF(N210="zákl. přenesená",J210,0)</f>
        <v>0</v>
      </c>
      <c r="BH210" s="193">
        <f>IF(N210="sníž. přenesená",J210,0)</f>
        <v>0</v>
      </c>
      <c r="BI210" s="193">
        <f>IF(N210="nulová",J210,0)</f>
        <v>0</v>
      </c>
      <c r="BJ210" s="17" t="s">
        <v>23</v>
      </c>
      <c r="BK210" s="193">
        <f>ROUND(I210*H210,2)</f>
        <v>0</v>
      </c>
      <c r="BL210" s="17" t="s">
        <v>126</v>
      </c>
      <c r="BM210" s="17" t="s">
        <v>370</v>
      </c>
    </row>
    <row r="211" spans="2:47" s="1" customFormat="1" ht="67.5">
      <c r="B211" s="34"/>
      <c r="C211" s="56"/>
      <c r="D211" s="194" t="s">
        <v>128</v>
      </c>
      <c r="E211" s="56"/>
      <c r="F211" s="195" t="s">
        <v>365</v>
      </c>
      <c r="G211" s="56"/>
      <c r="H211" s="56"/>
      <c r="I211" s="152"/>
      <c r="J211" s="56"/>
      <c r="K211" s="56"/>
      <c r="L211" s="54"/>
      <c r="M211" s="71"/>
      <c r="N211" s="35"/>
      <c r="O211" s="35"/>
      <c r="P211" s="35"/>
      <c r="Q211" s="35"/>
      <c r="R211" s="35"/>
      <c r="S211" s="35"/>
      <c r="T211" s="72"/>
      <c r="AT211" s="17" t="s">
        <v>128</v>
      </c>
      <c r="AU211" s="17" t="s">
        <v>133</v>
      </c>
    </row>
    <row r="212" spans="2:51" s="11" customFormat="1" ht="13.5">
      <c r="B212" s="196"/>
      <c r="C212" s="197"/>
      <c r="D212" s="198" t="s">
        <v>132</v>
      </c>
      <c r="E212" s="199" t="s">
        <v>22</v>
      </c>
      <c r="F212" s="200" t="s">
        <v>371</v>
      </c>
      <c r="G212" s="197"/>
      <c r="H212" s="201">
        <v>15.12</v>
      </c>
      <c r="I212" s="202"/>
      <c r="J212" s="197"/>
      <c r="K212" s="197"/>
      <c r="L212" s="203"/>
      <c r="M212" s="204"/>
      <c r="N212" s="205"/>
      <c r="O212" s="205"/>
      <c r="P212" s="205"/>
      <c r="Q212" s="205"/>
      <c r="R212" s="205"/>
      <c r="S212" s="205"/>
      <c r="T212" s="206"/>
      <c r="AT212" s="207" t="s">
        <v>132</v>
      </c>
      <c r="AU212" s="207" t="s">
        <v>133</v>
      </c>
      <c r="AV212" s="11" t="s">
        <v>83</v>
      </c>
      <c r="AW212" s="11" t="s">
        <v>38</v>
      </c>
      <c r="AX212" s="11" t="s">
        <v>23</v>
      </c>
      <c r="AY212" s="207" t="s">
        <v>119</v>
      </c>
    </row>
    <row r="213" spans="2:65" s="1" customFormat="1" ht="22.5" customHeight="1">
      <c r="B213" s="34"/>
      <c r="C213" s="182" t="s">
        <v>184</v>
      </c>
      <c r="D213" s="182" t="s">
        <v>121</v>
      </c>
      <c r="E213" s="183" t="s">
        <v>372</v>
      </c>
      <c r="F213" s="184" t="s">
        <v>373</v>
      </c>
      <c r="G213" s="185" t="s">
        <v>350</v>
      </c>
      <c r="H213" s="186">
        <v>5.531</v>
      </c>
      <c r="I213" s="187"/>
      <c r="J213" s="188">
        <f>ROUND(I213*H213,2)</f>
        <v>0</v>
      </c>
      <c r="K213" s="184" t="s">
        <v>22</v>
      </c>
      <c r="L213" s="54"/>
      <c r="M213" s="189" t="s">
        <v>22</v>
      </c>
      <c r="N213" s="190" t="s">
        <v>46</v>
      </c>
      <c r="O213" s="35"/>
      <c r="P213" s="191">
        <f>O213*H213</f>
        <v>0</v>
      </c>
      <c r="Q213" s="191">
        <v>0</v>
      </c>
      <c r="R213" s="191">
        <f>Q213*H213</f>
        <v>0</v>
      </c>
      <c r="S213" s="191">
        <v>0</v>
      </c>
      <c r="T213" s="192">
        <f>S213*H213</f>
        <v>0</v>
      </c>
      <c r="AR213" s="17" t="s">
        <v>126</v>
      </c>
      <c r="AT213" s="17" t="s">
        <v>121</v>
      </c>
      <c r="AU213" s="17" t="s">
        <v>133</v>
      </c>
      <c r="AY213" s="17" t="s">
        <v>119</v>
      </c>
      <c r="BE213" s="193">
        <f>IF(N213="základní",J213,0)</f>
        <v>0</v>
      </c>
      <c r="BF213" s="193">
        <f>IF(N213="snížená",J213,0)</f>
        <v>0</v>
      </c>
      <c r="BG213" s="193">
        <f>IF(N213="zákl. přenesená",J213,0)</f>
        <v>0</v>
      </c>
      <c r="BH213" s="193">
        <f>IF(N213="sníž. přenesená",J213,0)</f>
        <v>0</v>
      </c>
      <c r="BI213" s="193">
        <f>IF(N213="nulová",J213,0)</f>
        <v>0</v>
      </c>
      <c r="BJ213" s="17" t="s">
        <v>23</v>
      </c>
      <c r="BK213" s="193">
        <f>ROUND(I213*H213,2)</f>
        <v>0</v>
      </c>
      <c r="BL213" s="17" t="s">
        <v>126</v>
      </c>
      <c r="BM213" s="17" t="s">
        <v>374</v>
      </c>
    </row>
    <row r="214" spans="2:51" s="11" customFormat="1" ht="13.5">
      <c r="B214" s="196"/>
      <c r="C214" s="197"/>
      <c r="D214" s="198" t="s">
        <v>132</v>
      </c>
      <c r="E214" s="199" t="s">
        <v>22</v>
      </c>
      <c r="F214" s="200" t="s">
        <v>375</v>
      </c>
      <c r="G214" s="197"/>
      <c r="H214" s="201">
        <v>5.531</v>
      </c>
      <c r="I214" s="202"/>
      <c r="J214" s="197"/>
      <c r="K214" s="197"/>
      <c r="L214" s="203"/>
      <c r="M214" s="204"/>
      <c r="N214" s="205"/>
      <c r="O214" s="205"/>
      <c r="P214" s="205"/>
      <c r="Q214" s="205"/>
      <c r="R214" s="205"/>
      <c r="S214" s="205"/>
      <c r="T214" s="206"/>
      <c r="AT214" s="207" t="s">
        <v>132</v>
      </c>
      <c r="AU214" s="207" t="s">
        <v>133</v>
      </c>
      <c r="AV214" s="11" t="s">
        <v>83</v>
      </c>
      <c r="AW214" s="11" t="s">
        <v>38</v>
      </c>
      <c r="AX214" s="11" t="s">
        <v>23</v>
      </c>
      <c r="AY214" s="207" t="s">
        <v>119</v>
      </c>
    </row>
    <row r="215" spans="2:65" s="1" customFormat="1" ht="31.5" customHeight="1">
      <c r="B215" s="34"/>
      <c r="C215" s="182" t="s">
        <v>376</v>
      </c>
      <c r="D215" s="182" t="s">
        <v>121</v>
      </c>
      <c r="E215" s="183" t="s">
        <v>377</v>
      </c>
      <c r="F215" s="184" t="s">
        <v>378</v>
      </c>
      <c r="G215" s="185" t="s">
        <v>350</v>
      </c>
      <c r="H215" s="186">
        <v>19.4</v>
      </c>
      <c r="I215" s="187"/>
      <c r="J215" s="188">
        <f>ROUND(I215*H215,2)</f>
        <v>0</v>
      </c>
      <c r="K215" s="184" t="s">
        <v>125</v>
      </c>
      <c r="L215" s="54"/>
      <c r="M215" s="189" t="s">
        <v>22</v>
      </c>
      <c r="N215" s="190" t="s">
        <v>46</v>
      </c>
      <c r="O215" s="35"/>
      <c r="P215" s="191">
        <f>O215*H215</f>
        <v>0</v>
      </c>
      <c r="Q215" s="191">
        <v>0</v>
      </c>
      <c r="R215" s="191">
        <f>Q215*H215</f>
        <v>0</v>
      </c>
      <c r="S215" s="191">
        <v>0</v>
      </c>
      <c r="T215" s="192">
        <f>S215*H215</f>
        <v>0</v>
      </c>
      <c r="AR215" s="17" t="s">
        <v>126</v>
      </c>
      <c r="AT215" s="17" t="s">
        <v>121</v>
      </c>
      <c r="AU215" s="17" t="s">
        <v>133</v>
      </c>
      <c r="AY215" s="17" t="s">
        <v>119</v>
      </c>
      <c r="BE215" s="193">
        <f>IF(N215="základní",J215,0)</f>
        <v>0</v>
      </c>
      <c r="BF215" s="193">
        <f>IF(N215="snížená",J215,0)</f>
        <v>0</v>
      </c>
      <c r="BG215" s="193">
        <f>IF(N215="zákl. přenesená",J215,0)</f>
        <v>0</v>
      </c>
      <c r="BH215" s="193">
        <f>IF(N215="sníž. přenesená",J215,0)</f>
        <v>0</v>
      </c>
      <c r="BI215" s="193">
        <f>IF(N215="nulová",J215,0)</f>
        <v>0</v>
      </c>
      <c r="BJ215" s="17" t="s">
        <v>23</v>
      </c>
      <c r="BK215" s="193">
        <f>ROUND(I215*H215,2)</f>
        <v>0</v>
      </c>
      <c r="BL215" s="17" t="s">
        <v>126</v>
      </c>
      <c r="BM215" s="17" t="s">
        <v>379</v>
      </c>
    </row>
    <row r="216" spans="2:47" s="1" customFormat="1" ht="27">
      <c r="B216" s="34"/>
      <c r="C216" s="56"/>
      <c r="D216" s="194" t="s">
        <v>128</v>
      </c>
      <c r="E216" s="56"/>
      <c r="F216" s="195" t="s">
        <v>380</v>
      </c>
      <c r="G216" s="56"/>
      <c r="H216" s="56"/>
      <c r="I216" s="152"/>
      <c r="J216" s="56"/>
      <c r="K216" s="56"/>
      <c r="L216" s="54"/>
      <c r="M216" s="71"/>
      <c r="N216" s="35"/>
      <c r="O216" s="35"/>
      <c r="P216" s="35"/>
      <c r="Q216" s="35"/>
      <c r="R216" s="35"/>
      <c r="S216" s="35"/>
      <c r="T216" s="72"/>
      <c r="AT216" s="17" t="s">
        <v>128</v>
      </c>
      <c r="AU216" s="17" t="s">
        <v>133</v>
      </c>
    </row>
    <row r="217" spans="2:51" s="11" customFormat="1" ht="13.5">
      <c r="B217" s="196"/>
      <c r="C217" s="197"/>
      <c r="D217" s="194" t="s">
        <v>132</v>
      </c>
      <c r="E217" s="208" t="s">
        <v>22</v>
      </c>
      <c r="F217" s="209" t="s">
        <v>381</v>
      </c>
      <c r="G217" s="197"/>
      <c r="H217" s="210">
        <v>19.4</v>
      </c>
      <c r="I217" s="202"/>
      <c r="J217" s="197"/>
      <c r="K217" s="197"/>
      <c r="L217" s="203"/>
      <c r="M217" s="244"/>
      <c r="N217" s="245"/>
      <c r="O217" s="245"/>
      <c r="P217" s="245"/>
      <c r="Q217" s="245"/>
      <c r="R217" s="245"/>
      <c r="S217" s="245"/>
      <c r="T217" s="246"/>
      <c r="AT217" s="207" t="s">
        <v>132</v>
      </c>
      <c r="AU217" s="207" t="s">
        <v>133</v>
      </c>
      <c r="AV217" s="11" t="s">
        <v>83</v>
      </c>
      <c r="AW217" s="11" t="s">
        <v>38</v>
      </c>
      <c r="AX217" s="11" t="s">
        <v>75</v>
      </c>
      <c r="AY217" s="207" t="s">
        <v>119</v>
      </c>
    </row>
    <row r="218" spans="2:12" s="1" customFormat="1" ht="6.95" customHeight="1">
      <c r="B218" s="49"/>
      <c r="C218" s="50"/>
      <c r="D218" s="50"/>
      <c r="E218" s="50"/>
      <c r="F218" s="50"/>
      <c r="G218" s="50"/>
      <c r="H218" s="50"/>
      <c r="I218" s="128"/>
      <c r="J218" s="50"/>
      <c r="K218" s="50"/>
      <c r="L218" s="54"/>
    </row>
  </sheetData>
  <sheetProtection algorithmName="SHA-512" hashValue="0T3yM3LoPHvTB76sQH77eR3q6b5jHb6V6XI9VITrrMytx2zNHc07oiZjEjl9CSUuf5oudAkUC5qth4KqAoiExA==" saltValue="S1P6t3ygUsziuXCmOV16GQ==" spinCount="100000" sheet="1" objects="1" scenarios="1" formatColumns="0" formatRows="0" sort="0" autoFilter="0"/>
  <autoFilter ref="C80:K80"/>
  <mergeCells count="9">
    <mergeCell ref="E71:H71"/>
    <mergeCell ref="E73:H73"/>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0"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4"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5"/>
      <c r="B1" s="296"/>
      <c r="C1" s="296"/>
      <c r="D1" s="295" t="s">
        <v>1</v>
      </c>
      <c r="E1" s="296"/>
      <c r="F1" s="297" t="s">
        <v>420</v>
      </c>
      <c r="G1" s="302" t="s">
        <v>421</v>
      </c>
      <c r="H1" s="302"/>
      <c r="I1" s="303"/>
      <c r="J1" s="297" t="s">
        <v>422</v>
      </c>
      <c r="K1" s="295" t="s">
        <v>88</v>
      </c>
      <c r="L1" s="297" t="s">
        <v>423</v>
      </c>
      <c r="M1" s="297"/>
      <c r="N1" s="297"/>
      <c r="O1" s="297"/>
      <c r="P1" s="297"/>
      <c r="Q1" s="297"/>
      <c r="R1" s="297"/>
      <c r="S1" s="297"/>
      <c r="T1" s="297"/>
      <c r="U1" s="293"/>
      <c r="V1" s="293"/>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row>
    <row r="2" spans="3:46" ht="36.95" customHeight="1">
      <c r="L2" s="251"/>
      <c r="M2" s="251"/>
      <c r="N2" s="251"/>
      <c r="O2" s="251"/>
      <c r="P2" s="251"/>
      <c r="Q2" s="251"/>
      <c r="R2" s="251"/>
      <c r="S2" s="251"/>
      <c r="T2" s="251"/>
      <c r="U2" s="251"/>
      <c r="V2" s="251"/>
      <c r="AT2" s="17" t="s">
        <v>87</v>
      </c>
    </row>
    <row r="3" spans="2:46" ht="6.95" customHeight="1">
      <c r="B3" s="18"/>
      <c r="C3" s="19"/>
      <c r="D3" s="19"/>
      <c r="E3" s="19"/>
      <c r="F3" s="19"/>
      <c r="G3" s="19"/>
      <c r="H3" s="19"/>
      <c r="I3" s="105"/>
      <c r="J3" s="19"/>
      <c r="K3" s="20"/>
      <c r="AT3" s="17" t="s">
        <v>83</v>
      </c>
    </row>
    <row r="4" spans="2:46" ht="36.95" customHeight="1">
      <c r="B4" s="21"/>
      <c r="C4" s="22"/>
      <c r="D4" s="23" t="s">
        <v>89</v>
      </c>
      <c r="E4" s="22"/>
      <c r="F4" s="22"/>
      <c r="G4" s="22"/>
      <c r="H4" s="22"/>
      <c r="I4" s="106"/>
      <c r="J4" s="22"/>
      <c r="K4" s="24"/>
      <c r="M4" s="25" t="s">
        <v>10</v>
      </c>
      <c r="AT4" s="17" t="s">
        <v>4</v>
      </c>
    </row>
    <row r="5" spans="2:11" ht="6.95" customHeight="1">
      <c r="B5" s="21"/>
      <c r="C5" s="22"/>
      <c r="D5" s="22"/>
      <c r="E5" s="22"/>
      <c r="F5" s="22"/>
      <c r="G5" s="22"/>
      <c r="H5" s="22"/>
      <c r="I5" s="106"/>
      <c r="J5" s="22"/>
      <c r="K5" s="24"/>
    </row>
    <row r="6" spans="2:11" ht="13.5">
      <c r="B6" s="21"/>
      <c r="C6" s="22"/>
      <c r="D6" s="30" t="s">
        <v>16</v>
      </c>
      <c r="E6" s="22"/>
      <c r="F6" s="22"/>
      <c r="G6" s="22"/>
      <c r="H6" s="22"/>
      <c r="I6" s="106"/>
      <c r="J6" s="22"/>
      <c r="K6" s="24"/>
    </row>
    <row r="7" spans="2:11" ht="22.5" customHeight="1">
      <c r="B7" s="21"/>
      <c r="C7" s="22"/>
      <c r="D7" s="22"/>
      <c r="E7" s="289" t="str">
        <f>'Rekapitulace stavby'!K6</f>
        <v>B1612 INFRASTRUKTURA ZÁKLADNÁCH ŠKOL- OBJEKT DÍLEN SSZŠ LITVÍNOV, ČÁST VENKOVNÍ ÚPRAVY</v>
      </c>
      <c r="F7" s="255"/>
      <c r="G7" s="255"/>
      <c r="H7" s="255"/>
      <c r="I7" s="106"/>
      <c r="J7" s="22"/>
      <c r="K7" s="24"/>
    </row>
    <row r="8" spans="2:11" s="1" customFormat="1" ht="13.5">
      <c r="B8" s="34"/>
      <c r="C8" s="35"/>
      <c r="D8" s="30" t="s">
        <v>90</v>
      </c>
      <c r="E8" s="35"/>
      <c r="F8" s="35"/>
      <c r="G8" s="35"/>
      <c r="H8" s="35"/>
      <c r="I8" s="107"/>
      <c r="J8" s="35"/>
      <c r="K8" s="38"/>
    </row>
    <row r="9" spans="2:11" s="1" customFormat="1" ht="36.95" customHeight="1">
      <c r="B9" s="34"/>
      <c r="C9" s="35"/>
      <c r="D9" s="35"/>
      <c r="E9" s="290" t="s">
        <v>382</v>
      </c>
      <c r="F9" s="262"/>
      <c r="G9" s="262"/>
      <c r="H9" s="262"/>
      <c r="I9" s="107"/>
      <c r="J9" s="35"/>
      <c r="K9" s="38"/>
    </row>
    <row r="10" spans="2:11" s="1" customFormat="1" ht="13.5">
      <c r="B10" s="34"/>
      <c r="C10" s="35"/>
      <c r="D10" s="35"/>
      <c r="E10" s="35"/>
      <c r="F10" s="35"/>
      <c r="G10" s="35"/>
      <c r="H10" s="35"/>
      <c r="I10" s="107"/>
      <c r="J10" s="35"/>
      <c r="K10" s="38"/>
    </row>
    <row r="11" spans="2:11" s="1" customFormat="1" ht="14.45" customHeight="1">
      <c r="B11" s="34"/>
      <c r="C11" s="35"/>
      <c r="D11" s="30" t="s">
        <v>19</v>
      </c>
      <c r="E11" s="35"/>
      <c r="F11" s="28" t="s">
        <v>22</v>
      </c>
      <c r="G11" s="35"/>
      <c r="H11" s="35"/>
      <c r="I11" s="108" t="s">
        <v>21</v>
      </c>
      <c r="J11" s="28" t="s">
        <v>22</v>
      </c>
      <c r="K11" s="38"/>
    </row>
    <row r="12" spans="2:11" s="1" customFormat="1" ht="14.45" customHeight="1">
      <c r="B12" s="34"/>
      <c r="C12" s="35"/>
      <c r="D12" s="30" t="s">
        <v>24</v>
      </c>
      <c r="E12" s="35"/>
      <c r="F12" s="28" t="s">
        <v>25</v>
      </c>
      <c r="G12" s="35"/>
      <c r="H12" s="35"/>
      <c r="I12" s="108" t="s">
        <v>26</v>
      </c>
      <c r="J12" s="109" t="str">
        <f>'Rekapitulace stavby'!AN8</f>
        <v>30. 9. 2018</v>
      </c>
      <c r="K12" s="38"/>
    </row>
    <row r="13" spans="2:11" s="1" customFormat="1" ht="10.9" customHeight="1">
      <c r="B13" s="34"/>
      <c r="C13" s="35"/>
      <c r="D13" s="35"/>
      <c r="E13" s="35"/>
      <c r="F13" s="35"/>
      <c r="G13" s="35"/>
      <c r="H13" s="35"/>
      <c r="I13" s="107"/>
      <c r="J13" s="35"/>
      <c r="K13" s="38"/>
    </row>
    <row r="14" spans="2:11" s="1" customFormat="1" ht="14.45" customHeight="1">
      <c r="B14" s="34"/>
      <c r="C14" s="35"/>
      <c r="D14" s="30" t="s">
        <v>30</v>
      </c>
      <c r="E14" s="35"/>
      <c r="F14" s="35"/>
      <c r="G14" s="35"/>
      <c r="H14" s="35"/>
      <c r="I14" s="108" t="s">
        <v>31</v>
      </c>
      <c r="J14" s="28" t="s">
        <v>22</v>
      </c>
      <c r="K14" s="38"/>
    </row>
    <row r="15" spans="2:11" s="1" customFormat="1" ht="18" customHeight="1">
      <c r="B15" s="34"/>
      <c r="C15" s="35"/>
      <c r="D15" s="35"/>
      <c r="E15" s="28" t="s">
        <v>32</v>
      </c>
      <c r="F15" s="35"/>
      <c r="G15" s="35"/>
      <c r="H15" s="35"/>
      <c r="I15" s="108" t="s">
        <v>33</v>
      </c>
      <c r="J15" s="28" t="s">
        <v>22</v>
      </c>
      <c r="K15" s="38"/>
    </row>
    <row r="16" spans="2:11" s="1" customFormat="1" ht="6.95" customHeight="1">
      <c r="B16" s="34"/>
      <c r="C16" s="35"/>
      <c r="D16" s="35"/>
      <c r="E16" s="35"/>
      <c r="F16" s="35"/>
      <c r="G16" s="35"/>
      <c r="H16" s="35"/>
      <c r="I16" s="107"/>
      <c r="J16" s="35"/>
      <c r="K16" s="38"/>
    </row>
    <row r="17" spans="2:11" s="1" customFormat="1" ht="14.45" customHeight="1">
      <c r="B17" s="34"/>
      <c r="C17" s="35"/>
      <c r="D17" s="30" t="s">
        <v>34</v>
      </c>
      <c r="E17" s="35"/>
      <c r="F17" s="35"/>
      <c r="G17" s="35"/>
      <c r="H17" s="35"/>
      <c r="I17" s="108" t="s">
        <v>31</v>
      </c>
      <c r="J17" s="28" t="str">
        <f>IF('Rekapitulace stavby'!AN13="Vyplň údaj","",IF('Rekapitulace stavby'!AN13="","",'Rekapitulace stavby'!AN13))</f>
        <v/>
      </c>
      <c r="K17" s="38"/>
    </row>
    <row r="18" spans="2:11" s="1" customFormat="1" ht="18" customHeight="1">
      <c r="B18" s="34"/>
      <c r="C18" s="35"/>
      <c r="D18" s="35"/>
      <c r="E18" s="28" t="str">
        <f>IF('Rekapitulace stavby'!E14="Vyplň údaj","",IF('Rekapitulace stavby'!E14="","",'Rekapitulace stavby'!E14))</f>
        <v/>
      </c>
      <c r="F18" s="35"/>
      <c r="G18" s="35"/>
      <c r="H18" s="35"/>
      <c r="I18" s="108" t="s">
        <v>33</v>
      </c>
      <c r="J18" s="28" t="str">
        <f>IF('Rekapitulace stavby'!AN14="Vyplň údaj","",IF('Rekapitulace stavby'!AN14="","",'Rekapitulace stavby'!AN14))</f>
        <v/>
      </c>
      <c r="K18" s="38"/>
    </row>
    <row r="19" spans="2:11" s="1" customFormat="1" ht="6.95" customHeight="1">
      <c r="B19" s="34"/>
      <c r="C19" s="35"/>
      <c r="D19" s="35"/>
      <c r="E19" s="35"/>
      <c r="F19" s="35"/>
      <c r="G19" s="35"/>
      <c r="H19" s="35"/>
      <c r="I19" s="107"/>
      <c r="J19" s="35"/>
      <c r="K19" s="38"/>
    </row>
    <row r="20" spans="2:11" s="1" customFormat="1" ht="14.45" customHeight="1">
      <c r="B20" s="34"/>
      <c r="C20" s="35"/>
      <c r="D20" s="30" t="s">
        <v>36</v>
      </c>
      <c r="E20" s="35"/>
      <c r="F20" s="35"/>
      <c r="G20" s="35"/>
      <c r="H20" s="35"/>
      <c r="I20" s="108" t="s">
        <v>31</v>
      </c>
      <c r="J20" s="28" t="s">
        <v>22</v>
      </c>
      <c r="K20" s="38"/>
    </row>
    <row r="21" spans="2:11" s="1" customFormat="1" ht="18" customHeight="1">
      <c r="B21" s="34"/>
      <c r="C21" s="35"/>
      <c r="D21" s="35"/>
      <c r="E21" s="28" t="s">
        <v>37</v>
      </c>
      <c r="F21" s="35"/>
      <c r="G21" s="35"/>
      <c r="H21" s="35"/>
      <c r="I21" s="108" t="s">
        <v>33</v>
      </c>
      <c r="J21" s="28" t="s">
        <v>22</v>
      </c>
      <c r="K21" s="38"/>
    </row>
    <row r="22" spans="2:11" s="1" customFormat="1" ht="6.95" customHeight="1">
      <c r="B22" s="34"/>
      <c r="C22" s="35"/>
      <c r="D22" s="35"/>
      <c r="E22" s="35"/>
      <c r="F22" s="35"/>
      <c r="G22" s="35"/>
      <c r="H22" s="35"/>
      <c r="I22" s="107"/>
      <c r="J22" s="35"/>
      <c r="K22" s="38"/>
    </row>
    <row r="23" spans="2:11" s="1" customFormat="1" ht="14.45" customHeight="1">
      <c r="B23" s="34"/>
      <c r="C23" s="35"/>
      <c r="D23" s="30" t="s">
        <v>39</v>
      </c>
      <c r="E23" s="35"/>
      <c r="F23" s="35"/>
      <c r="G23" s="35"/>
      <c r="H23" s="35"/>
      <c r="I23" s="107"/>
      <c r="J23" s="35"/>
      <c r="K23" s="38"/>
    </row>
    <row r="24" spans="2:11" s="6" customFormat="1" ht="22.5" customHeight="1">
      <c r="B24" s="110"/>
      <c r="C24" s="111"/>
      <c r="D24" s="111"/>
      <c r="E24" s="258" t="s">
        <v>22</v>
      </c>
      <c r="F24" s="291"/>
      <c r="G24" s="291"/>
      <c r="H24" s="291"/>
      <c r="I24" s="112"/>
      <c r="J24" s="111"/>
      <c r="K24" s="113"/>
    </row>
    <row r="25" spans="2:11" s="1" customFormat="1" ht="6.95" customHeight="1">
      <c r="B25" s="34"/>
      <c r="C25" s="35"/>
      <c r="D25" s="35"/>
      <c r="E25" s="35"/>
      <c r="F25" s="35"/>
      <c r="G25" s="35"/>
      <c r="H25" s="35"/>
      <c r="I25" s="107"/>
      <c r="J25" s="35"/>
      <c r="K25" s="38"/>
    </row>
    <row r="26" spans="2:11" s="1" customFormat="1" ht="6.95" customHeight="1">
      <c r="B26" s="34"/>
      <c r="C26" s="35"/>
      <c r="D26" s="79"/>
      <c r="E26" s="79"/>
      <c r="F26" s="79"/>
      <c r="G26" s="79"/>
      <c r="H26" s="79"/>
      <c r="I26" s="114"/>
      <c r="J26" s="79"/>
      <c r="K26" s="115"/>
    </row>
    <row r="27" spans="2:11" s="1" customFormat="1" ht="25.35" customHeight="1">
      <c r="B27" s="34"/>
      <c r="C27" s="35"/>
      <c r="D27" s="116" t="s">
        <v>41</v>
      </c>
      <c r="E27" s="35"/>
      <c r="F27" s="35"/>
      <c r="G27" s="35"/>
      <c r="H27" s="35"/>
      <c r="I27" s="107"/>
      <c r="J27" s="117">
        <f>ROUND(J78,2)</f>
        <v>0</v>
      </c>
      <c r="K27" s="38"/>
    </row>
    <row r="28" spans="2:11" s="1" customFormat="1" ht="6.95" customHeight="1">
      <c r="B28" s="34"/>
      <c r="C28" s="35"/>
      <c r="D28" s="79"/>
      <c r="E28" s="79"/>
      <c r="F28" s="79"/>
      <c r="G28" s="79"/>
      <c r="H28" s="79"/>
      <c r="I28" s="114"/>
      <c r="J28" s="79"/>
      <c r="K28" s="115"/>
    </row>
    <row r="29" spans="2:11" s="1" customFormat="1" ht="14.45" customHeight="1">
      <c r="B29" s="34"/>
      <c r="C29" s="35"/>
      <c r="D29" s="35"/>
      <c r="E29" s="35"/>
      <c r="F29" s="39" t="s">
        <v>43</v>
      </c>
      <c r="G29" s="35"/>
      <c r="H29" s="35"/>
      <c r="I29" s="118" t="s">
        <v>42</v>
      </c>
      <c r="J29" s="39" t="s">
        <v>44</v>
      </c>
      <c r="K29" s="38"/>
    </row>
    <row r="30" spans="2:11" s="1" customFormat="1" ht="14.45" customHeight="1">
      <c r="B30" s="34"/>
      <c r="C30" s="35"/>
      <c r="D30" s="42" t="s">
        <v>45</v>
      </c>
      <c r="E30" s="42" t="s">
        <v>46</v>
      </c>
      <c r="F30" s="119">
        <f>ROUND(SUM(BE78:BE94),2)</f>
        <v>0</v>
      </c>
      <c r="G30" s="35"/>
      <c r="H30" s="35"/>
      <c r="I30" s="120">
        <v>0.21</v>
      </c>
      <c r="J30" s="119">
        <f>ROUND(ROUND((SUM(BE78:BE94)),2)*I30,2)</f>
        <v>0</v>
      </c>
      <c r="K30" s="38"/>
    </row>
    <row r="31" spans="2:11" s="1" customFormat="1" ht="14.45" customHeight="1">
      <c r="B31" s="34"/>
      <c r="C31" s="35"/>
      <c r="D31" s="35"/>
      <c r="E31" s="42" t="s">
        <v>47</v>
      </c>
      <c r="F31" s="119">
        <f>ROUND(SUM(BF78:BF94),2)</f>
        <v>0</v>
      </c>
      <c r="G31" s="35"/>
      <c r="H31" s="35"/>
      <c r="I31" s="120">
        <v>0.15</v>
      </c>
      <c r="J31" s="119">
        <f>ROUND(ROUND((SUM(BF78:BF94)),2)*I31,2)</f>
        <v>0</v>
      </c>
      <c r="K31" s="38"/>
    </row>
    <row r="32" spans="2:11" s="1" customFormat="1" ht="14.45" customHeight="1" hidden="1">
      <c r="B32" s="34"/>
      <c r="C32" s="35"/>
      <c r="D32" s="35"/>
      <c r="E32" s="42" t="s">
        <v>48</v>
      </c>
      <c r="F32" s="119">
        <f>ROUND(SUM(BG78:BG94),2)</f>
        <v>0</v>
      </c>
      <c r="G32" s="35"/>
      <c r="H32" s="35"/>
      <c r="I32" s="120">
        <v>0.21</v>
      </c>
      <c r="J32" s="119">
        <v>0</v>
      </c>
      <c r="K32" s="38"/>
    </row>
    <row r="33" spans="2:11" s="1" customFormat="1" ht="14.45" customHeight="1" hidden="1">
      <c r="B33" s="34"/>
      <c r="C33" s="35"/>
      <c r="D33" s="35"/>
      <c r="E33" s="42" t="s">
        <v>49</v>
      </c>
      <c r="F33" s="119">
        <f>ROUND(SUM(BH78:BH94),2)</f>
        <v>0</v>
      </c>
      <c r="G33" s="35"/>
      <c r="H33" s="35"/>
      <c r="I33" s="120">
        <v>0.15</v>
      </c>
      <c r="J33" s="119">
        <v>0</v>
      </c>
      <c r="K33" s="38"/>
    </row>
    <row r="34" spans="2:11" s="1" customFormat="1" ht="14.45" customHeight="1" hidden="1">
      <c r="B34" s="34"/>
      <c r="C34" s="35"/>
      <c r="D34" s="35"/>
      <c r="E34" s="42" t="s">
        <v>50</v>
      </c>
      <c r="F34" s="119">
        <f>ROUND(SUM(BI78:BI94),2)</f>
        <v>0</v>
      </c>
      <c r="G34" s="35"/>
      <c r="H34" s="35"/>
      <c r="I34" s="120">
        <v>0</v>
      </c>
      <c r="J34" s="119">
        <v>0</v>
      </c>
      <c r="K34" s="38"/>
    </row>
    <row r="35" spans="2:11" s="1" customFormat="1" ht="6.95" customHeight="1">
      <c r="B35" s="34"/>
      <c r="C35" s="35"/>
      <c r="D35" s="35"/>
      <c r="E35" s="35"/>
      <c r="F35" s="35"/>
      <c r="G35" s="35"/>
      <c r="H35" s="35"/>
      <c r="I35" s="107"/>
      <c r="J35" s="35"/>
      <c r="K35" s="38"/>
    </row>
    <row r="36" spans="2:11" s="1" customFormat="1" ht="25.35" customHeight="1">
      <c r="B36" s="34"/>
      <c r="C36" s="121"/>
      <c r="D36" s="122" t="s">
        <v>51</v>
      </c>
      <c r="E36" s="73"/>
      <c r="F36" s="73"/>
      <c r="G36" s="123" t="s">
        <v>52</v>
      </c>
      <c r="H36" s="124" t="s">
        <v>53</v>
      </c>
      <c r="I36" s="125"/>
      <c r="J36" s="126">
        <f>SUM(J27:J34)</f>
        <v>0</v>
      </c>
      <c r="K36" s="127"/>
    </row>
    <row r="37" spans="2:11" s="1" customFormat="1" ht="14.45" customHeight="1">
      <c r="B37" s="49"/>
      <c r="C37" s="50"/>
      <c r="D37" s="50"/>
      <c r="E37" s="50"/>
      <c r="F37" s="50"/>
      <c r="G37" s="50"/>
      <c r="H37" s="50"/>
      <c r="I37" s="128"/>
      <c r="J37" s="50"/>
      <c r="K37" s="51"/>
    </row>
    <row r="41" spans="2:11" s="1" customFormat="1" ht="6.95" customHeight="1">
      <c r="B41" s="129"/>
      <c r="C41" s="130"/>
      <c r="D41" s="130"/>
      <c r="E41" s="130"/>
      <c r="F41" s="130"/>
      <c r="G41" s="130"/>
      <c r="H41" s="130"/>
      <c r="I41" s="131"/>
      <c r="J41" s="130"/>
      <c r="K41" s="132"/>
    </row>
    <row r="42" spans="2:11" s="1" customFormat="1" ht="36.95" customHeight="1">
      <c r="B42" s="34"/>
      <c r="C42" s="23" t="s">
        <v>93</v>
      </c>
      <c r="D42" s="35"/>
      <c r="E42" s="35"/>
      <c r="F42" s="35"/>
      <c r="G42" s="35"/>
      <c r="H42" s="35"/>
      <c r="I42" s="107"/>
      <c r="J42" s="35"/>
      <c r="K42" s="38"/>
    </row>
    <row r="43" spans="2:11" s="1" customFormat="1" ht="6.95" customHeight="1">
      <c r="B43" s="34"/>
      <c r="C43" s="35"/>
      <c r="D43" s="35"/>
      <c r="E43" s="35"/>
      <c r="F43" s="35"/>
      <c r="G43" s="35"/>
      <c r="H43" s="35"/>
      <c r="I43" s="107"/>
      <c r="J43" s="35"/>
      <c r="K43" s="38"/>
    </row>
    <row r="44" spans="2:11" s="1" customFormat="1" ht="14.45" customHeight="1">
      <c r="B44" s="34"/>
      <c r="C44" s="30" t="s">
        <v>16</v>
      </c>
      <c r="D44" s="35"/>
      <c r="E44" s="35"/>
      <c r="F44" s="35"/>
      <c r="G44" s="35"/>
      <c r="H44" s="35"/>
      <c r="I44" s="107"/>
      <c r="J44" s="35"/>
      <c r="K44" s="38"/>
    </row>
    <row r="45" spans="2:11" s="1" customFormat="1" ht="22.5" customHeight="1">
      <c r="B45" s="34"/>
      <c r="C45" s="35"/>
      <c r="D45" s="35"/>
      <c r="E45" s="289" t="str">
        <f>E7</f>
        <v>B1612 INFRASTRUKTURA ZÁKLADNÁCH ŠKOL- OBJEKT DÍLEN SSZŠ LITVÍNOV, ČÁST VENKOVNÍ ÚPRAVY</v>
      </c>
      <c r="F45" s="262"/>
      <c r="G45" s="262"/>
      <c r="H45" s="262"/>
      <c r="I45" s="107"/>
      <c r="J45" s="35"/>
      <c r="K45" s="38"/>
    </row>
    <row r="46" spans="2:11" s="1" customFormat="1" ht="14.45" customHeight="1">
      <c r="B46" s="34"/>
      <c r="C46" s="30" t="s">
        <v>90</v>
      </c>
      <c r="D46" s="35"/>
      <c r="E46" s="35"/>
      <c r="F46" s="35"/>
      <c r="G46" s="35"/>
      <c r="H46" s="35"/>
      <c r="I46" s="107"/>
      <c r="J46" s="35"/>
      <c r="K46" s="38"/>
    </row>
    <row r="47" spans="2:11" s="1" customFormat="1" ht="23.25" customHeight="1">
      <c r="B47" s="34"/>
      <c r="C47" s="35"/>
      <c r="D47" s="35"/>
      <c r="E47" s="290" t="str">
        <f>E9</f>
        <v>64.2 - VRN</v>
      </c>
      <c r="F47" s="262"/>
      <c r="G47" s="262"/>
      <c r="H47" s="262"/>
      <c r="I47" s="107"/>
      <c r="J47" s="35"/>
      <c r="K47" s="38"/>
    </row>
    <row r="48" spans="2:11" s="1" customFormat="1" ht="6.95" customHeight="1">
      <c r="B48" s="34"/>
      <c r="C48" s="35"/>
      <c r="D48" s="35"/>
      <c r="E48" s="35"/>
      <c r="F48" s="35"/>
      <c r="G48" s="35"/>
      <c r="H48" s="35"/>
      <c r="I48" s="107"/>
      <c r="J48" s="35"/>
      <c r="K48" s="38"/>
    </row>
    <row r="49" spans="2:11" s="1" customFormat="1" ht="18" customHeight="1">
      <c r="B49" s="34"/>
      <c r="C49" s="30" t="s">
        <v>24</v>
      </c>
      <c r="D49" s="35"/>
      <c r="E49" s="35"/>
      <c r="F49" s="28" t="str">
        <f>F12</f>
        <v>Litvínov</v>
      </c>
      <c r="G49" s="35"/>
      <c r="H49" s="35"/>
      <c r="I49" s="108" t="s">
        <v>26</v>
      </c>
      <c r="J49" s="109" t="str">
        <f>IF(J12="","",J12)</f>
        <v>30. 9. 2018</v>
      </c>
      <c r="K49" s="38"/>
    </row>
    <row r="50" spans="2:11" s="1" customFormat="1" ht="6.95" customHeight="1">
      <c r="B50" s="34"/>
      <c r="C50" s="35"/>
      <c r="D50" s="35"/>
      <c r="E50" s="35"/>
      <c r="F50" s="35"/>
      <c r="G50" s="35"/>
      <c r="H50" s="35"/>
      <c r="I50" s="107"/>
      <c r="J50" s="35"/>
      <c r="K50" s="38"/>
    </row>
    <row r="51" spans="2:11" s="1" customFormat="1" ht="13.5">
      <c r="B51" s="34"/>
      <c r="C51" s="30" t="s">
        <v>30</v>
      </c>
      <c r="D51" s="35"/>
      <c r="E51" s="35"/>
      <c r="F51" s="28" t="str">
        <f>E15</f>
        <v>Město Litvínov</v>
      </c>
      <c r="G51" s="35"/>
      <c r="H51" s="35"/>
      <c r="I51" s="108" t="s">
        <v>36</v>
      </c>
      <c r="J51" s="28" t="str">
        <f>E21</f>
        <v>Ing. Lucie Dvořáková</v>
      </c>
      <c r="K51" s="38"/>
    </row>
    <row r="52" spans="2:11" s="1" customFormat="1" ht="14.45" customHeight="1">
      <c r="B52" s="34"/>
      <c r="C52" s="30" t="s">
        <v>34</v>
      </c>
      <c r="D52" s="35"/>
      <c r="E52" s="35"/>
      <c r="F52" s="28" t="str">
        <f>IF(E18="","",E18)</f>
        <v/>
      </c>
      <c r="G52" s="35"/>
      <c r="H52" s="35"/>
      <c r="I52" s="107"/>
      <c r="J52" s="35"/>
      <c r="K52" s="38"/>
    </row>
    <row r="53" spans="2:11" s="1" customFormat="1" ht="10.35" customHeight="1">
      <c r="B53" s="34"/>
      <c r="C53" s="35"/>
      <c r="D53" s="35"/>
      <c r="E53" s="35"/>
      <c r="F53" s="35"/>
      <c r="G53" s="35"/>
      <c r="H53" s="35"/>
      <c r="I53" s="107"/>
      <c r="J53" s="35"/>
      <c r="K53" s="38"/>
    </row>
    <row r="54" spans="2:11" s="1" customFormat="1" ht="29.25" customHeight="1">
      <c r="B54" s="34"/>
      <c r="C54" s="133" t="s">
        <v>94</v>
      </c>
      <c r="D54" s="121"/>
      <c r="E54" s="121"/>
      <c r="F54" s="121"/>
      <c r="G54" s="121"/>
      <c r="H54" s="121"/>
      <c r="I54" s="134"/>
      <c r="J54" s="135" t="s">
        <v>95</v>
      </c>
      <c r="K54" s="136"/>
    </row>
    <row r="55" spans="2:11" s="1" customFormat="1" ht="10.35" customHeight="1">
      <c r="B55" s="34"/>
      <c r="C55" s="35"/>
      <c r="D55" s="35"/>
      <c r="E55" s="35"/>
      <c r="F55" s="35"/>
      <c r="G55" s="35"/>
      <c r="H55" s="35"/>
      <c r="I55" s="107"/>
      <c r="J55" s="35"/>
      <c r="K55" s="38"/>
    </row>
    <row r="56" spans="2:47" s="1" customFormat="1" ht="29.25" customHeight="1">
      <c r="B56" s="34"/>
      <c r="C56" s="137" t="s">
        <v>96</v>
      </c>
      <c r="D56" s="35"/>
      <c r="E56" s="35"/>
      <c r="F56" s="35"/>
      <c r="G56" s="35"/>
      <c r="H56" s="35"/>
      <c r="I56" s="107"/>
      <c r="J56" s="117">
        <f>J78</f>
        <v>0</v>
      </c>
      <c r="K56" s="38"/>
      <c r="AU56" s="17" t="s">
        <v>97</v>
      </c>
    </row>
    <row r="57" spans="2:11" s="7" customFormat="1" ht="24.95" customHeight="1">
      <c r="B57" s="138"/>
      <c r="C57" s="139"/>
      <c r="D57" s="140" t="s">
        <v>383</v>
      </c>
      <c r="E57" s="141"/>
      <c r="F57" s="141"/>
      <c r="G57" s="141"/>
      <c r="H57" s="141"/>
      <c r="I57" s="142"/>
      <c r="J57" s="143">
        <f>J79</f>
        <v>0</v>
      </c>
      <c r="K57" s="144"/>
    </row>
    <row r="58" spans="2:11" s="8" customFormat="1" ht="19.9" customHeight="1">
      <c r="B58" s="145"/>
      <c r="C58" s="146"/>
      <c r="D58" s="147" t="s">
        <v>384</v>
      </c>
      <c r="E58" s="148"/>
      <c r="F58" s="148"/>
      <c r="G58" s="148"/>
      <c r="H58" s="148"/>
      <c r="I58" s="149"/>
      <c r="J58" s="150">
        <f>J80</f>
        <v>0</v>
      </c>
      <c r="K58" s="151"/>
    </row>
    <row r="59" spans="2:11" s="1" customFormat="1" ht="21.75" customHeight="1">
      <c r="B59" s="34"/>
      <c r="C59" s="35"/>
      <c r="D59" s="35"/>
      <c r="E59" s="35"/>
      <c r="F59" s="35"/>
      <c r="G59" s="35"/>
      <c r="H59" s="35"/>
      <c r="I59" s="107"/>
      <c r="J59" s="35"/>
      <c r="K59" s="38"/>
    </row>
    <row r="60" spans="2:11" s="1" customFormat="1" ht="6.95" customHeight="1">
      <c r="B60" s="49"/>
      <c r="C60" s="50"/>
      <c r="D60" s="50"/>
      <c r="E60" s="50"/>
      <c r="F60" s="50"/>
      <c r="G60" s="50"/>
      <c r="H60" s="50"/>
      <c r="I60" s="128"/>
      <c r="J60" s="50"/>
      <c r="K60" s="51"/>
    </row>
    <row r="64" spans="2:12" s="1" customFormat="1" ht="6.95" customHeight="1">
      <c r="B64" s="52"/>
      <c r="C64" s="53"/>
      <c r="D64" s="53"/>
      <c r="E64" s="53"/>
      <c r="F64" s="53"/>
      <c r="G64" s="53"/>
      <c r="H64" s="53"/>
      <c r="I64" s="131"/>
      <c r="J64" s="53"/>
      <c r="K64" s="53"/>
      <c r="L64" s="54"/>
    </row>
    <row r="65" spans="2:12" s="1" customFormat="1" ht="36.95" customHeight="1">
      <c r="B65" s="34"/>
      <c r="C65" s="55" t="s">
        <v>103</v>
      </c>
      <c r="D65" s="56"/>
      <c r="E65" s="56"/>
      <c r="F65" s="56"/>
      <c r="G65" s="56"/>
      <c r="H65" s="56"/>
      <c r="I65" s="152"/>
      <c r="J65" s="56"/>
      <c r="K65" s="56"/>
      <c r="L65" s="54"/>
    </row>
    <row r="66" spans="2:12" s="1" customFormat="1" ht="6.95" customHeight="1">
      <c r="B66" s="34"/>
      <c r="C66" s="56"/>
      <c r="D66" s="56"/>
      <c r="E66" s="56"/>
      <c r="F66" s="56"/>
      <c r="G66" s="56"/>
      <c r="H66" s="56"/>
      <c r="I66" s="152"/>
      <c r="J66" s="56"/>
      <c r="K66" s="56"/>
      <c r="L66" s="54"/>
    </row>
    <row r="67" spans="2:12" s="1" customFormat="1" ht="14.45" customHeight="1">
      <c r="B67" s="34"/>
      <c r="C67" s="58" t="s">
        <v>16</v>
      </c>
      <c r="D67" s="56"/>
      <c r="E67" s="56"/>
      <c r="F67" s="56"/>
      <c r="G67" s="56"/>
      <c r="H67" s="56"/>
      <c r="I67" s="152"/>
      <c r="J67" s="56"/>
      <c r="K67" s="56"/>
      <c r="L67" s="54"/>
    </row>
    <row r="68" spans="2:12" s="1" customFormat="1" ht="22.5" customHeight="1">
      <c r="B68" s="34"/>
      <c r="C68" s="56"/>
      <c r="D68" s="56"/>
      <c r="E68" s="292" t="str">
        <f>E7</f>
        <v>B1612 INFRASTRUKTURA ZÁKLADNÁCH ŠKOL- OBJEKT DÍLEN SSZŠ LITVÍNOV, ČÁST VENKOVNÍ ÚPRAVY</v>
      </c>
      <c r="F68" s="273"/>
      <c r="G68" s="273"/>
      <c r="H68" s="273"/>
      <c r="I68" s="152"/>
      <c r="J68" s="56"/>
      <c r="K68" s="56"/>
      <c r="L68" s="54"/>
    </row>
    <row r="69" spans="2:12" s="1" customFormat="1" ht="14.45" customHeight="1">
      <c r="B69" s="34"/>
      <c r="C69" s="58" t="s">
        <v>90</v>
      </c>
      <c r="D69" s="56"/>
      <c r="E69" s="56"/>
      <c r="F69" s="56"/>
      <c r="G69" s="56"/>
      <c r="H69" s="56"/>
      <c r="I69" s="152"/>
      <c r="J69" s="56"/>
      <c r="K69" s="56"/>
      <c r="L69" s="54"/>
    </row>
    <row r="70" spans="2:12" s="1" customFormat="1" ht="23.25" customHeight="1">
      <c r="B70" s="34"/>
      <c r="C70" s="56"/>
      <c r="D70" s="56"/>
      <c r="E70" s="270" t="str">
        <f>E9</f>
        <v>64.2 - VRN</v>
      </c>
      <c r="F70" s="273"/>
      <c r="G70" s="273"/>
      <c r="H70" s="273"/>
      <c r="I70" s="152"/>
      <c r="J70" s="56"/>
      <c r="K70" s="56"/>
      <c r="L70" s="54"/>
    </row>
    <row r="71" spans="2:12" s="1" customFormat="1" ht="6.95" customHeight="1">
      <c r="B71" s="34"/>
      <c r="C71" s="56"/>
      <c r="D71" s="56"/>
      <c r="E71" s="56"/>
      <c r="F71" s="56"/>
      <c r="G71" s="56"/>
      <c r="H71" s="56"/>
      <c r="I71" s="152"/>
      <c r="J71" s="56"/>
      <c r="K71" s="56"/>
      <c r="L71" s="54"/>
    </row>
    <row r="72" spans="2:12" s="1" customFormat="1" ht="18" customHeight="1">
      <c r="B72" s="34"/>
      <c r="C72" s="58" t="s">
        <v>24</v>
      </c>
      <c r="D72" s="56"/>
      <c r="E72" s="56"/>
      <c r="F72" s="153" t="str">
        <f>F12</f>
        <v>Litvínov</v>
      </c>
      <c r="G72" s="56"/>
      <c r="H72" s="56"/>
      <c r="I72" s="154" t="s">
        <v>26</v>
      </c>
      <c r="J72" s="66" t="str">
        <f>IF(J12="","",J12)</f>
        <v>30. 9. 2018</v>
      </c>
      <c r="K72" s="56"/>
      <c r="L72" s="54"/>
    </row>
    <row r="73" spans="2:12" s="1" customFormat="1" ht="6.95" customHeight="1">
      <c r="B73" s="34"/>
      <c r="C73" s="56"/>
      <c r="D73" s="56"/>
      <c r="E73" s="56"/>
      <c r="F73" s="56"/>
      <c r="G73" s="56"/>
      <c r="H73" s="56"/>
      <c r="I73" s="152"/>
      <c r="J73" s="56"/>
      <c r="K73" s="56"/>
      <c r="L73" s="54"/>
    </row>
    <row r="74" spans="2:12" s="1" customFormat="1" ht="13.5">
      <c r="B74" s="34"/>
      <c r="C74" s="58" t="s">
        <v>30</v>
      </c>
      <c r="D74" s="56"/>
      <c r="E74" s="56"/>
      <c r="F74" s="153" t="str">
        <f>E15</f>
        <v>Město Litvínov</v>
      </c>
      <c r="G74" s="56"/>
      <c r="H74" s="56"/>
      <c r="I74" s="154" t="s">
        <v>36</v>
      </c>
      <c r="J74" s="153" t="str">
        <f>E21</f>
        <v>Ing. Lucie Dvořáková</v>
      </c>
      <c r="K74" s="56"/>
      <c r="L74" s="54"/>
    </row>
    <row r="75" spans="2:12" s="1" customFormat="1" ht="14.45" customHeight="1">
      <c r="B75" s="34"/>
      <c r="C75" s="58" t="s">
        <v>34</v>
      </c>
      <c r="D75" s="56"/>
      <c r="E75" s="56"/>
      <c r="F75" s="153" t="str">
        <f>IF(E18="","",E18)</f>
        <v/>
      </c>
      <c r="G75" s="56"/>
      <c r="H75" s="56"/>
      <c r="I75" s="152"/>
      <c r="J75" s="56"/>
      <c r="K75" s="56"/>
      <c r="L75" s="54"/>
    </row>
    <row r="76" spans="2:12" s="1" customFormat="1" ht="10.35" customHeight="1">
      <c r="B76" s="34"/>
      <c r="C76" s="56"/>
      <c r="D76" s="56"/>
      <c r="E76" s="56"/>
      <c r="F76" s="56"/>
      <c r="G76" s="56"/>
      <c r="H76" s="56"/>
      <c r="I76" s="152"/>
      <c r="J76" s="56"/>
      <c r="K76" s="56"/>
      <c r="L76" s="54"/>
    </row>
    <row r="77" spans="2:20" s="9" customFormat="1" ht="29.25" customHeight="1">
      <c r="B77" s="155"/>
      <c r="C77" s="156" t="s">
        <v>104</v>
      </c>
      <c r="D77" s="157" t="s">
        <v>60</v>
      </c>
      <c r="E77" s="157" t="s">
        <v>56</v>
      </c>
      <c r="F77" s="157" t="s">
        <v>105</v>
      </c>
      <c r="G77" s="157" t="s">
        <v>106</v>
      </c>
      <c r="H77" s="157" t="s">
        <v>107</v>
      </c>
      <c r="I77" s="158" t="s">
        <v>108</v>
      </c>
      <c r="J77" s="157" t="s">
        <v>95</v>
      </c>
      <c r="K77" s="159" t="s">
        <v>109</v>
      </c>
      <c r="L77" s="160"/>
      <c r="M77" s="75" t="s">
        <v>110</v>
      </c>
      <c r="N77" s="76" t="s">
        <v>45</v>
      </c>
      <c r="O77" s="76" t="s">
        <v>111</v>
      </c>
      <c r="P77" s="76" t="s">
        <v>112</v>
      </c>
      <c r="Q77" s="76" t="s">
        <v>113</v>
      </c>
      <c r="R77" s="76" t="s">
        <v>114</v>
      </c>
      <c r="S77" s="76" t="s">
        <v>115</v>
      </c>
      <c r="T77" s="77" t="s">
        <v>116</v>
      </c>
    </row>
    <row r="78" spans="2:63" s="1" customFormat="1" ht="29.25" customHeight="1">
      <c r="B78" s="34"/>
      <c r="C78" s="81" t="s">
        <v>96</v>
      </c>
      <c r="D78" s="56"/>
      <c r="E78" s="56"/>
      <c r="F78" s="56"/>
      <c r="G78" s="56"/>
      <c r="H78" s="56"/>
      <c r="I78" s="152"/>
      <c r="J78" s="161">
        <f>BK78</f>
        <v>0</v>
      </c>
      <c r="K78" s="56"/>
      <c r="L78" s="54"/>
      <c r="M78" s="78"/>
      <c r="N78" s="79"/>
      <c r="O78" s="79"/>
      <c r="P78" s="162">
        <f>P79</f>
        <v>0</v>
      </c>
      <c r="Q78" s="79"/>
      <c r="R78" s="162">
        <f>R79</f>
        <v>0</v>
      </c>
      <c r="S78" s="79"/>
      <c r="T78" s="163">
        <f>T79</f>
        <v>0</v>
      </c>
      <c r="AT78" s="17" t="s">
        <v>74</v>
      </c>
      <c r="AU78" s="17" t="s">
        <v>97</v>
      </c>
      <c r="BK78" s="164">
        <f>BK79</f>
        <v>0</v>
      </c>
    </row>
    <row r="79" spans="2:63" s="10" customFormat="1" ht="37.35" customHeight="1">
      <c r="B79" s="165"/>
      <c r="C79" s="166"/>
      <c r="D79" s="167" t="s">
        <v>74</v>
      </c>
      <c r="E79" s="168" t="s">
        <v>85</v>
      </c>
      <c r="F79" s="168" t="s">
        <v>385</v>
      </c>
      <c r="G79" s="166"/>
      <c r="H79" s="166"/>
      <c r="I79" s="169"/>
      <c r="J79" s="170">
        <f>BK79</f>
        <v>0</v>
      </c>
      <c r="K79" s="166"/>
      <c r="L79" s="171"/>
      <c r="M79" s="172"/>
      <c r="N79" s="173"/>
      <c r="O79" s="173"/>
      <c r="P79" s="174">
        <f>P80</f>
        <v>0</v>
      </c>
      <c r="Q79" s="173"/>
      <c r="R79" s="174">
        <f>R80</f>
        <v>0</v>
      </c>
      <c r="S79" s="173"/>
      <c r="T79" s="175">
        <f>T80</f>
        <v>0</v>
      </c>
      <c r="AR79" s="176" t="s">
        <v>150</v>
      </c>
      <c r="AT79" s="177" t="s">
        <v>74</v>
      </c>
      <c r="AU79" s="177" t="s">
        <v>75</v>
      </c>
      <c r="AY79" s="176" t="s">
        <v>119</v>
      </c>
      <c r="BK79" s="178">
        <f>BK80</f>
        <v>0</v>
      </c>
    </row>
    <row r="80" spans="2:63" s="10" customFormat="1" ht="19.9" customHeight="1">
      <c r="B80" s="165"/>
      <c r="C80" s="166"/>
      <c r="D80" s="179" t="s">
        <v>74</v>
      </c>
      <c r="E80" s="180" t="s">
        <v>75</v>
      </c>
      <c r="F80" s="180" t="s">
        <v>385</v>
      </c>
      <c r="G80" s="166"/>
      <c r="H80" s="166"/>
      <c r="I80" s="169"/>
      <c r="J80" s="181">
        <f>BK80</f>
        <v>0</v>
      </c>
      <c r="K80" s="166"/>
      <c r="L80" s="171"/>
      <c r="M80" s="172"/>
      <c r="N80" s="173"/>
      <c r="O80" s="173"/>
      <c r="P80" s="174">
        <f>SUM(P81:P94)</f>
        <v>0</v>
      </c>
      <c r="Q80" s="173"/>
      <c r="R80" s="174">
        <f>SUM(R81:R94)</f>
        <v>0</v>
      </c>
      <c r="S80" s="173"/>
      <c r="T80" s="175">
        <f>SUM(T81:T94)</f>
        <v>0</v>
      </c>
      <c r="AR80" s="176" t="s">
        <v>150</v>
      </c>
      <c r="AT80" s="177" t="s">
        <v>74</v>
      </c>
      <c r="AU80" s="177" t="s">
        <v>23</v>
      </c>
      <c r="AY80" s="176" t="s">
        <v>119</v>
      </c>
      <c r="BK80" s="178">
        <f>SUM(BK81:BK94)</f>
        <v>0</v>
      </c>
    </row>
    <row r="81" spans="2:65" s="1" customFormat="1" ht="31.5" customHeight="1">
      <c r="B81" s="34"/>
      <c r="C81" s="182" t="s">
        <v>23</v>
      </c>
      <c r="D81" s="182" t="s">
        <v>121</v>
      </c>
      <c r="E81" s="183" t="s">
        <v>386</v>
      </c>
      <c r="F81" s="184" t="s">
        <v>387</v>
      </c>
      <c r="G81" s="185" t="s">
        <v>388</v>
      </c>
      <c r="H81" s="186">
        <v>1</v>
      </c>
      <c r="I81" s="187"/>
      <c r="J81" s="188">
        <f>ROUND(I81*H81,2)</f>
        <v>0</v>
      </c>
      <c r="K81" s="184" t="s">
        <v>22</v>
      </c>
      <c r="L81" s="54"/>
      <c r="M81" s="189" t="s">
        <v>22</v>
      </c>
      <c r="N81" s="190" t="s">
        <v>46</v>
      </c>
      <c r="O81" s="35"/>
      <c r="P81" s="191">
        <f>O81*H81</f>
        <v>0</v>
      </c>
      <c r="Q81" s="191">
        <v>0</v>
      </c>
      <c r="R81" s="191">
        <f>Q81*H81</f>
        <v>0</v>
      </c>
      <c r="S81" s="191">
        <v>0</v>
      </c>
      <c r="T81" s="192">
        <f>S81*H81</f>
        <v>0</v>
      </c>
      <c r="AR81" s="17" t="s">
        <v>389</v>
      </c>
      <c r="AT81" s="17" t="s">
        <v>121</v>
      </c>
      <c r="AU81" s="17" t="s">
        <v>83</v>
      </c>
      <c r="AY81" s="17" t="s">
        <v>119</v>
      </c>
      <c r="BE81" s="193">
        <f>IF(N81="základní",J81,0)</f>
        <v>0</v>
      </c>
      <c r="BF81" s="193">
        <f>IF(N81="snížená",J81,0)</f>
        <v>0</v>
      </c>
      <c r="BG81" s="193">
        <f>IF(N81="zákl. přenesená",J81,0)</f>
        <v>0</v>
      </c>
      <c r="BH81" s="193">
        <f>IF(N81="sníž. přenesená",J81,0)</f>
        <v>0</v>
      </c>
      <c r="BI81" s="193">
        <f>IF(N81="nulová",J81,0)</f>
        <v>0</v>
      </c>
      <c r="BJ81" s="17" t="s">
        <v>23</v>
      </c>
      <c r="BK81" s="193">
        <f>ROUND(I81*H81,2)</f>
        <v>0</v>
      </c>
      <c r="BL81" s="17" t="s">
        <v>389</v>
      </c>
      <c r="BM81" s="17" t="s">
        <v>390</v>
      </c>
    </row>
    <row r="82" spans="2:47" s="1" customFormat="1" ht="40.5">
      <c r="B82" s="34"/>
      <c r="C82" s="56"/>
      <c r="D82" s="198" t="s">
        <v>130</v>
      </c>
      <c r="E82" s="56"/>
      <c r="F82" s="243" t="s">
        <v>391</v>
      </c>
      <c r="G82" s="56"/>
      <c r="H82" s="56"/>
      <c r="I82" s="152"/>
      <c r="J82" s="56"/>
      <c r="K82" s="56"/>
      <c r="L82" s="54"/>
      <c r="M82" s="71"/>
      <c r="N82" s="35"/>
      <c r="O82" s="35"/>
      <c r="P82" s="35"/>
      <c r="Q82" s="35"/>
      <c r="R82" s="35"/>
      <c r="S82" s="35"/>
      <c r="T82" s="72"/>
      <c r="AT82" s="17" t="s">
        <v>130</v>
      </c>
      <c r="AU82" s="17" t="s">
        <v>83</v>
      </c>
    </row>
    <row r="83" spans="2:65" s="1" customFormat="1" ht="22.5" customHeight="1">
      <c r="B83" s="34"/>
      <c r="C83" s="182" t="s">
        <v>83</v>
      </c>
      <c r="D83" s="182" t="s">
        <v>121</v>
      </c>
      <c r="E83" s="183" t="s">
        <v>392</v>
      </c>
      <c r="F83" s="184" t="s">
        <v>393</v>
      </c>
      <c r="G83" s="185" t="s">
        <v>388</v>
      </c>
      <c r="H83" s="186">
        <v>1</v>
      </c>
      <c r="I83" s="187"/>
      <c r="J83" s="188">
        <f>ROUND(I83*H83,2)</f>
        <v>0</v>
      </c>
      <c r="K83" s="184" t="s">
        <v>22</v>
      </c>
      <c r="L83" s="54"/>
      <c r="M83" s="189" t="s">
        <v>22</v>
      </c>
      <c r="N83" s="190" t="s">
        <v>46</v>
      </c>
      <c r="O83" s="35"/>
      <c r="P83" s="191">
        <f>O83*H83</f>
        <v>0</v>
      </c>
      <c r="Q83" s="191">
        <v>0</v>
      </c>
      <c r="R83" s="191">
        <f>Q83*H83</f>
        <v>0</v>
      </c>
      <c r="S83" s="191">
        <v>0</v>
      </c>
      <c r="T83" s="192">
        <f>S83*H83</f>
        <v>0</v>
      </c>
      <c r="AR83" s="17" t="s">
        <v>389</v>
      </c>
      <c r="AT83" s="17" t="s">
        <v>121</v>
      </c>
      <c r="AU83" s="17" t="s">
        <v>83</v>
      </c>
      <c r="AY83" s="17" t="s">
        <v>119</v>
      </c>
      <c r="BE83" s="193">
        <f>IF(N83="základní",J83,0)</f>
        <v>0</v>
      </c>
      <c r="BF83" s="193">
        <f>IF(N83="snížená",J83,0)</f>
        <v>0</v>
      </c>
      <c r="BG83" s="193">
        <f>IF(N83="zákl. přenesená",J83,0)</f>
        <v>0</v>
      </c>
      <c r="BH83" s="193">
        <f>IF(N83="sníž. přenesená",J83,0)</f>
        <v>0</v>
      </c>
      <c r="BI83" s="193">
        <f>IF(N83="nulová",J83,0)</f>
        <v>0</v>
      </c>
      <c r="BJ83" s="17" t="s">
        <v>23</v>
      </c>
      <c r="BK83" s="193">
        <f>ROUND(I83*H83,2)</f>
        <v>0</v>
      </c>
      <c r="BL83" s="17" t="s">
        <v>389</v>
      </c>
      <c r="BM83" s="17" t="s">
        <v>394</v>
      </c>
    </row>
    <row r="84" spans="2:47" s="1" customFormat="1" ht="27">
      <c r="B84" s="34"/>
      <c r="C84" s="56"/>
      <c r="D84" s="198" t="s">
        <v>130</v>
      </c>
      <c r="E84" s="56"/>
      <c r="F84" s="243" t="s">
        <v>395</v>
      </c>
      <c r="G84" s="56"/>
      <c r="H84" s="56"/>
      <c r="I84" s="152"/>
      <c r="J84" s="56"/>
      <c r="K84" s="56"/>
      <c r="L84" s="54"/>
      <c r="M84" s="71"/>
      <c r="N84" s="35"/>
      <c r="O84" s="35"/>
      <c r="P84" s="35"/>
      <c r="Q84" s="35"/>
      <c r="R84" s="35"/>
      <c r="S84" s="35"/>
      <c r="T84" s="72"/>
      <c r="AT84" s="17" t="s">
        <v>130</v>
      </c>
      <c r="AU84" s="17" t="s">
        <v>83</v>
      </c>
    </row>
    <row r="85" spans="2:65" s="1" customFormat="1" ht="22.5" customHeight="1">
      <c r="B85" s="34"/>
      <c r="C85" s="182" t="s">
        <v>133</v>
      </c>
      <c r="D85" s="182" t="s">
        <v>121</v>
      </c>
      <c r="E85" s="183" t="s">
        <v>396</v>
      </c>
      <c r="F85" s="184" t="s">
        <v>397</v>
      </c>
      <c r="G85" s="185" t="s">
        <v>388</v>
      </c>
      <c r="H85" s="186">
        <v>1</v>
      </c>
      <c r="I85" s="187"/>
      <c r="J85" s="188">
        <f>ROUND(I85*H85,2)</f>
        <v>0</v>
      </c>
      <c r="K85" s="184" t="s">
        <v>22</v>
      </c>
      <c r="L85" s="54"/>
      <c r="M85" s="189" t="s">
        <v>22</v>
      </c>
      <c r="N85" s="190" t="s">
        <v>46</v>
      </c>
      <c r="O85" s="35"/>
      <c r="P85" s="191">
        <f>O85*H85</f>
        <v>0</v>
      </c>
      <c r="Q85" s="191">
        <v>0</v>
      </c>
      <c r="R85" s="191">
        <f>Q85*H85</f>
        <v>0</v>
      </c>
      <c r="S85" s="191">
        <v>0</v>
      </c>
      <c r="T85" s="192">
        <f>S85*H85</f>
        <v>0</v>
      </c>
      <c r="AR85" s="17" t="s">
        <v>389</v>
      </c>
      <c r="AT85" s="17" t="s">
        <v>121</v>
      </c>
      <c r="AU85" s="17" t="s">
        <v>83</v>
      </c>
      <c r="AY85" s="17" t="s">
        <v>119</v>
      </c>
      <c r="BE85" s="193">
        <f>IF(N85="základní",J85,0)</f>
        <v>0</v>
      </c>
      <c r="BF85" s="193">
        <f>IF(N85="snížená",J85,0)</f>
        <v>0</v>
      </c>
      <c r="BG85" s="193">
        <f>IF(N85="zákl. přenesená",J85,0)</f>
        <v>0</v>
      </c>
      <c r="BH85" s="193">
        <f>IF(N85="sníž. přenesená",J85,0)</f>
        <v>0</v>
      </c>
      <c r="BI85" s="193">
        <f>IF(N85="nulová",J85,0)</f>
        <v>0</v>
      </c>
      <c r="BJ85" s="17" t="s">
        <v>23</v>
      </c>
      <c r="BK85" s="193">
        <f>ROUND(I85*H85,2)</f>
        <v>0</v>
      </c>
      <c r="BL85" s="17" t="s">
        <v>389</v>
      </c>
      <c r="BM85" s="17" t="s">
        <v>398</v>
      </c>
    </row>
    <row r="86" spans="2:47" s="1" customFormat="1" ht="27">
      <c r="B86" s="34"/>
      <c r="C86" s="56"/>
      <c r="D86" s="198" t="s">
        <v>130</v>
      </c>
      <c r="E86" s="56"/>
      <c r="F86" s="243" t="s">
        <v>399</v>
      </c>
      <c r="G86" s="56"/>
      <c r="H86" s="56"/>
      <c r="I86" s="152"/>
      <c r="J86" s="56"/>
      <c r="K86" s="56"/>
      <c r="L86" s="54"/>
      <c r="M86" s="71"/>
      <c r="N86" s="35"/>
      <c r="O86" s="35"/>
      <c r="P86" s="35"/>
      <c r="Q86" s="35"/>
      <c r="R86" s="35"/>
      <c r="S86" s="35"/>
      <c r="T86" s="72"/>
      <c r="AT86" s="17" t="s">
        <v>130</v>
      </c>
      <c r="AU86" s="17" t="s">
        <v>83</v>
      </c>
    </row>
    <row r="87" spans="2:65" s="1" customFormat="1" ht="22.5" customHeight="1">
      <c r="B87" s="34"/>
      <c r="C87" s="182" t="s">
        <v>126</v>
      </c>
      <c r="D87" s="182" t="s">
        <v>121</v>
      </c>
      <c r="E87" s="183" t="s">
        <v>400</v>
      </c>
      <c r="F87" s="184" t="s">
        <v>401</v>
      </c>
      <c r="G87" s="185" t="s">
        <v>388</v>
      </c>
      <c r="H87" s="186">
        <v>1</v>
      </c>
      <c r="I87" s="187"/>
      <c r="J87" s="188">
        <f>ROUND(I87*H87,2)</f>
        <v>0</v>
      </c>
      <c r="K87" s="184" t="s">
        <v>22</v>
      </c>
      <c r="L87" s="54"/>
      <c r="M87" s="189" t="s">
        <v>22</v>
      </c>
      <c r="N87" s="190" t="s">
        <v>46</v>
      </c>
      <c r="O87" s="35"/>
      <c r="P87" s="191">
        <f>O87*H87</f>
        <v>0</v>
      </c>
      <c r="Q87" s="191">
        <v>0</v>
      </c>
      <c r="R87" s="191">
        <f>Q87*H87</f>
        <v>0</v>
      </c>
      <c r="S87" s="191">
        <v>0</v>
      </c>
      <c r="T87" s="192">
        <f>S87*H87</f>
        <v>0</v>
      </c>
      <c r="AR87" s="17" t="s">
        <v>389</v>
      </c>
      <c r="AT87" s="17" t="s">
        <v>121</v>
      </c>
      <c r="AU87" s="17" t="s">
        <v>83</v>
      </c>
      <c r="AY87" s="17" t="s">
        <v>119</v>
      </c>
      <c r="BE87" s="193">
        <f>IF(N87="základní",J87,0)</f>
        <v>0</v>
      </c>
      <c r="BF87" s="193">
        <f>IF(N87="snížená",J87,0)</f>
        <v>0</v>
      </c>
      <c r="BG87" s="193">
        <f>IF(N87="zákl. přenesená",J87,0)</f>
        <v>0</v>
      </c>
      <c r="BH87" s="193">
        <f>IF(N87="sníž. přenesená",J87,0)</f>
        <v>0</v>
      </c>
      <c r="BI87" s="193">
        <f>IF(N87="nulová",J87,0)</f>
        <v>0</v>
      </c>
      <c r="BJ87" s="17" t="s">
        <v>23</v>
      </c>
      <c r="BK87" s="193">
        <f>ROUND(I87*H87,2)</f>
        <v>0</v>
      </c>
      <c r="BL87" s="17" t="s">
        <v>389</v>
      </c>
      <c r="BM87" s="17" t="s">
        <v>402</v>
      </c>
    </row>
    <row r="88" spans="2:47" s="1" customFormat="1" ht="27">
      <c r="B88" s="34"/>
      <c r="C88" s="56"/>
      <c r="D88" s="198" t="s">
        <v>130</v>
      </c>
      <c r="E88" s="56"/>
      <c r="F88" s="243" t="s">
        <v>403</v>
      </c>
      <c r="G88" s="56"/>
      <c r="H88" s="56"/>
      <c r="I88" s="152"/>
      <c r="J88" s="56"/>
      <c r="K88" s="56"/>
      <c r="L88" s="54"/>
      <c r="M88" s="71"/>
      <c r="N88" s="35"/>
      <c r="O88" s="35"/>
      <c r="P88" s="35"/>
      <c r="Q88" s="35"/>
      <c r="R88" s="35"/>
      <c r="S88" s="35"/>
      <c r="T88" s="72"/>
      <c r="AT88" s="17" t="s">
        <v>130</v>
      </c>
      <c r="AU88" s="17" t="s">
        <v>83</v>
      </c>
    </row>
    <row r="89" spans="2:65" s="1" customFormat="1" ht="22.5" customHeight="1">
      <c r="B89" s="34"/>
      <c r="C89" s="182" t="s">
        <v>150</v>
      </c>
      <c r="D89" s="182" t="s">
        <v>121</v>
      </c>
      <c r="E89" s="183" t="s">
        <v>404</v>
      </c>
      <c r="F89" s="184" t="s">
        <v>405</v>
      </c>
      <c r="G89" s="185" t="s">
        <v>388</v>
      </c>
      <c r="H89" s="186">
        <v>1</v>
      </c>
      <c r="I89" s="187"/>
      <c r="J89" s="188">
        <f>ROUND(I89*H89,2)</f>
        <v>0</v>
      </c>
      <c r="K89" s="184" t="s">
        <v>22</v>
      </c>
      <c r="L89" s="54"/>
      <c r="M89" s="189" t="s">
        <v>22</v>
      </c>
      <c r="N89" s="190" t="s">
        <v>46</v>
      </c>
      <c r="O89" s="35"/>
      <c r="P89" s="191">
        <f>O89*H89</f>
        <v>0</v>
      </c>
      <c r="Q89" s="191">
        <v>0</v>
      </c>
      <c r="R89" s="191">
        <f>Q89*H89</f>
        <v>0</v>
      </c>
      <c r="S89" s="191">
        <v>0</v>
      </c>
      <c r="T89" s="192">
        <f>S89*H89</f>
        <v>0</v>
      </c>
      <c r="AR89" s="17" t="s">
        <v>389</v>
      </c>
      <c r="AT89" s="17" t="s">
        <v>121</v>
      </c>
      <c r="AU89" s="17" t="s">
        <v>83</v>
      </c>
      <c r="AY89" s="17" t="s">
        <v>119</v>
      </c>
      <c r="BE89" s="193">
        <f>IF(N89="základní",J89,0)</f>
        <v>0</v>
      </c>
      <c r="BF89" s="193">
        <f>IF(N89="snížená",J89,0)</f>
        <v>0</v>
      </c>
      <c r="BG89" s="193">
        <f>IF(N89="zákl. přenesená",J89,0)</f>
        <v>0</v>
      </c>
      <c r="BH89" s="193">
        <f>IF(N89="sníž. přenesená",J89,0)</f>
        <v>0</v>
      </c>
      <c r="BI89" s="193">
        <f>IF(N89="nulová",J89,0)</f>
        <v>0</v>
      </c>
      <c r="BJ89" s="17" t="s">
        <v>23</v>
      </c>
      <c r="BK89" s="193">
        <f>ROUND(I89*H89,2)</f>
        <v>0</v>
      </c>
      <c r="BL89" s="17" t="s">
        <v>389</v>
      </c>
      <c r="BM89" s="17" t="s">
        <v>406</v>
      </c>
    </row>
    <row r="90" spans="2:47" s="1" customFormat="1" ht="54">
      <c r="B90" s="34"/>
      <c r="C90" s="56"/>
      <c r="D90" s="198" t="s">
        <v>130</v>
      </c>
      <c r="E90" s="56"/>
      <c r="F90" s="243" t="s">
        <v>407</v>
      </c>
      <c r="G90" s="56"/>
      <c r="H90" s="56"/>
      <c r="I90" s="152"/>
      <c r="J90" s="56"/>
      <c r="K90" s="56"/>
      <c r="L90" s="54"/>
      <c r="M90" s="71"/>
      <c r="N90" s="35"/>
      <c r="O90" s="35"/>
      <c r="P90" s="35"/>
      <c r="Q90" s="35"/>
      <c r="R90" s="35"/>
      <c r="S90" s="35"/>
      <c r="T90" s="72"/>
      <c r="AT90" s="17" t="s">
        <v>130</v>
      </c>
      <c r="AU90" s="17" t="s">
        <v>83</v>
      </c>
    </row>
    <row r="91" spans="2:65" s="1" customFormat="1" ht="22.5" customHeight="1">
      <c r="B91" s="34"/>
      <c r="C91" s="182" t="s">
        <v>157</v>
      </c>
      <c r="D91" s="182" t="s">
        <v>121</v>
      </c>
      <c r="E91" s="183" t="s">
        <v>408</v>
      </c>
      <c r="F91" s="184" t="s">
        <v>409</v>
      </c>
      <c r="G91" s="185" t="s">
        <v>388</v>
      </c>
      <c r="H91" s="186">
        <v>1</v>
      </c>
      <c r="I91" s="187"/>
      <c r="J91" s="188">
        <f>ROUND(I91*H91,2)</f>
        <v>0</v>
      </c>
      <c r="K91" s="184" t="s">
        <v>22</v>
      </c>
      <c r="L91" s="54"/>
      <c r="M91" s="189" t="s">
        <v>22</v>
      </c>
      <c r="N91" s="190" t="s">
        <v>46</v>
      </c>
      <c r="O91" s="35"/>
      <c r="P91" s="191">
        <f>O91*H91</f>
        <v>0</v>
      </c>
      <c r="Q91" s="191">
        <v>0</v>
      </c>
      <c r="R91" s="191">
        <f>Q91*H91</f>
        <v>0</v>
      </c>
      <c r="S91" s="191">
        <v>0</v>
      </c>
      <c r="T91" s="192">
        <f>S91*H91</f>
        <v>0</v>
      </c>
      <c r="AR91" s="17" t="s">
        <v>389</v>
      </c>
      <c r="AT91" s="17" t="s">
        <v>121</v>
      </c>
      <c r="AU91" s="17" t="s">
        <v>83</v>
      </c>
      <c r="AY91" s="17" t="s">
        <v>119</v>
      </c>
      <c r="BE91" s="193">
        <f>IF(N91="základní",J91,0)</f>
        <v>0</v>
      </c>
      <c r="BF91" s="193">
        <f>IF(N91="snížená",J91,0)</f>
        <v>0</v>
      </c>
      <c r="BG91" s="193">
        <f>IF(N91="zákl. přenesená",J91,0)</f>
        <v>0</v>
      </c>
      <c r="BH91" s="193">
        <f>IF(N91="sníž. přenesená",J91,0)</f>
        <v>0</v>
      </c>
      <c r="BI91" s="193">
        <f>IF(N91="nulová",J91,0)</f>
        <v>0</v>
      </c>
      <c r="BJ91" s="17" t="s">
        <v>23</v>
      </c>
      <c r="BK91" s="193">
        <f>ROUND(I91*H91,2)</f>
        <v>0</v>
      </c>
      <c r="BL91" s="17" t="s">
        <v>389</v>
      </c>
      <c r="BM91" s="17" t="s">
        <v>410</v>
      </c>
    </row>
    <row r="92" spans="2:47" s="1" customFormat="1" ht="27">
      <c r="B92" s="34"/>
      <c r="C92" s="56"/>
      <c r="D92" s="198" t="s">
        <v>130</v>
      </c>
      <c r="E92" s="56"/>
      <c r="F92" s="243" t="s">
        <v>411</v>
      </c>
      <c r="G92" s="56"/>
      <c r="H92" s="56"/>
      <c r="I92" s="152"/>
      <c r="J92" s="56"/>
      <c r="K92" s="56"/>
      <c r="L92" s="54"/>
      <c r="M92" s="71"/>
      <c r="N92" s="35"/>
      <c r="O92" s="35"/>
      <c r="P92" s="35"/>
      <c r="Q92" s="35"/>
      <c r="R92" s="35"/>
      <c r="S92" s="35"/>
      <c r="T92" s="72"/>
      <c r="AT92" s="17" t="s">
        <v>130</v>
      </c>
      <c r="AU92" s="17" t="s">
        <v>83</v>
      </c>
    </row>
    <row r="93" spans="2:65" s="1" customFormat="1" ht="22.5" customHeight="1">
      <c r="B93" s="34"/>
      <c r="C93" s="182" t="s">
        <v>168</v>
      </c>
      <c r="D93" s="182" t="s">
        <v>121</v>
      </c>
      <c r="E93" s="183" t="s">
        <v>412</v>
      </c>
      <c r="F93" s="184" t="s">
        <v>413</v>
      </c>
      <c r="G93" s="185" t="s">
        <v>388</v>
      </c>
      <c r="H93" s="186">
        <v>1</v>
      </c>
      <c r="I93" s="187"/>
      <c r="J93" s="188">
        <f>ROUND(I93*H93,2)</f>
        <v>0</v>
      </c>
      <c r="K93" s="184" t="s">
        <v>22</v>
      </c>
      <c r="L93" s="54"/>
      <c r="M93" s="189" t="s">
        <v>22</v>
      </c>
      <c r="N93" s="190" t="s">
        <v>46</v>
      </c>
      <c r="O93" s="35"/>
      <c r="P93" s="191">
        <f>O93*H93</f>
        <v>0</v>
      </c>
      <c r="Q93" s="191">
        <v>0</v>
      </c>
      <c r="R93" s="191">
        <f>Q93*H93</f>
        <v>0</v>
      </c>
      <c r="S93" s="191">
        <v>0</v>
      </c>
      <c r="T93" s="192">
        <f>S93*H93</f>
        <v>0</v>
      </c>
      <c r="AR93" s="17" t="s">
        <v>414</v>
      </c>
      <c r="AT93" s="17" t="s">
        <v>121</v>
      </c>
      <c r="AU93" s="17" t="s">
        <v>83</v>
      </c>
      <c r="AY93" s="17" t="s">
        <v>119</v>
      </c>
      <c r="BE93" s="193">
        <f>IF(N93="základní",J93,0)</f>
        <v>0</v>
      </c>
      <c r="BF93" s="193">
        <f>IF(N93="snížená",J93,0)</f>
        <v>0</v>
      </c>
      <c r="BG93" s="193">
        <f>IF(N93="zákl. přenesená",J93,0)</f>
        <v>0</v>
      </c>
      <c r="BH93" s="193">
        <f>IF(N93="sníž. přenesená",J93,0)</f>
        <v>0</v>
      </c>
      <c r="BI93" s="193">
        <f>IF(N93="nulová",J93,0)</f>
        <v>0</v>
      </c>
      <c r="BJ93" s="17" t="s">
        <v>23</v>
      </c>
      <c r="BK93" s="193">
        <f>ROUND(I93*H93,2)</f>
        <v>0</v>
      </c>
      <c r="BL93" s="17" t="s">
        <v>414</v>
      </c>
      <c r="BM93" s="17" t="s">
        <v>415</v>
      </c>
    </row>
    <row r="94" spans="2:47" s="1" customFormat="1" ht="54">
      <c r="B94" s="34"/>
      <c r="C94" s="56"/>
      <c r="D94" s="194" t="s">
        <v>130</v>
      </c>
      <c r="E94" s="56"/>
      <c r="F94" s="195" t="s">
        <v>416</v>
      </c>
      <c r="G94" s="56"/>
      <c r="H94" s="56"/>
      <c r="I94" s="152"/>
      <c r="J94" s="56"/>
      <c r="K94" s="56"/>
      <c r="L94" s="54"/>
      <c r="M94" s="247"/>
      <c r="N94" s="248"/>
      <c r="O94" s="248"/>
      <c r="P94" s="248"/>
      <c r="Q94" s="248"/>
      <c r="R94" s="248"/>
      <c r="S94" s="248"/>
      <c r="T94" s="249"/>
      <c r="AT94" s="17" t="s">
        <v>130</v>
      </c>
      <c r="AU94" s="17" t="s">
        <v>83</v>
      </c>
    </row>
    <row r="95" spans="2:12" s="1" customFormat="1" ht="6.95" customHeight="1">
      <c r="B95" s="49"/>
      <c r="C95" s="50"/>
      <c r="D95" s="50"/>
      <c r="E95" s="50"/>
      <c r="F95" s="50"/>
      <c r="G95" s="50"/>
      <c r="H95" s="50"/>
      <c r="I95" s="128"/>
      <c r="J95" s="50"/>
      <c r="K95" s="50"/>
      <c r="L95" s="54"/>
    </row>
  </sheetData>
  <sheetProtection algorithmName="SHA-512" hashValue="NO/UUXD1AcvoajFGMpastodteVTXIaXIn5lAanOdE0JwAcrNjWGT7/1/wTYpprQXuJlIOPEwy7h8/+/Ql5qcnQ==" saltValue="Wra8rCrTvpgEggMzhOAEJg==" spinCount="100000" sheet="1" objects="1" scenarios="1" formatColumns="0" formatRows="0" sort="0" autoFilter="0"/>
  <autoFilter ref="C77:K77"/>
  <mergeCells count="9">
    <mergeCell ref="E68:H68"/>
    <mergeCell ref="E70:H70"/>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7"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304" customWidth="1"/>
    <col min="2" max="2" width="1.66796875" style="304" customWidth="1"/>
    <col min="3" max="4" width="5" style="304" customWidth="1"/>
    <col min="5" max="5" width="11.66015625" style="304" customWidth="1"/>
    <col min="6" max="6" width="9.16015625" style="304" customWidth="1"/>
    <col min="7" max="7" width="5" style="304" customWidth="1"/>
    <col min="8" max="8" width="77.83203125" style="304" customWidth="1"/>
    <col min="9" max="10" width="20" style="304" customWidth="1"/>
    <col min="11" max="11" width="1.66796875" style="304" customWidth="1"/>
    <col min="12" max="256" width="9.33203125" style="304" customWidth="1"/>
    <col min="257" max="257" width="8.33203125" style="304" customWidth="1"/>
    <col min="258" max="258" width="1.66796875" style="304" customWidth="1"/>
    <col min="259" max="260" width="5" style="304" customWidth="1"/>
    <col min="261" max="261" width="11.66015625" style="304" customWidth="1"/>
    <col min="262" max="262" width="9.16015625" style="304" customWidth="1"/>
    <col min="263" max="263" width="5" style="304" customWidth="1"/>
    <col min="264" max="264" width="77.83203125" style="304" customWidth="1"/>
    <col min="265" max="266" width="20" style="304" customWidth="1"/>
    <col min="267" max="267" width="1.66796875" style="304" customWidth="1"/>
    <col min="268" max="512" width="9.33203125" style="304" customWidth="1"/>
    <col min="513" max="513" width="8.33203125" style="304" customWidth="1"/>
    <col min="514" max="514" width="1.66796875" style="304" customWidth="1"/>
    <col min="515" max="516" width="5" style="304" customWidth="1"/>
    <col min="517" max="517" width="11.66015625" style="304" customWidth="1"/>
    <col min="518" max="518" width="9.16015625" style="304" customWidth="1"/>
    <col min="519" max="519" width="5" style="304" customWidth="1"/>
    <col min="520" max="520" width="77.83203125" style="304" customWidth="1"/>
    <col min="521" max="522" width="20" style="304" customWidth="1"/>
    <col min="523" max="523" width="1.66796875" style="304" customWidth="1"/>
    <col min="524" max="768" width="9.33203125" style="304" customWidth="1"/>
    <col min="769" max="769" width="8.33203125" style="304" customWidth="1"/>
    <col min="770" max="770" width="1.66796875" style="304" customWidth="1"/>
    <col min="771" max="772" width="5" style="304" customWidth="1"/>
    <col min="773" max="773" width="11.66015625" style="304" customWidth="1"/>
    <col min="774" max="774" width="9.16015625" style="304" customWidth="1"/>
    <col min="775" max="775" width="5" style="304" customWidth="1"/>
    <col min="776" max="776" width="77.83203125" style="304" customWidth="1"/>
    <col min="777" max="778" width="20" style="304" customWidth="1"/>
    <col min="779" max="779" width="1.66796875" style="304" customWidth="1"/>
    <col min="780" max="1024" width="9.33203125" style="304" customWidth="1"/>
    <col min="1025" max="1025" width="8.33203125" style="304" customWidth="1"/>
    <col min="1026" max="1026" width="1.66796875" style="304" customWidth="1"/>
    <col min="1027" max="1028" width="5" style="304" customWidth="1"/>
    <col min="1029" max="1029" width="11.66015625" style="304" customWidth="1"/>
    <col min="1030" max="1030" width="9.16015625" style="304" customWidth="1"/>
    <col min="1031" max="1031" width="5" style="304" customWidth="1"/>
    <col min="1032" max="1032" width="77.83203125" style="304" customWidth="1"/>
    <col min="1033" max="1034" width="20" style="304" customWidth="1"/>
    <col min="1035" max="1035" width="1.66796875" style="304" customWidth="1"/>
    <col min="1036" max="1280" width="9.33203125" style="304" customWidth="1"/>
    <col min="1281" max="1281" width="8.33203125" style="304" customWidth="1"/>
    <col min="1282" max="1282" width="1.66796875" style="304" customWidth="1"/>
    <col min="1283" max="1284" width="5" style="304" customWidth="1"/>
    <col min="1285" max="1285" width="11.66015625" style="304" customWidth="1"/>
    <col min="1286" max="1286" width="9.16015625" style="304" customWidth="1"/>
    <col min="1287" max="1287" width="5" style="304" customWidth="1"/>
    <col min="1288" max="1288" width="77.83203125" style="304" customWidth="1"/>
    <col min="1289" max="1290" width="20" style="304" customWidth="1"/>
    <col min="1291" max="1291" width="1.66796875" style="304" customWidth="1"/>
    <col min="1292" max="1536" width="9.33203125" style="304" customWidth="1"/>
    <col min="1537" max="1537" width="8.33203125" style="304" customWidth="1"/>
    <col min="1538" max="1538" width="1.66796875" style="304" customWidth="1"/>
    <col min="1539" max="1540" width="5" style="304" customWidth="1"/>
    <col min="1541" max="1541" width="11.66015625" style="304" customWidth="1"/>
    <col min="1542" max="1542" width="9.16015625" style="304" customWidth="1"/>
    <col min="1543" max="1543" width="5" style="304" customWidth="1"/>
    <col min="1544" max="1544" width="77.83203125" style="304" customWidth="1"/>
    <col min="1545" max="1546" width="20" style="304" customWidth="1"/>
    <col min="1547" max="1547" width="1.66796875" style="304" customWidth="1"/>
    <col min="1548" max="1792" width="9.33203125" style="304" customWidth="1"/>
    <col min="1793" max="1793" width="8.33203125" style="304" customWidth="1"/>
    <col min="1794" max="1794" width="1.66796875" style="304" customWidth="1"/>
    <col min="1795" max="1796" width="5" style="304" customWidth="1"/>
    <col min="1797" max="1797" width="11.66015625" style="304" customWidth="1"/>
    <col min="1798" max="1798" width="9.16015625" style="304" customWidth="1"/>
    <col min="1799" max="1799" width="5" style="304" customWidth="1"/>
    <col min="1800" max="1800" width="77.83203125" style="304" customWidth="1"/>
    <col min="1801" max="1802" width="20" style="304" customWidth="1"/>
    <col min="1803" max="1803" width="1.66796875" style="304" customWidth="1"/>
    <col min="1804" max="2048" width="9.33203125" style="304" customWidth="1"/>
    <col min="2049" max="2049" width="8.33203125" style="304" customWidth="1"/>
    <col min="2050" max="2050" width="1.66796875" style="304" customWidth="1"/>
    <col min="2051" max="2052" width="5" style="304" customWidth="1"/>
    <col min="2053" max="2053" width="11.66015625" style="304" customWidth="1"/>
    <col min="2054" max="2054" width="9.16015625" style="304" customWidth="1"/>
    <col min="2055" max="2055" width="5" style="304" customWidth="1"/>
    <col min="2056" max="2056" width="77.83203125" style="304" customWidth="1"/>
    <col min="2057" max="2058" width="20" style="304" customWidth="1"/>
    <col min="2059" max="2059" width="1.66796875" style="304" customWidth="1"/>
    <col min="2060" max="2304" width="9.33203125" style="304" customWidth="1"/>
    <col min="2305" max="2305" width="8.33203125" style="304" customWidth="1"/>
    <col min="2306" max="2306" width="1.66796875" style="304" customWidth="1"/>
    <col min="2307" max="2308" width="5" style="304" customWidth="1"/>
    <col min="2309" max="2309" width="11.66015625" style="304" customWidth="1"/>
    <col min="2310" max="2310" width="9.16015625" style="304" customWidth="1"/>
    <col min="2311" max="2311" width="5" style="304" customWidth="1"/>
    <col min="2312" max="2312" width="77.83203125" style="304" customWidth="1"/>
    <col min="2313" max="2314" width="20" style="304" customWidth="1"/>
    <col min="2315" max="2315" width="1.66796875" style="304" customWidth="1"/>
    <col min="2316" max="2560" width="9.33203125" style="304" customWidth="1"/>
    <col min="2561" max="2561" width="8.33203125" style="304" customWidth="1"/>
    <col min="2562" max="2562" width="1.66796875" style="304" customWidth="1"/>
    <col min="2563" max="2564" width="5" style="304" customWidth="1"/>
    <col min="2565" max="2565" width="11.66015625" style="304" customWidth="1"/>
    <col min="2566" max="2566" width="9.16015625" style="304" customWidth="1"/>
    <col min="2567" max="2567" width="5" style="304" customWidth="1"/>
    <col min="2568" max="2568" width="77.83203125" style="304" customWidth="1"/>
    <col min="2569" max="2570" width="20" style="304" customWidth="1"/>
    <col min="2571" max="2571" width="1.66796875" style="304" customWidth="1"/>
    <col min="2572" max="2816" width="9.33203125" style="304" customWidth="1"/>
    <col min="2817" max="2817" width="8.33203125" style="304" customWidth="1"/>
    <col min="2818" max="2818" width="1.66796875" style="304" customWidth="1"/>
    <col min="2819" max="2820" width="5" style="304" customWidth="1"/>
    <col min="2821" max="2821" width="11.66015625" style="304" customWidth="1"/>
    <col min="2822" max="2822" width="9.16015625" style="304" customWidth="1"/>
    <col min="2823" max="2823" width="5" style="304" customWidth="1"/>
    <col min="2824" max="2824" width="77.83203125" style="304" customWidth="1"/>
    <col min="2825" max="2826" width="20" style="304" customWidth="1"/>
    <col min="2827" max="2827" width="1.66796875" style="304" customWidth="1"/>
    <col min="2828" max="3072" width="9.33203125" style="304" customWidth="1"/>
    <col min="3073" max="3073" width="8.33203125" style="304" customWidth="1"/>
    <col min="3074" max="3074" width="1.66796875" style="304" customWidth="1"/>
    <col min="3075" max="3076" width="5" style="304" customWidth="1"/>
    <col min="3077" max="3077" width="11.66015625" style="304" customWidth="1"/>
    <col min="3078" max="3078" width="9.16015625" style="304" customWidth="1"/>
    <col min="3079" max="3079" width="5" style="304" customWidth="1"/>
    <col min="3080" max="3080" width="77.83203125" style="304" customWidth="1"/>
    <col min="3081" max="3082" width="20" style="304" customWidth="1"/>
    <col min="3083" max="3083" width="1.66796875" style="304" customWidth="1"/>
    <col min="3084" max="3328" width="9.33203125" style="304" customWidth="1"/>
    <col min="3329" max="3329" width="8.33203125" style="304" customWidth="1"/>
    <col min="3330" max="3330" width="1.66796875" style="304" customWidth="1"/>
    <col min="3331" max="3332" width="5" style="304" customWidth="1"/>
    <col min="3333" max="3333" width="11.66015625" style="304" customWidth="1"/>
    <col min="3334" max="3334" width="9.16015625" style="304" customWidth="1"/>
    <col min="3335" max="3335" width="5" style="304" customWidth="1"/>
    <col min="3336" max="3336" width="77.83203125" style="304" customWidth="1"/>
    <col min="3337" max="3338" width="20" style="304" customWidth="1"/>
    <col min="3339" max="3339" width="1.66796875" style="304" customWidth="1"/>
    <col min="3340" max="3584" width="9.33203125" style="304" customWidth="1"/>
    <col min="3585" max="3585" width="8.33203125" style="304" customWidth="1"/>
    <col min="3586" max="3586" width="1.66796875" style="304" customWidth="1"/>
    <col min="3587" max="3588" width="5" style="304" customWidth="1"/>
    <col min="3589" max="3589" width="11.66015625" style="304" customWidth="1"/>
    <col min="3590" max="3590" width="9.16015625" style="304" customWidth="1"/>
    <col min="3591" max="3591" width="5" style="304" customWidth="1"/>
    <col min="3592" max="3592" width="77.83203125" style="304" customWidth="1"/>
    <col min="3593" max="3594" width="20" style="304" customWidth="1"/>
    <col min="3595" max="3595" width="1.66796875" style="304" customWidth="1"/>
    <col min="3596" max="3840" width="9.33203125" style="304" customWidth="1"/>
    <col min="3841" max="3841" width="8.33203125" style="304" customWidth="1"/>
    <col min="3842" max="3842" width="1.66796875" style="304" customWidth="1"/>
    <col min="3843" max="3844" width="5" style="304" customWidth="1"/>
    <col min="3845" max="3845" width="11.66015625" style="304" customWidth="1"/>
    <col min="3846" max="3846" width="9.16015625" style="304" customWidth="1"/>
    <col min="3847" max="3847" width="5" style="304" customWidth="1"/>
    <col min="3848" max="3848" width="77.83203125" style="304" customWidth="1"/>
    <col min="3849" max="3850" width="20" style="304" customWidth="1"/>
    <col min="3851" max="3851" width="1.66796875" style="304" customWidth="1"/>
    <col min="3852" max="4096" width="9.33203125" style="304" customWidth="1"/>
    <col min="4097" max="4097" width="8.33203125" style="304" customWidth="1"/>
    <col min="4098" max="4098" width="1.66796875" style="304" customWidth="1"/>
    <col min="4099" max="4100" width="5" style="304" customWidth="1"/>
    <col min="4101" max="4101" width="11.66015625" style="304" customWidth="1"/>
    <col min="4102" max="4102" width="9.16015625" style="304" customWidth="1"/>
    <col min="4103" max="4103" width="5" style="304" customWidth="1"/>
    <col min="4104" max="4104" width="77.83203125" style="304" customWidth="1"/>
    <col min="4105" max="4106" width="20" style="304" customWidth="1"/>
    <col min="4107" max="4107" width="1.66796875" style="304" customWidth="1"/>
    <col min="4108" max="4352" width="9.33203125" style="304" customWidth="1"/>
    <col min="4353" max="4353" width="8.33203125" style="304" customWidth="1"/>
    <col min="4354" max="4354" width="1.66796875" style="304" customWidth="1"/>
    <col min="4355" max="4356" width="5" style="304" customWidth="1"/>
    <col min="4357" max="4357" width="11.66015625" style="304" customWidth="1"/>
    <col min="4358" max="4358" width="9.16015625" style="304" customWidth="1"/>
    <col min="4359" max="4359" width="5" style="304" customWidth="1"/>
    <col min="4360" max="4360" width="77.83203125" style="304" customWidth="1"/>
    <col min="4361" max="4362" width="20" style="304" customWidth="1"/>
    <col min="4363" max="4363" width="1.66796875" style="304" customWidth="1"/>
    <col min="4364" max="4608" width="9.33203125" style="304" customWidth="1"/>
    <col min="4609" max="4609" width="8.33203125" style="304" customWidth="1"/>
    <col min="4610" max="4610" width="1.66796875" style="304" customWidth="1"/>
    <col min="4611" max="4612" width="5" style="304" customWidth="1"/>
    <col min="4613" max="4613" width="11.66015625" style="304" customWidth="1"/>
    <col min="4614" max="4614" width="9.16015625" style="304" customWidth="1"/>
    <col min="4615" max="4615" width="5" style="304" customWidth="1"/>
    <col min="4616" max="4616" width="77.83203125" style="304" customWidth="1"/>
    <col min="4617" max="4618" width="20" style="304" customWidth="1"/>
    <col min="4619" max="4619" width="1.66796875" style="304" customWidth="1"/>
    <col min="4620" max="4864" width="9.33203125" style="304" customWidth="1"/>
    <col min="4865" max="4865" width="8.33203125" style="304" customWidth="1"/>
    <col min="4866" max="4866" width="1.66796875" style="304" customWidth="1"/>
    <col min="4867" max="4868" width="5" style="304" customWidth="1"/>
    <col min="4869" max="4869" width="11.66015625" style="304" customWidth="1"/>
    <col min="4870" max="4870" width="9.16015625" style="304" customWidth="1"/>
    <col min="4871" max="4871" width="5" style="304" customWidth="1"/>
    <col min="4872" max="4872" width="77.83203125" style="304" customWidth="1"/>
    <col min="4873" max="4874" width="20" style="304" customWidth="1"/>
    <col min="4875" max="4875" width="1.66796875" style="304" customWidth="1"/>
    <col min="4876" max="5120" width="9.33203125" style="304" customWidth="1"/>
    <col min="5121" max="5121" width="8.33203125" style="304" customWidth="1"/>
    <col min="5122" max="5122" width="1.66796875" style="304" customWidth="1"/>
    <col min="5123" max="5124" width="5" style="304" customWidth="1"/>
    <col min="5125" max="5125" width="11.66015625" style="304" customWidth="1"/>
    <col min="5126" max="5126" width="9.16015625" style="304" customWidth="1"/>
    <col min="5127" max="5127" width="5" style="304" customWidth="1"/>
    <col min="5128" max="5128" width="77.83203125" style="304" customWidth="1"/>
    <col min="5129" max="5130" width="20" style="304" customWidth="1"/>
    <col min="5131" max="5131" width="1.66796875" style="304" customWidth="1"/>
    <col min="5132" max="5376" width="9.33203125" style="304" customWidth="1"/>
    <col min="5377" max="5377" width="8.33203125" style="304" customWidth="1"/>
    <col min="5378" max="5378" width="1.66796875" style="304" customWidth="1"/>
    <col min="5379" max="5380" width="5" style="304" customWidth="1"/>
    <col min="5381" max="5381" width="11.66015625" style="304" customWidth="1"/>
    <col min="5382" max="5382" width="9.16015625" style="304" customWidth="1"/>
    <col min="5383" max="5383" width="5" style="304" customWidth="1"/>
    <col min="5384" max="5384" width="77.83203125" style="304" customWidth="1"/>
    <col min="5385" max="5386" width="20" style="304" customWidth="1"/>
    <col min="5387" max="5387" width="1.66796875" style="304" customWidth="1"/>
    <col min="5388" max="5632" width="9.33203125" style="304" customWidth="1"/>
    <col min="5633" max="5633" width="8.33203125" style="304" customWidth="1"/>
    <col min="5634" max="5634" width="1.66796875" style="304" customWidth="1"/>
    <col min="5635" max="5636" width="5" style="304" customWidth="1"/>
    <col min="5637" max="5637" width="11.66015625" style="304" customWidth="1"/>
    <col min="5638" max="5638" width="9.16015625" style="304" customWidth="1"/>
    <col min="5639" max="5639" width="5" style="304" customWidth="1"/>
    <col min="5640" max="5640" width="77.83203125" style="304" customWidth="1"/>
    <col min="5641" max="5642" width="20" style="304" customWidth="1"/>
    <col min="5643" max="5643" width="1.66796875" style="304" customWidth="1"/>
    <col min="5644" max="5888" width="9.33203125" style="304" customWidth="1"/>
    <col min="5889" max="5889" width="8.33203125" style="304" customWidth="1"/>
    <col min="5890" max="5890" width="1.66796875" style="304" customWidth="1"/>
    <col min="5891" max="5892" width="5" style="304" customWidth="1"/>
    <col min="5893" max="5893" width="11.66015625" style="304" customWidth="1"/>
    <col min="5894" max="5894" width="9.16015625" style="304" customWidth="1"/>
    <col min="5895" max="5895" width="5" style="304" customWidth="1"/>
    <col min="5896" max="5896" width="77.83203125" style="304" customWidth="1"/>
    <col min="5897" max="5898" width="20" style="304" customWidth="1"/>
    <col min="5899" max="5899" width="1.66796875" style="304" customWidth="1"/>
    <col min="5900" max="6144" width="9.33203125" style="304" customWidth="1"/>
    <col min="6145" max="6145" width="8.33203125" style="304" customWidth="1"/>
    <col min="6146" max="6146" width="1.66796875" style="304" customWidth="1"/>
    <col min="6147" max="6148" width="5" style="304" customWidth="1"/>
    <col min="6149" max="6149" width="11.66015625" style="304" customWidth="1"/>
    <col min="6150" max="6150" width="9.16015625" style="304" customWidth="1"/>
    <col min="6151" max="6151" width="5" style="304" customWidth="1"/>
    <col min="6152" max="6152" width="77.83203125" style="304" customWidth="1"/>
    <col min="6153" max="6154" width="20" style="304" customWidth="1"/>
    <col min="6155" max="6155" width="1.66796875" style="304" customWidth="1"/>
    <col min="6156" max="6400" width="9.33203125" style="304" customWidth="1"/>
    <col min="6401" max="6401" width="8.33203125" style="304" customWidth="1"/>
    <col min="6402" max="6402" width="1.66796875" style="304" customWidth="1"/>
    <col min="6403" max="6404" width="5" style="304" customWidth="1"/>
    <col min="6405" max="6405" width="11.66015625" style="304" customWidth="1"/>
    <col min="6406" max="6406" width="9.16015625" style="304" customWidth="1"/>
    <col min="6407" max="6407" width="5" style="304" customWidth="1"/>
    <col min="6408" max="6408" width="77.83203125" style="304" customWidth="1"/>
    <col min="6409" max="6410" width="20" style="304" customWidth="1"/>
    <col min="6411" max="6411" width="1.66796875" style="304" customWidth="1"/>
    <col min="6412" max="6656" width="9.33203125" style="304" customWidth="1"/>
    <col min="6657" max="6657" width="8.33203125" style="304" customWidth="1"/>
    <col min="6658" max="6658" width="1.66796875" style="304" customWidth="1"/>
    <col min="6659" max="6660" width="5" style="304" customWidth="1"/>
    <col min="6661" max="6661" width="11.66015625" style="304" customWidth="1"/>
    <col min="6662" max="6662" width="9.16015625" style="304" customWidth="1"/>
    <col min="6663" max="6663" width="5" style="304" customWidth="1"/>
    <col min="6664" max="6664" width="77.83203125" style="304" customWidth="1"/>
    <col min="6665" max="6666" width="20" style="304" customWidth="1"/>
    <col min="6667" max="6667" width="1.66796875" style="304" customWidth="1"/>
    <col min="6668" max="6912" width="9.33203125" style="304" customWidth="1"/>
    <col min="6913" max="6913" width="8.33203125" style="304" customWidth="1"/>
    <col min="6914" max="6914" width="1.66796875" style="304" customWidth="1"/>
    <col min="6915" max="6916" width="5" style="304" customWidth="1"/>
    <col min="6917" max="6917" width="11.66015625" style="304" customWidth="1"/>
    <col min="6918" max="6918" width="9.16015625" style="304" customWidth="1"/>
    <col min="6919" max="6919" width="5" style="304" customWidth="1"/>
    <col min="6920" max="6920" width="77.83203125" style="304" customWidth="1"/>
    <col min="6921" max="6922" width="20" style="304" customWidth="1"/>
    <col min="6923" max="6923" width="1.66796875" style="304" customWidth="1"/>
    <col min="6924" max="7168" width="9.33203125" style="304" customWidth="1"/>
    <col min="7169" max="7169" width="8.33203125" style="304" customWidth="1"/>
    <col min="7170" max="7170" width="1.66796875" style="304" customWidth="1"/>
    <col min="7171" max="7172" width="5" style="304" customWidth="1"/>
    <col min="7173" max="7173" width="11.66015625" style="304" customWidth="1"/>
    <col min="7174" max="7174" width="9.16015625" style="304" customWidth="1"/>
    <col min="7175" max="7175" width="5" style="304" customWidth="1"/>
    <col min="7176" max="7176" width="77.83203125" style="304" customWidth="1"/>
    <col min="7177" max="7178" width="20" style="304" customWidth="1"/>
    <col min="7179" max="7179" width="1.66796875" style="304" customWidth="1"/>
    <col min="7180" max="7424" width="9.33203125" style="304" customWidth="1"/>
    <col min="7425" max="7425" width="8.33203125" style="304" customWidth="1"/>
    <col min="7426" max="7426" width="1.66796875" style="304" customWidth="1"/>
    <col min="7427" max="7428" width="5" style="304" customWidth="1"/>
    <col min="7429" max="7429" width="11.66015625" style="304" customWidth="1"/>
    <col min="7430" max="7430" width="9.16015625" style="304" customWidth="1"/>
    <col min="7431" max="7431" width="5" style="304" customWidth="1"/>
    <col min="7432" max="7432" width="77.83203125" style="304" customWidth="1"/>
    <col min="7433" max="7434" width="20" style="304" customWidth="1"/>
    <col min="7435" max="7435" width="1.66796875" style="304" customWidth="1"/>
    <col min="7436" max="7680" width="9.33203125" style="304" customWidth="1"/>
    <col min="7681" max="7681" width="8.33203125" style="304" customWidth="1"/>
    <col min="7682" max="7682" width="1.66796875" style="304" customWidth="1"/>
    <col min="7683" max="7684" width="5" style="304" customWidth="1"/>
    <col min="7685" max="7685" width="11.66015625" style="304" customWidth="1"/>
    <col min="7686" max="7686" width="9.16015625" style="304" customWidth="1"/>
    <col min="7687" max="7687" width="5" style="304" customWidth="1"/>
    <col min="7688" max="7688" width="77.83203125" style="304" customWidth="1"/>
    <col min="7689" max="7690" width="20" style="304" customWidth="1"/>
    <col min="7691" max="7691" width="1.66796875" style="304" customWidth="1"/>
    <col min="7692" max="7936" width="9.33203125" style="304" customWidth="1"/>
    <col min="7937" max="7937" width="8.33203125" style="304" customWidth="1"/>
    <col min="7938" max="7938" width="1.66796875" style="304" customWidth="1"/>
    <col min="7939" max="7940" width="5" style="304" customWidth="1"/>
    <col min="7941" max="7941" width="11.66015625" style="304" customWidth="1"/>
    <col min="7942" max="7942" width="9.16015625" style="304" customWidth="1"/>
    <col min="7943" max="7943" width="5" style="304" customWidth="1"/>
    <col min="7944" max="7944" width="77.83203125" style="304" customWidth="1"/>
    <col min="7945" max="7946" width="20" style="304" customWidth="1"/>
    <col min="7947" max="7947" width="1.66796875" style="304" customWidth="1"/>
    <col min="7948" max="8192" width="9.33203125" style="304" customWidth="1"/>
    <col min="8193" max="8193" width="8.33203125" style="304" customWidth="1"/>
    <col min="8194" max="8194" width="1.66796875" style="304" customWidth="1"/>
    <col min="8195" max="8196" width="5" style="304" customWidth="1"/>
    <col min="8197" max="8197" width="11.66015625" style="304" customWidth="1"/>
    <col min="8198" max="8198" width="9.16015625" style="304" customWidth="1"/>
    <col min="8199" max="8199" width="5" style="304" customWidth="1"/>
    <col min="8200" max="8200" width="77.83203125" style="304" customWidth="1"/>
    <col min="8201" max="8202" width="20" style="304" customWidth="1"/>
    <col min="8203" max="8203" width="1.66796875" style="304" customWidth="1"/>
    <col min="8204" max="8448" width="9.33203125" style="304" customWidth="1"/>
    <col min="8449" max="8449" width="8.33203125" style="304" customWidth="1"/>
    <col min="8450" max="8450" width="1.66796875" style="304" customWidth="1"/>
    <col min="8451" max="8452" width="5" style="304" customWidth="1"/>
    <col min="8453" max="8453" width="11.66015625" style="304" customWidth="1"/>
    <col min="8454" max="8454" width="9.16015625" style="304" customWidth="1"/>
    <col min="8455" max="8455" width="5" style="304" customWidth="1"/>
    <col min="8456" max="8456" width="77.83203125" style="304" customWidth="1"/>
    <col min="8457" max="8458" width="20" style="304" customWidth="1"/>
    <col min="8459" max="8459" width="1.66796875" style="304" customWidth="1"/>
    <col min="8460" max="8704" width="9.33203125" style="304" customWidth="1"/>
    <col min="8705" max="8705" width="8.33203125" style="304" customWidth="1"/>
    <col min="8706" max="8706" width="1.66796875" style="304" customWidth="1"/>
    <col min="8707" max="8708" width="5" style="304" customWidth="1"/>
    <col min="8709" max="8709" width="11.66015625" style="304" customWidth="1"/>
    <col min="8710" max="8710" width="9.16015625" style="304" customWidth="1"/>
    <col min="8711" max="8711" width="5" style="304" customWidth="1"/>
    <col min="8712" max="8712" width="77.83203125" style="304" customWidth="1"/>
    <col min="8713" max="8714" width="20" style="304" customWidth="1"/>
    <col min="8715" max="8715" width="1.66796875" style="304" customWidth="1"/>
    <col min="8716" max="8960" width="9.33203125" style="304" customWidth="1"/>
    <col min="8961" max="8961" width="8.33203125" style="304" customWidth="1"/>
    <col min="8962" max="8962" width="1.66796875" style="304" customWidth="1"/>
    <col min="8963" max="8964" width="5" style="304" customWidth="1"/>
    <col min="8965" max="8965" width="11.66015625" style="304" customWidth="1"/>
    <col min="8966" max="8966" width="9.16015625" style="304" customWidth="1"/>
    <col min="8967" max="8967" width="5" style="304" customWidth="1"/>
    <col min="8968" max="8968" width="77.83203125" style="304" customWidth="1"/>
    <col min="8969" max="8970" width="20" style="304" customWidth="1"/>
    <col min="8971" max="8971" width="1.66796875" style="304" customWidth="1"/>
    <col min="8972" max="9216" width="9.33203125" style="304" customWidth="1"/>
    <col min="9217" max="9217" width="8.33203125" style="304" customWidth="1"/>
    <col min="9218" max="9218" width="1.66796875" style="304" customWidth="1"/>
    <col min="9219" max="9220" width="5" style="304" customWidth="1"/>
    <col min="9221" max="9221" width="11.66015625" style="304" customWidth="1"/>
    <col min="9222" max="9222" width="9.16015625" style="304" customWidth="1"/>
    <col min="9223" max="9223" width="5" style="304" customWidth="1"/>
    <col min="9224" max="9224" width="77.83203125" style="304" customWidth="1"/>
    <col min="9225" max="9226" width="20" style="304" customWidth="1"/>
    <col min="9227" max="9227" width="1.66796875" style="304" customWidth="1"/>
    <col min="9228" max="9472" width="9.33203125" style="304" customWidth="1"/>
    <col min="9473" max="9473" width="8.33203125" style="304" customWidth="1"/>
    <col min="9474" max="9474" width="1.66796875" style="304" customWidth="1"/>
    <col min="9475" max="9476" width="5" style="304" customWidth="1"/>
    <col min="9477" max="9477" width="11.66015625" style="304" customWidth="1"/>
    <col min="9478" max="9478" width="9.16015625" style="304" customWidth="1"/>
    <col min="9479" max="9479" width="5" style="304" customWidth="1"/>
    <col min="9480" max="9480" width="77.83203125" style="304" customWidth="1"/>
    <col min="9481" max="9482" width="20" style="304" customWidth="1"/>
    <col min="9483" max="9483" width="1.66796875" style="304" customWidth="1"/>
    <col min="9484" max="9728" width="9.33203125" style="304" customWidth="1"/>
    <col min="9729" max="9729" width="8.33203125" style="304" customWidth="1"/>
    <col min="9730" max="9730" width="1.66796875" style="304" customWidth="1"/>
    <col min="9731" max="9732" width="5" style="304" customWidth="1"/>
    <col min="9733" max="9733" width="11.66015625" style="304" customWidth="1"/>
    <col min="9734" max="9734" width="9.16015625" style="304" customWidth="1"/>
    <col min="9735" max="9735" width="5" style="304" customWidth="1"/>
    <col min="9736" max="9736" width="77.83203125" style="304" customWidth="1"/>
    <col min="9737" max="9738" width="20" style="304" customWidth="1"/>
    <col min="9739" max="9739" width="1.66796875" style="304" customWidth="1"/>
    <col min="9740" max="9984" width="9.33203125" style="304" customWidth="1"/>
    <col min="9985" max="9985" width="8.33203125" style="304" customWidth="1"/>
    <col min="9986" max="9986" width="1.66796875" style="304" customWidth="1"/>
    <col min="9987" max="9988" width="5" style="304" customWidth="1"/>
    <col min="9989" max="9989" width="11.66015625" style="304" customWidth="1"/>
    <col min="9990" max="9990" width="9.16015625" style="304" customWidth="1"/>
    <col min="9991" max="9991" width="5" style="304" customWidth="1"/>
    <col min="9992" max="9992" width="77.83203125" style="304" customWidth="1"/>
    <col min="9993" max="9994" width="20" style="304" customWidth="1"/>
    <col min="9995" max="9995" width="1.66796875" style="304" customWidth="1"/>
    <col min="9996" max="10240" width="9.33203125" style="304" customWidth="1"/>
    <col min="10241" max="10241" width="8.33203125" style="304" customWidth="1"/>
    <col min="10242" max="10242" width="1.66796875" style="304" customWidth="1"/>
    <col min="10243" max="10244" width="5" style="304" customWidth="1"/>
    <col min="10245" max="10245" width="11.66015625" style="304" customWidth="1"/>
    <col min="10246" max="10246" width="9.16015625" style="304" customWidth="1"/>
    <col min="10247" max="10247" width="5" style="304" customWidth="1"/>
    <col min="10248" max="10248" width="77.83203125" style="304" customWidth="1"/>
    <col min="10249" max="10250" width="20" style="304" customWidth="1"/>
    <col min="10251" max="10251" width="1.66796875" style="304" customWidth="1"/>
    <col min="10252" max="10496" width="9.33203125" style="304" customWidth="1"/>
    <col min="10497" max="10497" width="8.33203125" style="304" customWidth="1"/>
    <col min="10498" max="10498" width="1.66796875" style="304" customWidth="1"/>
    <col min="10499" max="10500" width="5" style="304" customWidth="1"/>
    <col min="10501" max="10501" width="11.66015625" style="304" customWidth="1"/>
    <col min="10502" max="10502" width="9.16015625" style="304" customWidth="1"/>
    <col min="10503" max="10503" width="5" style="304" customWidth="1"/>
    <col min="10504" max="10504" width="77.83203125" style="304" customWidth="1"/>
    <col min="10505" max="10506" width="20" style="304" customWidth="1"/>
    <col min="10507" max="10507" width="1.66796875" style="304" customWidth="1"/>
    <col min="10508" max="10752" width="9.33203125" style="304" customWidth="1"/>
    <col min="10753" max="10753" width="8.33203125" style="304" customWidth="1"/>
    <col min="10754" max="10754" width="1.66796875" style="304" customWidth="1"/>
    <col min="10755" max="10756" width="5" style="304" customWidth="1"/>
    <col min="10757" max="10757" width="11.66015625" style="304" customWidth="1"/>
    <col min="10758" max="10758" width="9.16015625" style="304" customWidth="1"/>
    <col min="10759" max="10759" width="5" style="304" customWidth="1"/>
    <col min="10760" max="10760" width="77.83203125" style="304" customWidth="1"/>
    <col min="10761" max="10762" width="20" style="304" customWidth="1"/>
    <col min="10763" max="10763" width="1.66796875" style="304" customWidth="1"/>
    <col min="10764" max="11008" width="9.33203125" style="304" customWidth="1"/>
    <col min="11009" max="11009" width="8.33203125" style="304" customWidth="1"/>
    <col min="11010" max="11010" width="1.66796875" style="304" customWidth="1"/>
    <col min="11011" max="11012" width="5" style="304" customWidth="1"/>
    <col min="11013" max="11013" width="11.66015625" style="304" customWidth="1"/>
    <col min="11014" max="11014" width="9.16015625" style="304" customWidth="1"/>
    <col min="11015" max="11015" width="5" style="304" customWidth="1"/>
    <col min="11016" max="11016" width="77.83203125" style="304" customWidth="1"/>
    <col min="11017" max="11018" width="20" style="304" customWidth="1"/>
    <col min="11019" max="11019" width="1.66796875" style="304" customWidth="1"/>
    <col min="11020" max="11264" width="9.33203125" style="304" customWidth="1"/>
    <col min="11265" max="11265" width="8.33203125" style="304" customWidth="1"/>
    <col min="11266" max="11266" width="1.66796875" style="304" customWidth="1"/>
    <col min="11267" max="11268" width="5" style="304" customWidth="1"/>
    <col min="11269" max="11269" width="11.66015625" style="304" customWidth="1"/>
    <col min="11270" max="11270" width="9.16015625" style="304" customWidth="1"/>
    <col min="11271" max="11271" width="5" style="304" customWidth="1"/>
    <col min="11272" max="11272" width="77.83203125" style="304" customWidth="1"/>
    <col min="11273" max="11274" width="20" style="304" customWidth="1"/>
    <col min="11275" max="11275" width="1.66796875" style="304" customWidth="1"/>
    <col min="11276" max="11520" width="9.33203125" style="304" customWidth="1"/>
    <col min="11521" max="11521" width="8.33203125" style="304" customWidth="1"/>
    <col min="11522" max="11522" width="1.66796875" style="304" customWidth="1"/>
    <col min="11523" max="11524" width="5" style="304" customWidth="1"/>
    <col min="11525" max="11525" width="11.66015625" style="304" customWidth="1"/>
    <col min="11526" max="11526" width="9.16015625" style="304" customWidth="1"/>
    <col min="11527" max="11527" width="5" style="304" customWidth="1"/>
    <col min="11528" max="11528" width="77.83203125" style="304" customWidth="1"/>
    <col min="11529" max="11530" width="20" style="304" customWidth="1"/>
    <col min="11531" max="11531" width="1.66796875" style="304" customWidth="1"/>
    <col min="11532" max="11776" width="9.33203125" style="304" customWidth="1"/>
    <col min="11777" max="11777" width="8.33203125" style="304" customWidth="1"/>
    <col min="11778" max="11778" width="1.66796875" style="304" customWidth="1"/>
    <col min="11779" max="11780" width="5" style="304" customWidth="1"/>
    <col min="11781" max="11781" width="11.66015625" style="304" customWidth="1"/>
    <col min="11782" max="11782" width="9.16015625" style="304" customWidth="1"/>
    <col min="11783" max="11783" width="5" style="304" customWidth="1"/>
    <col min="11784" max="11784" width="77.83203125" style="304" customWidth="1"/>
    <col min="11785" max="11786" width="20" style="304" customWidth="1"/>
    <col min="11787" max="11787" width="1.66796875" style="304" customWidth="1"/>
    <col min="11788" max="12032" width="9.33203125" style="304" customWidth="1"/>
    <col min="12033" max="12033" width="8.33203125" style="304" customWidth="1"/>
    <col min="12034" max="12034" width="1.66796875" style="304" customWidth="1"/>
    <col min="12035" max="12036" width="5" style="304" customWidth="1"/>
    <col min="12037" max="12037" width="11.66015625" style="304" customWidth="1"/>
    <col min="12038" max="12038" width="9.16015625" style="304" customWidth="1"/>
    <col min="12039" max="12039" width="5" style="304" customWidth="1"/>
    <col min="12040" max="12040" width="77.83203125" style="304" customWidth="1"/>
    <col min="12041" max="12042" width="20" style="304" customWidth="1"/>
    <col min="12043" max="12043" width="1.66796875" style="304" customWidth="1"/>
    <col min="12044" max="12288" width="9.33203125" style="304" customWidth="1"/>
    <col min="12289" max="12289" width="8.33203125" style="304" customWidth="1"/>
    <col min="12290" max="12290" width="1.66796875" style="304" customWidth="1"/>
    <col min="12291" max="12292" width="5" style="304" customWidth="1"/>
    <col min="12293" max="12293" width="11.66015625" style="304" customWidth="1"/>
    <col min="12294" max="12294" width="9.16015625" style="304" customWidth="1"/>
    <col min="12295" max="12295" width="5" style="304" customWidth="1"/>
    <col min="12296" max="12296" width="77.83203125" style="304" customWidth="1"/>
    <col min="12297" max="12298" width="20" style="304" customWidth="1"/>
    <col min="12299" max="12299" width="1.66796875" style="304" customWidth="1"/>
    <col min="12300" max="12544" width="9.33203125" style="304" customWidth="1"/>
    <col min="12545" max="12545" width="8.33203125" style="304" customWidth="1"/>
    <col min="12546" max="12546" width="1.66796875" style="304" customWidth="1"/>
    <col min="12547" max="12548" width="5" style="304" customWidth="1"/>
    <col min="12549" max="12549" width="11.66015625" style="304" customWidth="1"/>
    <col min="12550" max="12550" width="9.16015625" style="304" customWidth="1"/>
    <col min="12551" max="12551" width="5" style="304" customWidth="1"/>
    <col min="12552" max="12552" width="77.83203125" style="304" customWidth="1"/>
    <col min="12553" max="12554" width="20" style="304" customWidth="1"/>
    <col min="12555" max="12555" width="1.66796875" style="304" customWidth="1"/>
    <col min="12556" max="12800" width="9.33203125" style="304" customWidth="1"/>
    <col min="12801" max="12801" width="8.33203125" style="304" customWidth="1"/>
    <col min="12802" max="12802" width="1.66796875" style="304" customWidth="1"/>
    <col min="12803" max="12804" width="5" style="304" customWidth="1"/>
    <col min="12805" max="12805" width="11.66015625" style="304" customWidth="1"/>
    <col min="12806" max="12806" width="9.16015625" style="304" customWidth="1"/>
    <col min="12807" max="12807" width="5" style="304" customWidth="1"/>
    <col min="12808" max="12808" width="77.83203125" style="304" customWidth="1"/>
    <col min="12809" max="12810" width="20" style="304" customWidth="1"/>
    <col min="12811" max="12811" width="1.66796875" style="304" customWidth="1"/>
    <col min="12812" max="13056" width="9.33203125" style="304" customWidth="1"/>
    <col min="13057" max="13057" width="8.33203125" style="304" customWidth="1"/>
    <col min="13058" max="13058" width="1.66796875" style="304" customWidth="1"/>
    <col min="13059" max="13060" width="5" style="304" customWidth="1"/>
    <col min="13061" max="13061" width="11.66015625" style="304" customWidth="1"/>
    <col min="13062" max="13062" width="9.16015625" style="304" customWidth="1"/>
    <col min="13063" max="13063" width="5" style="304" customWidth="1"/>
    <col min="13064" max="13064" width="77.83203125" style="304" customWidth="1"/>
    <col min="13065" max="13066" width="20" style="304" customWidth="1"/>
    <col min="13067" max="13067" width="1.66796875" style="304" customWidth="1"/>
    <col min="13068" max="13312" width="9.33203125" style="304" customWidth="1"/>
    <col min="13313" max="13313" width="8.33203125" style="304" customWidth="1"/>
    <col min="13314" max="13314" width="1.66796875" style="304" customWidth="1"/>
    <col min="13315" max="13316" width="5" style="304" customWidth="1"/>
    <col min="13317" max="13317" width="11.66015625" style="304" customWidth="1"/>
    <col min="13318" max="13318" width="9.16015625" style="304" customWidth="1"/>
    <col min="13319" max="13319" width="5" style="304" customWidth="1"/>
    <col min="13320" max="13320" width="77.83203125" style="304" customWidth="1"/>
    <col min="13321" max="13322" width="20" style="304" customWidth="1"/>
    <col min="13323" max="13323" width="1.66796875" style="304" customWidth="1"/>
    <col min="13324" max="13568" width="9.33203125" style="304" customWidth="1"/>
    <col min="13569" max="13569" width="8.33203125" style="304" customWidth="1"/>
    <col min="13570" max="13570" width="1.66796875" style="304" customWidth="1"/>
    <col min="13571" max="13572" width="5" style="304" customWidth="1"/>
    <col min="13573" max="13573" width="11.66015625" style="304" customWidth="1"/>
    <col min="13574" max="13574" width="9.16015625" style="304" customWidth="1"/>
    <col min="13575" max="13575" width="5" style="304" customWidth="1"/>
    <col min="13576" max="13576" width="77.83203125" style="304" customWidth="1"/>
    <col min="13577" max="13578" width="20" style="304" customWidth="1"/>
    <col min="13579" max="13579" width="1.66796875" style="304" customWidth="1"/>
    <col min="13580" max="13824" width="9.33203125" style="304" customWidth="1"/>
    <col min="13825" max="13825" width="8.33203125" style="304" customWidth="1"/>
    <col min="13826" max="13826" width="1.66796875" style="304" customWidth="1"/>
    <col min="13827" max="13828" width="5" style="304" customWidth="1"/>
    <col min="13829" max="13829" width="11.66015625" style="304" customWidth="1"/>
    <col min="13830" max="13830" width="9.16015625" style="304" customWidth="1"/>
    <col min="13831" max="13831" width="5" style="304" customWidth="1"/>
    <col min="13832" max="13832" width="77.83203125" style="304" customWidth="1"/>
    <col min="13833" max="13834" width="20" style="304" customWidth="1"/>
    <col min="13835" max="13835" width="1.66796875" style="304" customWidth="1"/>
    <col min="13836" max="14080" width="9.33203125" style="304" customWidth="1"/>
    <col min="14081" max="14081" width="8.33203125" style="304" customWidth="1"/>
    <col min="14082" max="14082" width="1.66796875" style="304" customWidth="1"/>
    <col min="14083" max="14084" width="5" style="304" customWidth="1"/>
    <col min="14085" max="14085" width="11.66015625" style="304" customWidth="1"/>
    <col min="14086" max="14086" width="9.16015625" style="304" customWidth="1"/>
    <col min="14087" max="14087" width="5" style="304" customWidth="1"/>
    <col min="14088" max="14088" width="77.83203125" style="304" customWidth="1"/>
    <col min="14089" max="14090" width="20" style="304" customWidth="1"/>
    <col min="14091" max="14091" width="1.66796875" style="304" customWidth="1"/>
    <col min="14092" max="14336" width="9.33203125" style="304" customWidth="1"/>
    <col min="14337" max="14337" width="8.33203125" style="304" customWidth="1"/>
    <col min="14338" max="14338" width="1.66796875" style="304" customWidth="1"/>
    <col min="14339" max="14340" width="5" style="304" customWidth="1"/>
    <col min="14341" max="14341" width="11.66015625" style="304" customWidth="1"/>
    <col min="14342" max="14342" width="9.16015625" style="304" customWidth="1"/>
    <col min="14343" max="14343" width="5" style="304" customWidth="1"/>
    <col min="14344" max="14344" width="77.83203125" style="304" customWidth="1"/>
    <col min="14345" max="14346" width="20" style="304" customWidth="1"/>
    <col min="14347" max="14347" width="1.66796875" style="304" customWidth="1"/>
    <col min="14348" max="14592" width="9.33203125" style="304" customWidth="1"/>
    <col min="14593" max="14593" width="8.33203125" style="304" customWidth="1"/>
    <col min="14594" max="14594" width="1.66796875" style="304" customWidth="1"/>
    <col min="14595" max="14596" width="5" style="304" customWidth="1"/>
    <col min="14597" max="14597" width="11.66015625" style="304" customWidth="1"/>
    <col min="14598" max="14598" width="9.16015625" style="304" customWidth="1"/>
    <col min="14599" max="14599" width="5" style="304" customWidth="1"/>
    <col min="14600" max="14600" width="77.83203125" style="304" customWidth="1"/>
    <col min="14601" max="14602" width="20" style="304" customWidth="1"/>
    <col min="14603" max="14603" width="1.66796875" style="304" customWidth="1"/>
    <col min="14604" max="14848" width="9.33203125" style="304" customWidth="1"/>
    <col min="14849" max="14849" width="8.33203125" style="304" customWidth="1"/>
    <col min="14850" max="14850" width="1.66796875" style="304" customWidth="1"/>
    <col min="14851" max="14852" width="5" style="304" customWidth="1"/>
    <col min="14853" max="14853" width="11.66015625" style="304" customWidth="1"/>
    <col min="14854" max="14854" width="9.16015625" style="304" customWidth="1"/>
    <col min="14855" max="14855" width="5" style="304" customWidth="1"/>
    <col min="14856" max="14856" width="77.83203125" style="304" customWidth="1"/>
    <col min="14857" max="14858" width="20" style="304" customWidth="1"/>
    <col min="14859" max="14859" width="1.66796875" style="304" customWidth="1"/>
    <col min="14860" max="15104" width="9.33203125" style="304" customWidth="1"/>
    <col min="15105" max="15105" width="8.33203125" style="304" customWidth="1"/>
    <col min="15106" max="15106" width="1.66796875" style="304" customWidth="1"/>
    <col min="15107" max="15108" width="5" style="304" customWidth="1"/>
    <col min="15109" max="15109" width="11.66015625" style="304" customWidth="1"/>
    <col min="15110" max="15110" width="9.16015625" style="304" customWidth="1"/>
    <col min="15111" max="15111" width="5" style="304" customWidth="1"/>
    <col min="15112" max="15112" width="77.83203125" style="304" customWidth="1"/>
    <col min="15113" max="15114" width="20" style="304" customWidth="1"/>
    <col min="15115" max="15115" width="1.66796875" style="304" customWidth="1"/>
    <col min="15116" max="15360" width="9.33203125" style="304" customWidth="1"/>
    <col min="15361" max="15361" width="8.33203125" style="304" customWidth="1"/>
    <col min="15362" max="15362" width="1.66796875" style="304" customWidth="1"/>
    <col min="15363" max="15364" width="5" style="304" customWidth="1"/>
    <col min="15365" max="15365" width="11.66015625" style="304" customWidth="1"/>
    <col min="15366" max="15366" width="9.16015625" style="304" customWidth="1"/>
    <col min="15367" max="15367" width="5" style="304" customWidth="1"/>
    <col min="15368" max="15368" width="77.83203125" style="304" customWidth="1"/>
    <col min="15369" max="15370" width="20" style="304" customWidth="1"/>
    <col min="15371" max="15371" width="1.66796875" style="304" customWidth="1"/>
    <col min="15372" max="15616" width="9.33203125" style="304" customWidth="1"/>
    <col min="15617" max="15617" width="8.33203125" style="304" customWidth="1"/>
    <col min="15618" max="15618" width="1.66796875" style="304" customWidth="1"/>
    <col min="15619" max="15620" width="5" style="304" customWidth="1"/>
    <col min="15621" max="15621" width="11.66015625" style="304" customWidth="1"/>
    <col min="15622" max="15622" width="9.16015625" style="304" customWidth="1"/>
    <col min="15623" max="15623" width="5" style="304" customWidth="1"/>
    <col min="15624" max="15624" width="77.83203125" style="304" customWidth="1"/>
    <col min="15625" max="15626" width="20" style="304" customWidth="1"/>
    <col min="15627" max="15627" width="1.66796875" style="304" customWidth="1"/>
    <col min="15628" max="15872" width="9.33203125" style="304" customWidth="1"/>
    <col min="15873" max="15873" width="8.33203125" style="304" customWidth="1"/>
    <col min="15874" max="15874" width="1.66796875" style="304" customWidth="1"/>
    <col min="15875" max="15876" width="5" style="304" customWidth="1"/>
    <col min="15877" max="15877" width="11.66015625" style="304" customWidth="1"/>
    <col min="15878" max="15878" width="9.16015625" style="304" customWidth="1"/>
    <col min="15879" max="15879" width="5" style="304" customWidth="1"/>
    <col min="15880" max="15880" width="77.83203125" style="304" customWidth="1"/>
    <col min="15881" max="15882" width="20" style="304" customWidth="1"/>
    <col min="15883" max="15883" width="1.66796875" style="304" customWidth="1"/>
    <col min="15884" max="16128" width="9.33203125" style="304" customWidth="1"/>
    <col min="16129" max="16129" width="8.33203125" style="304" customWidth="1"/>
    <col min="16130" max="16130" width="1.66796875" style="304" customWidth="1"/>
    <col min="16131" max="16132" width="5" style="304" customWidth="1"/>
    <col min="16133" max="16133" width="11.66015625" style="304" customWidth="1"/>
    <col min="16134" max="16134" width="9.16015625" style="304" customWidth="1"/>
    <col min="16135" max="16135" width="5" style="304" customWidth="1"/>
    <col min="16136" max="16136" width="77.83203125" style="304" customWidth="1"/>
    <col min="16137" max="16138" width="20" style="304" customWidth="1"/>
    <col min="16139" max="16139" width="1.66796875" style="304" customWidth="1"/>
    <col min="16140" max="16384" width="9.33203125" style="304" customWidth="1"/>
  </cols>
  <sheetData>
    <row r="1" ht="37.5" customHeight="1"/>
    <row r="2" spans="2:11" ht="7.5" customHeight="1">
      <c r="B2" s="305"/>
      <c r="C2" s="306"/>
      <c r="D2" s="306"/>
      <c r="E2" s="306"/>
      <c r="F2" s="306"/>
      <c r="G2" s="306"/>
      <c r="H2" s="306"/>
      <c r="I2" s="306"/>
      <c r="J2" s="306"/>
      <c r="K2" s="307"/>
    </row>
    <row r="3" spans="2:11" s="311" customFormat="1" ht="45" customHeight="1">
      <c r="B3" s="308"/>
      <c r="C3" s="309" t="s">
        <v>424</v>
      </c>
      <c r="D3" s="309"/>
      <c r="E3" s="309"/>
      <c r="F3" s="309"/>
      <c r="G3" s="309"/>
      <c r="H3" s="309"/>
      <c r="I3" s="309"/>
      <c r="J3" s="309"/>
      <c r="K3" s="310"/>
    </row>
    <row r="4" spans="2:11" ht="25.5" customHeight="1">
      <c r="B4" s="312"/>
      <c r="C4" s="313" t="s">
        <v>425</v>
      </c>
      <c r="D4" s="313"/>
      <c r="E4" s="313"/>
      <c r="F4" s="313"/>
      <c r="G4" s="313"/>
      <c r="H4" s="313"/>
      <c r="I4" s="313"/>
      <c r="J4" s="313"/>
      <c r="K4" s="314"/>
    </row>
    <row r="5" spans="2:11" ht="5.25" customHeight="1">
      <c r="B5" s="312"/>
      <c r="C5" s="315"/>
      <c r="D5" s="315"/>
      <c r="E5" s="315"/>
      <c r="F5" s="315"/>
      <c r="G5" s="315"/>
      <c r="H5" s="315"/>
      <c r="I5" s="315"/>
      <c r="J5" s="315"/>
      <c r="K5" s="314"/>
    </row>
    <row r="6" spans="2:11" ht="15" customHeight="1">
      <c r="B6" s="312"/>
      <c r="C6" s="316" t="s">
        <v>426</v>
      </c>
      <c r="D6" s="316"/>
      <c r="E6" s="316"/>
      <c r="F6" s="316"/>
      <c r="G6" s="316"/>
      <c r="H6" s="316"/>
      <c r="I6" s="316"/>
      <c r="J6" s="316"/>
      <c r="K6" s="314"/>
    </row>
    <row r="7" spans="2:11" ht="15" customHeight="1">
      <c r="B7" s="317"/>
      <c r="C7" s="316" t="s">
        <v>427</v>
      </c>
      <c r="D7" s="316"/>
      <c r="E7" s="316"/>
      <c r="F7" s="316"/>
      <c r="G7" s="316"/>
      <c r="H7" s="316"/>
      <c r="I7" s="316"/>
      <c r="J7" s="316"/>
      <c r="K7" s="314"/>
    </row>
    <row r="8" spans="2:11" ht="12.75" customHeight="1">
      <c r="B8" s="317"/>
      <c r="C8" s="318"/>
      <c r="D8" s="318"/>
      <c r="E8" s="318"/>
      <c r="F8" s="318"/>
      <c r="G8" s="318"/>
      <c r="H8" s="318"/>
      <c r="I8" s="318"/>
      <c r="J8" s="318"/>
      <c r="K8" s="314"/>
    </row>
    <row r="9" spans="2:11" ht="15" customHeight="1">
      <c r="B9" s="317"/>
      <c r="C9" s="316" t="s">
        <v>428</v>
      </c>
      <c r="D9" s="316"/>
      <c r="E9" s="316"/>
      <c r="F9" s="316"/>
      <c r="G9" s="316"/>
      <c r="H9" s="316"/>
      <c r="I9" s="316"/>
      <c r="J9" s="316"/>
      <c r="K9" s="314"/>
    </row>
    <row r="10" spans="2:11" ht="15" customHeight="1">
      <c r="B10" s="317"/>
      <c r="C10" s="318"/>
      <c r="D10" s="316" t="s">
        <v>429</v>
      </c>
      <c r="E10" s="316"/>
      <c r="F10" s="316"/>
      <c r="G10" s="316"/>
      <c r="H10" s="316"/>
      <c r="I10" s="316"/>
      <c r="J10" s="316"/>
      <c r="K10" s="314"/>
    </row>
    <row r="11" spans="2:11" ht="15" customHeight="1">
      <c r="B11" s="317"/>
      <c r="C11" s="319"/>
      <c r="D11" s="316" t="s">
        <v>430</v>
      </c>
      <c r="E11" s="316"/>
      <c r="F11" s="316"/>
      <c r="G11" s="316"/>
      <c r="H11" s="316"/>
      <c r="I11" s="316"/>
      <c r="J11" s="316"/>
      <c r="K11" s="314"/>
    </row>
    <row r="12" spans="2:11" ht="12.75" customHeight="1">
      <c r="B12" s="317"/>
      <c r="C12" s="319"/>
      <c r="D12" s="319"/>
      <c r="E12" s="319"/>
      <c r="F12" s="319"/>
      <c r="G12" s="319"/>
      <c r="H12" s="319"/>
      <c r="I12" s="319"/>
      <c r="J12" s="319"/>
      <c r="K12" s="314"/>
    </row>
    <row r="13" spans="2:11" ht="15" customHeight="1">
      <c r="B13" s="317"/>
      <c r="C13" s="319"/>
      <c r="D13" s="316" t="s">
        <v>431</v>
      </c>
      <c r="E13" s="316"/>
      <c r="F13" s="316"/>
      <c r="G13" s="316"/>
      <c r="H13" s="316"/>
      <c r="I13" s="316"/>
      <c r="J13" s="316"/>
      <c r="K13" s="314"/>
    </row>
    <row r="14" spans="2:11" ht="15" customHeight="1">
      <c r="B14" s="317"/>
      <c r="C14" s="319"/>
      <c r="D14" s="316" t="s">
        <v>432</v>
      </c>
      <c r="E14" s="316"/>
      <c r="F14" s="316"/>
      <c r="G14" s="316"/>
      <c r="H14" s="316"/>
      <c r="I14" s="316"/>
      <c r="J14" s="316"/>
      <c r="K14" s="314"/>
    </row>
    <row r="15" spans="2:11" ht="15" customHeight="1">
      <c r="B15" s="317"/>
      <c r="C15" s="319"/>
      <c r="D15" s="316" t="s">
        <v>433</v>
      </c>
      <c r="E15" s="316"/>
      <c r="F15" s="316"/>
      <c r="G15" s="316"/>
      <c r="H15" s="316"/>
      <c r="I15" s="316"/>
      <c r="J15" s="316"/>
      <c r="K15" s="314"/>
    </row>
    <row r="16" spans="2:11" ht="15" customHeight="1">
      <c r="B16" s="317"/>
      <c r="C16" s="319"/>
      <c r="D16" s="319"/>
      <c r="E16" s="320" t="s">
        <v>81</v>
      </c>
      <c r="F16" s="316" t="s">
        <v>434</v>
      </c>
      <c r="G16" s="316"/>
      <c r="H16" s="316"/>
      <c r="I16" s="316"/>
      <c r="J16" s="316"/>
      <c r="K16" s="314"/>
    </row>
    <row r="17" spans="2:11" ht="15" customHeight="1">
      <c r="B17" s="317"/>
      <c r="C17" s="319"/>
      <c r="D17" s="319"/>
      <c r="E17" s="320" t="s">
        <v>435</v>
      </c>
      <c r="F17" s="316" t="s">
        <v>436</v>
      </c>
      <c r="G17" s="316"/>
      <c r="H17" s="316"/>
      <c r="I17" s="316"/>
      <c r="J17" s="316"/>
      <c r="K17" s="314"/>
    </row>
    <row r="18" spans="2:11" ht="15" customHeight="1">
      <c r="B18" s="317"/>
      <c r="C18" s="319"/>
      <c r="D18" s="319"/>
      <c r="E18" s="320" t="s">
        <v>437</v>
      </c>
      <c r="F18" s="316" t="s">
        <v>438</v>
      </c>
      <c r="G18" s="316"/>
      <c r="H18" s="316"/>
      <c r="I18" s="316"/>
      <c r="J18" s="316"/>
      <c r="K18" s="314"/>
    </row>
    <row r="19" spans="2:11" ht="15" customHeight="1">
      <c r="B19" s="317"/>
      <c r="C19" s="319"/>
      <c r="D19" s="319"/>
      <c r="E19" s="320" t="s">
        <v>439</v>
      </c>
      <c r="F19" s="316" t="s">
        <v>440</v>
      </c>
      <c r="G19" s="316"/>
      <c r="H19" s="316"/>
      <c r="I19" s="316"/>
      <c r="J19" s="316"/>
      <c r="K19" s="314"/>
    </row>
    <row r="20" spans="2:11" ht="15" customHeight="1">
      <c r="B20" s="317"/>
      <c r="C20" s="319"/>
      <c r="D20" s="319"/>
      <c r="E20" s="320" t="s">
        <v>86</v>
      </c>
      <c r="F20" s="316" t="s">
        <v>441</v>
      </c>
      <c r="G20" s="316"/>
      <c r="H20" s="316"/>
      <c r="I20" s="316"/>
      <c r="J20" s="316"/>
      <c r="K20" s="314"/>
    </row>
    <row r="21" spans="2:11" ht="15" customHeight="1">
      <c r="B21" s="317"/>
      <c r="C21" s="319"/>
      <c r="D21" s="319"/>
      <c r="E21" s="320" t="s">
        <v>442</v>
      </c>
      <c r="F21" s="316" t="s">
        <v>443</v>
      </c>
      <c r="G21" s="316"/>
      <c r="H21" s="316"/>
      <c r="I21" s="316"/>
      <c r="J21" s="316"/>
      <c r="K21" s="314"/>
    </row>
    <row r="22" spans="2:11" ht="12.75" customHeight="1">
      <c r="B22" s="317"/>
      <c r="C22" s="319"/>
      <c r="D22" s="319"/>
      <c r="E22" s="319"/>
      <c r="F22" s="319"/>
      <c r="G22" s="319"/>
      <c r="H22" s="319"/>
      <c r="I22" s="319"/>
      <c r="J22" s="319"/>
      <c r="K22" s="314"/>
    </row>
    <row r="23" spans="2:11" ht="15" customHeight="1">
      <c r="B23" s="317"/>
      <c r="C23" s="316" t="s">
        <v>444</v>
      </c>
      <c r="D23" s="316"/>
      <c r="E23" s="316"/>
      <c r="F23" s="316"/>
      <c r="G23" s="316"/>
      <c r="H23" s="316"/>
      <c r="I23" s="316"/>
      <c r="J23" s="316"/>
      <c r="K23" s="314"/>
    </row>
    <row r="24" spans="2:11" ht="15" customHeight="1">
      <c r="B24" s="317"/>
      <c r="C24" s="316" t="s">
        <v>445</v>
      </c>
      <c r="D24" s="316"/>
      <c r="E24" s="316"/>
      <c r="F24" s="316"/>
      <c r="G24" s="316"/>
      <c r="H24" s="316"/>
      <c r="I24" s="316"/>
      <c r="J24" s="316"/>
      <c r="K24" s="314"/>
    </row>
    <row r="25" spans="2:11" ht="15" customHeight="1">
      <c r="B25" s="317"/>
      <c r="C25" s="318"/>
      <c r="D25" s="316" t="s">
        <v>446</v>
      </c>
      <c r="E25" s="316"/>
      <c r="F25" s="316"/>
      <c r="G25" s="316"/>
      <c r="H25" s="316"/>
      <c r="I25" s="316"/>
      <c r="J25" s="316"/>
      <c r="K25" s="314"/>
    </row>
    <row r="26" spans="2:11" ht="15" customHeight="1">
      <c r="B26" s="317"/>
      <c r="C26" s="319"/>
      <c r="D26" s="316" t="s">
        <v>447</v>
      </c>
      <c r="E26" s="316"/>
      <c r="F26" s="316"/>
      <c r="G26" s="316"/>
      <c r="H26" s="316"/>
      <c r="I26" s="316"/>
      <c r="J26" s="316"/>
      <c r="K26" s="314"/>
    </row>
    <row r="27" spans="2:11" ht="12.75" customHeight="1">
      <c r="B27" s="317"/>
      <c r="C27" s="319"/>
      <c r="D27" s="319"/>
      <c r="E27" s="319"/>
      <c r="F27" s="319"/>
      <c r="G27" s="319"/>
      <c r="H27" s="319"/>
      <c r="I27" s="319"/>
      <c r="J27" s="319"/>
      <c r="K27" s="314"/>
    </row>
    <row r="28" spans="2:11" ht="15" customHeight="1">
      <c r="B28" s="317"/>
      <c r="C28" s="319"/>
      <c r="D28" s="316" t="s">
        <v>448</v>
      </c>
      <c r="E28" s="316"/>
      <c r="F28" s="316"/>
      <c r="G28" s="316"/>
      <c r="H28" s="316"/>
      <c r="I28" s="316"/>
      <c r="J28" s="316"/>
      <c r="K28" s="314"/>
    </row>
    <row r="29" spans="2:11" ht="15" customHeight="1">
      <c r="B29" s="317"/>
      <c r="C29" s="319"/>
      <c r="D29" s="316" t="s">
        <v>449</v>
      </c>
      <c r="E29" s="316"/>
      <c r="F29" s="316"/>
      <c r="G29" s="316"/>
      <c r="H29" s="316"/>
      <c r="I29" s="316"/>
      <c r="J29" s="316"/>
      <c r="K29" s="314"/>
    </row>
    <row r="30" spans="2:11" ht="12.75" customHeight="1">
      <c r="B30" s="317"/>
      <c r="C30" s="319"/>
      <c r="D30" s="319"/>
      <c r="E30" s="319"/>
      <c r="F30" s="319"/>
      <c r="G30" s="319"/>
      <c r="H30" s="319"/>
      <c r="I30" s="319"/>
      <c r="J30" s="319"/>
      <c r="K30" s="314"/>
    </row>
    <row r="31" spans="2:11" ht="15" customHeight="1">
      <c r="B31" s="317"/>
      <c r="C31" s="319"/>
      <c r="D31" s="316" t="s">
        <v>450</v>
      </c>
      <c r="E31" s="316"/>
      <c r="F31" s="316"/>
      <c r="G31" s="316"/>
      <c r="H31" s="316"/>
      <c r="I31" s="316"/>
      <c r="J31" s="316"/>
      <c r="K31" s="314"/>
    </row>
    <row r="32" spans="2:11" ht="15" customHeight="1">
      <c r="B32" s="317"/>
      <c r="C32" s="319"/>
      <c r="D32" s="316" t="s">
        <v>451</v>
      </c>
      <c r="E32" s="316"/>
      <c r="F32" s="316"/>
      <c r="G32" s="316"/>
      <c r="H32" s="316"/>
      <c r="I32" s="316"/>
      <c r="J32" s="316"/>
      <c r="K32" s="314"/>
    </row>
    <row r="33" spans="2:11" ht="15" customHeight="1">
      <c r="B33" s="317"/>
      <c r="C33" s="319"/>
      <c r="D33" s="316" t="s">
        <v>452</v>
      </c>
      <c r="E33" s="316"/>
      <c r="F33" s="316"/>
      <c r="G33" s="316"/>
      <c r="H33" s="316"/>
      <c r="I33" s="316"/>
      <c r="J33" s="316"/>
      <c r="K33" s="314"/>
    </row>
    <row r="34" spans="2:11" ht="15" customHeight="1">
      <c r="B34" s="317"/>
      <c r="C34" s="319"/>
      <c r="D34" s="318"/>
      <c r="E34" s="321" t="s">
        <v>104</v>
      </c>
      <c r="F34" s="318"/>
      <c r="G34" s="316" t="s">
        <v>453</v>
      </c>
      <c r="H34" s="316"/>
      <c r="I34" s="316"/>
      <c r="J34" s="316"/>
      <c r="K34" s="314"/>
    </row>
    <row r="35" spans="2:11" ht="30.75" customHeight="1">
      <c r="B35" s="317"/>
      <c r="C35" s="319"/>
      <c r="D35" s="318"/>
      <c r="E35" s="321" t="s">
        <v>454</v>
      </c>
      <c r="F35" s="318"/>
      <c r="G35" s="316" t="s">
        <v>455</v>
      </c>
      <c r="H35" s="316"/>
      <c r="I35" s="316"/>
      <c r="J35" s="316"/>
      <c r="K35" s="314"/>
    </row>
    <row r="36" spans="2:11" ht="15" customHeight="1">
      <c r="B36" s="317"/>
      <c r="C36" s="319"/>
      <c r="D36" s="318"/>
      <c r="E36" s="321" t="s">
        <v>56</v>
      </c>
      <c r="F36" s="318"/>
      <c r="G36" s="316" t="s">
        <v>456</v>
      </c>
      <c r="H36" s="316"/>
      <c r="I36" s="316"/>
      <c r="J36" s="316"/>
      <c r="K36" s="314"/>
    </row>
    <row r="37" spans="2:11" ht="15" customHeight="1">
      <c r="B37" s="317"/>
      <c r="C37" s="319"/>
      <c r="D37" s="318"/>
      <c r="E37" s="321" t="s">
        <v>105</v>
      </c>
      <c r="F37" s="318"/>
      <c r="G37" s="316" t="s">
        <v>457</v>
      </c>
      <c r="H37" s="316"/>
      <c r="I37" s="316"/>
      <c r="J37" s="316"/>
      <c r="K37" s="314"/>
    </row>
    <row r="38" spans="2:11" ht="15" customHeight="1">
      <c r="B38" s="317"/>
      <c r="C38" s="319"/>
      <c r="D38" s="318"/>
      <c r="E38" s="321" t="s">
        <v>106</v>
      </c>
      <c r="F38" s="318"/>
      <c r="G38" s="316" t="s">
        <v>458</v>
      </c>
      <c r="H38" s="316"/>
      <c r="I38" s="316"/>
      <c r="J38" s="316"/>
      <c r="K38" s="314"/>
    </row>
    <row r="39" spans="2:11" ht="15" customHeight="1">
      <c r="B39" s="317"/>
      <c r="C39" s="319"/>
      <c r="D39" s="318"/>
      <c r="E39" s="321" t="s">
        <v>107</v>
      </c>
      <c r="F39" s="318"/>
      <c r="G39" s="316" t="s">
        <v>459</v>
      </c>
      <c r="H39" s="316"/>
      <c r="I39" s="316"/>
      <c r="J39" s="316"/>
      <c r="K39" s="314"/>
    </row>
    <row r="40" spans="2:11" ht="15" customHeight="1">
      <c r="B40" s="317"/>
      <c r="C40" s="319"/>
      <c r="D40" s="318"/>
      <c r="E40" s="321" t="s">
        <v>460</v>
      </c>
      <c r="F40" s="318"/>
      <c r="G40" s="316" t="s">
        <v>461</v>
      </c>
      <c r="H40" s="316"/>
      <c r="I40" s="316"/>
      <c r="J40" s="316"/>
      <c r="K40" s="314"/>
    </row>
    <row r="41" spans="2:11" ht="15" customHeight="1">
      <c r="B41" s="317"/>
      <c r="C41" s="319"/>
      <c r="D41" s="318"/>
      <c r="E41" s="321"/>
      <c r="F41" s="318"/>
      <c r="G41" s="316" t="s">
        <v>462</v>
      </c>
      <c r="H41" s="316"/>
      <c r="I41" s="316"/>
      <c r="J41" s="316"/>
      <c r="K41" s="314"/>
    </row>
    <row r="42" spans="2:11" ht="15" customHeight="1">
      <c r="B42" s="317"/>
      <c r="C42" s="319"/>
      <c r="D42" s="318"/>
      <c r="E42" s="321" t="s">
        <v>463</v>
      </c>
      <c r="F42" s="318"/>
      <c r="G42" s="316" t="s">
        <v>464</v>
      </c>
      <c r="H42" s="316"/>
      <c r="I42" s="316"/>
      <c r="J42" s="316"/>
      <c r="K42" s="314"/>
    </row>
    <row r="43" spans="2:11" ht="15" customHeight="1">
      <c r="B43" s="317"/>
      <c r="C43" s="319"/>
      <c r="D43" s="318"/>
      <c r="E43" s="321" t="s">
        <v>109</v>
      </c>
      <c r="F43" s="318"/>
      <c r="G43" s="316" t="s">
        <v>465</v>
      </c>
      <c r="H43" s="316"/>
      <c r="I43" s="316"/>
      <c r="J43" s="316"/>
      <c r="K43" s="314"/>
    </row>
    <row r="44" spans="2:11" ht="12.75" customHeight="1">
      <c r="B44" s="317"/>
      <c r="C44" s="319"/>
      <c r="D44" s="318"/>
      <c r="E44" s="318"/>
      <c r="F44" s="318"/>
      <c r="G44" s="318"/>
      <c r="H44" s="318"/>
      <c r="I44" s="318"/>
      <c r="J44" s="318"/>
      <c r="K44" s="314"/>
    </row>
    <row r="45" spans="2:11" ht="15" customHeight="1">
      <c r="B45" s="317"/>
      <c r="C45" s="319"/>
      <c r="D45" s="316" t="s">
        <v>466</v>
      </c>
      <c r="E45" s="316"/>
      <c r="F45" s="316"/>
      <c r="G45" s="316"/>
      <c r="H45" s="316"/>
      <c r="I45" s="316"/>
      <c r="J45" s="316"/>
      <c r="K45" s="314"/>
    </row>
    <row r="46" spans="2:11" ht="15" customHeight="1">
      <c r="B46" s="317"/>
      <c r="C46" s="319"/>
      <c r="D46" s="319"/>
      <c r="E46" s="316" t="s">
        <v>467</v>
      </c>
      <c r="F46" s="316"/>
      <c r="G46" s="316"/>
      <c r="H46" s="316"/>
      <c r="I46" s="316"/>
      <c r="J46" s="316"/>
      <c r="K46" s="314"/>
    </row>
    <row r="47" spans="2:11" ht="15" customHeight="1">
      <c r="B47" s="317"/>
      <c r="C47" s="319"/>
      <c r="D47" s="319"/>
      <c r="E47" s="316" t="s">
        <v>468</v>
      </c>
      <c r="F47" s="316"/>
      <c r="G47" s="316"/>
      <c r="H47" s="316"/>
      <c r="I47" s="316"/>
      <c r="J47" s="316"/>
      <c r="K47" s="314"/>
    </row>
    <row r="48" spans="2:11" ht="15" customHeight="1">
      <c r="B48" s="317"/>
      <c r="C48" s="319"/>
      <c r="D48" s="319"/>
      <c r="E48" s="316" t="s">
        <v>469</v>
      </c>
      <c r="F48" s="316"/>
      <c r="G48" s="316"/>
      <c r="H48" s="316"/>
      <c r="I48" s="316"/>
      <c r="J48" s="316"/>
      <c r="K48" s="314"/>
    </row>
    <row r="49" spans="2:11" ht="15" customHeight="1">
      <c r="B49" s="317"/>
      <c r="C49" s="319"/>
      <c r="D49" s="316" t="s">
        <v>470</v>
      </c>
      <c r="E49" s="316"/>
      <c r="F49" s="316"/>
      <c r="G49" s="316"/>
      <c r="H49" s="316"/>
      <c r="I49" s="316"/>
      <c r="J49" s="316"/>
      <c r="K49" s="314"/>
    </row>
    <row r="50" spans="2:11" ht="25.5" customHeight="1">
      <c r="B50" s="312"/>
      <c r="C50" s="313" t="s">
        <v>471</v>
      </c>
      <c r="D50" s="313"/>
      <c r="E50" s="313"/>
      <c r="F50" s="313"/>
      <c r="G50" s="313"/>
      <c r="H50" s="313"/>
      <c r="I50" s="313"/>
      <c r="J50" s="313"/>
      <c r="K50" s="314"/>
    </row>
    <row r="51" spans="2:11" ht="5.25" customHeight="1">
      <c r="B51" s="312"/>
      <c r="C51" s="315"/>
      <c r="D51" s="315"/>
      <c r="E51" s="315"/>
      <c r="F51" s="315"/>
      <c r="G51" s="315"/>
      <c r="H51" s="315"/>
      <c r="I51" s="315"/>
      <c r="J51" s="315"/>
      <c r="K51" s="314"/>
    </row>
    <row r="52" spans="2:11" ht="15" customHeight="1">
      <c r="B52" s="312"/>
      <c r="C52" s="316" t="s">
        <v>472</v>
      </c>
      <c r="D52" s="316"/>
      <c r="E52" s="316"/>
      <c r="F52" s="316"/>
      <c r="G52" s="316"/>
      <c r="H52" s="316"/>
      <c r="I52" s="316"/>
      <c r="J52" s="316"/>
      <c r="K52" s="314"/>
    </row>
    <row r="53" spans="2:11" ht="15" customHeight="1">
      <c r="B53" s="312"/>
      <c r="C53" s="316" t="s">
        <v>473</v>
      </c>
      <c r="D53" s="316"/>
      <c r="E53" s="316"/>
      <c r="F53" s="316"/>
      <c r="G53" s="316"/>
      <c r="H53" s="316"/>
      <c r="I53" s="316"/>
      <c r="J53" s="316"/>
      <c r="K53" s="314"/>
    </row>
    <row r="54" spans="2:11" ht="12.75" customHeight="1">
      <c r="B54" s="312"/>
      <c r="C54" s="318"/>
      <c r="D54" s="318"/>
      <c r="E54" s="318"/>
      <c r="F54" s="318"/>
      <c r="G54" s="318"/>
      <c r="H54" s="318"/>
      <c r="I54" s="318"/>
      <c r="J54" s="318"/>
      <c r="K54" s="314"/>
    </row>
    <row r="55" spans="2:11" ht="15" customHeight="1">
      <c r="B55" s="312"/>
      <c r="C55" s="316" t="s">
        <v>474</v>
      </c>
      <c r="D55" s="316"/>
      <c r="E55" s="316"/>
      <c r="F55" s="316"/>
      <c r="G55" s="316"/>
      <c r="H55" s="316"/>
      <c r="I55" s="316"/>
      <c r="J55" s="316"/>
      <c r="K55" s="314"/>
    </row>
    <row r="56" spans="2:11" ht="15" customHeight="1">
      <c r="B56" s="312"/>
      <c r="C56" s="319"/>
      <c r="D56" s="316" t="s">
        <v>475</v>
      </c>
      <c r="E56" s="316"/>
      <c r="F56" s="316"/>
      <c r="G56" s="316"/>
      <c r="H56" s="316"/>
      <c r="I56" s="316"/>
      <c r="J56" s="316"/>
      <c r="K56" s="314"/>
    </row>
    <row r="57" spans="2:11" ht="15" customHeight="1">
      <c r="B57" s="312"/>
      <c r="C57" s="319"/>
      <c r="D57" s="316" t="s">
        <v>476</v>
      </c>
      <c r="E57" s="316"/>
      <c r="F57" s="316"/>
      <c r="G57" s="316"/>
      <c r="H57" s="316"/>
      <c r="I57" s="316"/>
      <c r="J57" s="316"/>
      <c r="K57" s="314"/>
    </row>
    <row r="58" spans="2:11" ht="15" customHeight="1">
      <c r="B58" s="312"/>
      <c r="C58" s="319"/>
      <c r="D58" s="316" t="s">
        <v>477</v>
      </c>
      <c r="E58" s="316"/>
      <c r="F58" s="316"/>
      <c r="G58" s="316"/>
      <c r="H58" s="316"/>
      <c r="I58" s="316"/>
      <c r="J58" s="316"/>
      <c r="K58" s="314"/>
    </row>
    <row r="59" spans="2:11" ht="15" customHeight="1">
      <c r="B59" s="312"/>
      <c r="C59" s="319"/>
      <c r="D59" s="316" t="s">
        <v>478</v>
      </c>
      <c r="E59" s="316"/>
      <c r="F59" s="316"/>
      <c r="G59" s="316"/>
      <c r="H59" s="316"/>
      <c r="I59" s="316"/>
      <c r="J59" s="316"/>
      <c r="K59" s="314"/>
    </row>
    <row r="60" spans="2:11" ht="15" customHeight="1">
      <c r="B60" s="312"/>
      <c r="C60" s="319"/>
      <c r="D60" s="322" t="s">
        <v>479</v>
      </c>
      <c r="E60" s="322"/>
      <c r="F60" s="322"/>
      <c r="G60" s="322"/>
      <c r="H60" s="322"/>
      <c r="I60" s="322"/>
      <c r="J60" s="322"/>
      <c r="K60" s="314"/>
    </row>
    <row r="61" spans="2:11" ht="15" customHeight="1">
      <c r="B61" s="312"/>
      <c r="C61" s="319"/>
      <c r="D61" s="316" t="s">
        <v>480</v>
      </c>
      <c r="E61" s="316"/>
      <c r="F61" s="316"/>
      <c r="G61" s="316"/>
      <c r="H61" s="316"/>
      <c r="I61" s="316"/>
      <c r="J61" s="316"/>
      <c r="K61" s="314"/>
    </row>
    <row r="62" spans="2:11" ht="12.75" customHeight="1">
      <c r="B62" s="312"/>
      <c r="C62" s="319"/>
      <c r="D62" s="319"/>
      <c r="E62" s="323"/>
      <c r="F62" s="319"/>
      <c r="G62" s="319"/>
      <c r="H62" s="319"/>
      <c r="I62" s="319"/>
      <c r="J62" s="319"/>
      <c r="K62" s="314"/>
    </row>
    <row r="63" spans="2:11" ht="15" customHeight="1">
      <c r="B63" s="312"/>
      <c r="C63" s="319"/>
      <c r="D63" s="316" t="s">
        <v>481</v>
      </c>
      <c r="E63" s="316"/>
      <c r="F63" s="316"/>
      <c r="G63" s="316"/>
      <c r="H63" s="316"/>
      <c r="I63" s="316"/>
      <c r="J63" s="316"/>
      <c r="K63" s="314"/>
    </row>
    <row r="64" spans="2:11" ht="15" customHeight="1">
      <c r="B64" s="312"/>
      <c r="C64" s="319"/>
      <c r="D64" s="322" t="s">
        <v>482</v>
      </c>
      <c r="E64" s="322"/>
      <c r="F64" s="322"/>
      <c r="G64" s="322"/>
      <c r="H64" s="322"/>
      <c r="I64" s="322"/>
      <c r="J64" s="322"/>
      <c r="K64" s="314"/>
    </row>
    <row r="65" spans="2:11" ht="15" customHeight="1">
      <c r="B65" s="312"/>
      <c r="C65" s="319"/>
      <c r="D65" s="316" t="s">
        <v>483</v>
      </c>
      <c r="E65" s="316"/>
      <c r="F65" s="316"/>
      <c r="G65" s="316"/>
      <c r="H65" s="316"/>
      <c r="I65" s="316"/>
      <c r="J65" s="316"/>
      <c r="K65" s="314"/>
    </row>
    <row r="66" spans="2:11" ht="15" customHeight="1">
      <c r="B66" s="312"/>
      <c r="C66" s="319"/>
      <c r="D66" s="316" t="s">
        <v>484</v>
      </c>
      <c r="E66" s="316"/>
      <c r="F66" s="316"/>
      <c r="G66" s="316"/>
      <c r="H66" s="316"/>
      <c r="I66" s="316"/>
      <c r="J66" s="316"/>
      <c r="K66" s="314"/>
    </row>
    <row r="67" spans="2:11" ht="15" customHeight="1">
      <c r="B67" s="312"/>
      <c r="C67" s="319"/>
      <c r="D67" s="316" t="s">
        <v>485</v>
      </c>
      <c r="E67" s="316"/>
      <c r="F67" s="316"/>
      <c r="G67" s="316"/>
      <c r="H67" s="316"/>
      <c r="I67" s="316"/>
      <c r="J67" s="316"/>
      <c r="K67" s="314"/>
    </row>
    <row r="68" spans="2:11" ht="15" customHeight="1">
      <c r="B68" s="312"/>
      <c r="C68" s="319"/>
      <c r="D68" s="316" t="s">
        <v>486</v>
      </c>
      <c r="E68" s="316"/>
      <c r="F68" s="316"/>
      <c r="G68" s="316"/>
      <c r="H68" s="316"/>
      <c r="I68" s="316"/>
      <c r="J68" s="316"/>
      <c r="K68" s="314"/>
    </row>
    <row r="69" spans="2:11" ht="12.75" customHeight="1">
      <c r="B69" s="324"/>
      <c r="C69" s="325"/>
      <c r="D69" s="325"/>
      <c r="E69" s="325"/>
      <c r="F69" s="325"/>
      <c r="G69" s="325"/>
      <c r="H69" s="325"/>
      <c r="I69" s="325"/>
      <c r="J69" s="325"/>
      <c r="K69" s="326"/>
    </row>
    <row r="70" spans="2:11" ht="18.75" customHeight="1">
      <c r="B70" s="327"/>
      <c r="C70" s="327"/>
      <c r="D70" s="327"/>
      <c r="E70" s="327"/>
      <c r="F70" s="327"/>
      <c r="G70" s="327"/>
      <c r="H70" s="327"/>
      <c r="I70" s="327"/>
      <c r="J70" s="327"/>
      <c r="K70" s="328"/>
    </row>
    <row r="71" spans="2:11" ht="18.75" customHeight="1">
      <c r="B71" s="328"/>
      <c r="C71" s="328"/>
      <c r="D71" s="328"/>
      <c r="E71" s="328"/>
      <c r="F71" s="328"/>
      <c r="G71" s="328"/>
      <c r="H71" s="328"/>
      <c r="I71" s="328"/>
      <c r="J71" s="328"/>
      <c r="K71" s="328"/>
    </row>
    <row r="72" spans="2:11" ht="7.5" customHeight="1">
      <c r="B72" s="329"/>
      <c r="C72" s="330"/>
      <c r="D72" s="330"/>
      <c r="E72" s="330"/>
      <c r="F72" s="330"/>
      <c r="G72" s="330"/>
      <c r="H72" s="330"/>
      <c r="I72" s="330"/>
      <c r="J72" s="330"/>
      <c r="K72" s="331"/>
    </row>
    <row r="73" spans="2:11" ht="45" customHeight="1">
      <c r="B73" s="332"/>
      <c r="C73" s="333" t="s">
        <v>423</v>
      </c>
      <c r="D73" s="333"/>
      <c r="E73" s="333"/>
      <c r="F73" s="333"/>
      <c r="G73" s="333"/>
      <c r="H73" s="333"/>
      <c r="I73" s="333"/>
      <c r="J73" s="333"/>
      <c r="K73" s="334"/>
    </row>
    <row r="74" spans="2:11" ht="17.25" customHeight="1">
      <c r="B74" s="332"/>
      <c r="C74" s="335" t="s">
        <v>487</v>
      </c>
      <c r="D74" s="335"/>
      <c r="E74" s="335"/>
      <c r="F74" s="335" t="s">
        <v>488</v>
      </c>
      <c r="G74" s="336"/>
      <c r="H74" s="335" t="s">
        <v>105</v>
      </c>
      <c r="I74" s="335" t="s">
        <v>60</v>
      </c>
      <c r="J74" s="335" t="s">
        <v>489</v>
      </c>
      <c r="K74" s="334"/>
    </row>
    <row r="75" spans="2:11" ht="17.25" customHeight="1">
      <c r="B75" s="332"/>
      <c r="C75" s="337" t="s">
        <v>490</v>
      </c>
      <c r="D75" s="337"/>
      <c r="E75" s="337"/>
      <c r="F75" s="338" t="s">
        <v>491</v>
      </c>
      <c r="G75" s="339"/>
      <c r="H75" s="337"/>
      <c r="I75" s="337"/>
      <c r="J75" s="337" t="s">
        <v>492</v>
      </c>
      <c r="K75" s="334"/>
    </row>
    <row r="76" spans="2:11" ht="5.25" customHeight="1">
      <c r="B76" s="332"/>
      <c r="C76" s="340"/>
      <c r="D76" s="340"/>
      <c r="E76" s="340"/>
      <c r="F76" s="340"/>
      <c r="G76" s="341"/>
      <c r="H76" s="340"/>
      <c r="I76" s="340"/>
      <c r="J76" s="340"/>
      <c r="K76" s="334"/>
    </row>
    <row r="77" spans="2:11" ht="15" customHeight="1">
      <c r="B77" s="332"/>
      <c r="C77" s="321" t="s">
        <v>56</v>
      </c>
      <c r="D77" s="340"/>
      <c r="E77" s="340"/>
      <c r="F77" s="342" t="s">
        <v>493</v>
      </c>
      <c r="G77" s="341"/>
      <c r="H77" s="321" t="s">
        <v>494</v>
      </c>
      <c r="I77" s="321" t="s">
        <v>495</v>
      </c>
      <c r="J77" s="321">
        <v>20</v>
      </c>
      <c r="K77" s="334"/>
    </row>
    <row r="78" spans="2:11" ht="15" customHeight="1">
      <c r="B78" s="332"/>
      <c r="C78" s="321" t="s">
        <v>496</v>
      </c>
      <c r="D78" s="321"/>
      <c r="E78" s="321"/>
      <c r="F78" s="342" t="s">
        <v>493</v>
      </c>
      <c r="G78" s="341"/>
      <c r="H78" s="321" t="s">
        <v>497</v>
      </c>
      <c r="I78" s="321" t="s">
        <v>495</v>
      </c>
      <c r="J78" s="321">
        <v>120</v>
      </c>
      <c r="K78" s="334"/>
    </row>
    <row r="79" spans="2:11" ht="15" customHeight="1">
      <c r="B79" s="343"/>
      <c r="C79" s="321" t="s">
        <v>498</v>
      </c>
      <c r="D79" s="321"/>
      <c r="E79" s="321"/>
      <c r="F79" s="342" t="s">
        <v>499</v>
      </c>
      <c r="G79" s="341"/>
      <c r="H79" s="321" t="s">
        <v>500</v>
      </c>
      <c r="I79" s="321" t="s">
        <v>495</v>
      </c>
      <c r="J79" s="321">
        <v>50</v>
      </c>
      <c r="K79" s="334"/>
    </row>
    <row r="80" spans="2:11" ht="15" customHeight="1">
      <c r="B80" s="343"/>
      <c r="C80" s="321" t="s">
        <v>501</v>
      </c>
      <c r="D80" s="321"/>
      <c r="E80" s="321"/>
      <c r="F80" s="342" t="s">
        <v>493</v>
      </c>
      <c r="G80" s="341"/>
      <c r="H80" s="321" t="s">
        <v>502</v>
      </c>
      <c r="I80" s="321" t="s">
        <v>503</v>
      </c>
      <c r="J80" s="321"/>
      <c r="K80" s="334"/>
    </row>
    <row r="81" spans="2:11" ht="15" customHeight="1">
      <c r="B81" s="343"/>
      <c r="C81" s="344" t="s">
        <v>504</v>
      </c>
      <c r="D81" s="344"/>
      <c r="E81" s="344"/>
      <c r="F81" s="345" t="s">
        <v>499</v>
      </c>
      <c r="G81" s="344"/>
      <c r="H81" s="344" t="s">
        <v>505</v>
      </c>
      <c r="I81" s="344" t="s">
        <v>495</v>
      </c>
      <c r="J81" s="344">
        <v>15</v>
      </c>
      <c r="K81" s="334"/>
    </row>
    <row r="82" spans="2:11" ht="15" customHeight="1">
      <c r="B82" s="343"/>
      <c r="C82" s="344" t="s">
        <v>506</v>
      </c>
      <c r="D82" s="344"/>
      <c r="E82" s="344"/>
      <c r="F82" s="345" t="s">
        <v>499</v>
      </c>
      <c r="G82" s="344"/>
      <c r="H82" s="344" t="s">
        <v>507</v>
      </c>
      <c r="I82" s="344" t="s">
        <v>495</v>
      </c>
      <c r="J82" s="344">
        <v>15</v>
      </c>
      <c r="K82" s="334"/>
    </row>
    <row r="83" spans="2:11" ht="15" customHeight="1">
      <c r="B83" s="343"/>
      <c r="C83" s="344" t="s">
        <v>508</v>
      </c>
      <c r="D83" s="344"/>
      <c r="E83" s="344"/>
      <c r="F83" s="345" t="s">
        <v>499</v>
      </c>
      <c r="G83" s="344"/>
      <c r="H83" s="344" t="s">
        <v>509</v>
      </c>
      <c r="I83" s="344" t="s">
        <v>495</v>
      </c>
      <c r="J83" s="344">
        <v>20</v>
      </c>
      <c r="K83" s="334"/>
    </row>
    <row r="84" spans="2:11" ht="15" customHeight="1">
      <c r="B84" s="343"/>
      <c r="C84" s="344" t="s">
        <v>510</v>
      </c>
      <c r="D84" s="344"/>
      <c r="E84" s="344"/>
      <c r="F84" s="345" t="s">
        <v>499</v>
      </c>
      <c r="G84" s="344"/>
      <c r="H84" s="344" t="s">
        <v>511</v>
      </c>
      <c r="I84" s="344" t="s">
        <v>495</v>
      </c>
      <c r="J84" s="344">
        <v>20</v>
      </c>
      <c r="K84" s="334"/>
    </row>
    <row r="85" spans="2:11" ht="15" customHeight="1">
      <c r="B85" s="343"/>
      <c r="C85" s="321" t="s">
        <v>512</v>
      </c>
      <c r="D85" s="321"/>
      <c r="E85" s="321"/>
      <c r="F85" s="342" t="s">
        <v>499</v>
      </c>
      <c r="G85" s="341"/>
      <c r="H85" s="321" t="s">
        <v>513</v>
      </c>
      <c r="I85" s="321" t="s">
        <v>495</v>
      </c>
      <c r="J85" s="321">
        <v>50</v>
      </c>
      <c r="K85" s="334"/>
    </row>
    <row r="86" spans="2:11" ht="15" customHeight="1">
      <c r="B86" s="343"/>
      <c r="C86" s="321" t="s">
        <v>514</v>
      </c>
      <c r="D86" s="321"/>
      <c r="E86" s="321"/>
      <c r="F86" s="342" t="s">
        <v>499</v>
      </c>
      <c r="G86" s="341"/>
      <c r="H86" s="321" t="s">
        <v>515</v>
      </c>
      <c r="I86" s="321" t="s">
        <v>495</v>
      </c>
      <c r="J86" s="321">
        <v>20</v>
      </c>
      <c r="K86" s="334"/>
    </row>
    <row r="87" spans="2:11" ht="15" customHeight="1">
      <c r="B87" s="343"/>
      <c r="C87" s="321" t="s">
        <v>516</v>
      </c>
      <c r="D87" s="321"/>
      <c r="E87" s="321"/>
      <c r="F87" s="342" t="s">
        <v>499</v>
      </c>
      <c r="G87" s="341"/>
      <c r="H87" s="321" t="s">
        <v>517</v>
      </c>
      <c r="I87" s="321" t="s">
        <v>495</v>
      </c>
      <c r="J87" s="321">
        <v>20</v>
      </c>
      <c r="K87" s="334"/>
    </row>
    <row r="88" spans="2:11" ht="15" customHeight="1">
      <c r="B88" s="343"/>
      <c r="C88" s="321" t="s">
        <v>518</v>
      </c>
      <c r="D88" s="321"/>
      <c r="E88" s="321"/>
      <c r="F88" s="342" t="s">
        <v>499</v>
      </c>
      <c r="G88" s="341"/>
      <c r="H88" s="321" t="s">
        <v>519</v>
      </c>
      <c r="I88" s="321" t="s">
        <v>495</v>
      </c>
      <c r="J88" s="321">
        <v>50</v>
      </c>
      <c r="K88" s="334"/>
    </row>
    <row r="89" spans="2:11" ht="15" customHeight="1">
      <c r="B89" s="343"/>
      <c r="C89" s="321" t="s">
        <v>520</v>
      </c>
      <c r="D89" s="321"/>
      <c r="E89" s="321"/>
      <c r="F89" s="342" t="s">
        <v>499</v>
      </c>
      <c r="G89" s="341"/>
      <c r="H89" s="321" t="s">
        <v>520</v>
      </c>
      <c r="I89" s="321" t="s">
        <v>495</v>
      </c>
      <c r="J89" s="321">
        <v>50</v>
      </c>
      <c r="K89" s="334"/>
    </row>
    <row r="90" spans="2:11" ht="15" customHeight="1">
      <c r="B90" s="343"/>
      <c r="C90" s="321" t="s">
        <v>110</v>
      </c>
      <c r="D90" s="321"/>
      <c r="E90" s="321"/>
      <c r="F90" s="342" t="s">
        <v>499</v>
      </c>
      <c r="G90" s="341"/>
      <c r="H90" s="321" t="s">
        <v>521</v>
      </c>
      <c r="I90" s="321" t="s">
        <v>495</v>
      </c>
      <c r="J90" s="321">
        <v>255</v>
      </c>
      <c r="K90" s="334"/>
    </row>
    <row r="91" spans="2:11" ht="15" customHeight="1">
      <c r="B91" s="343"/>
      <c r="C91" s="321" t="s">
        <v>522</v>
      </c>
      <c r="D91" s="321"/>
      <c r="E91" s="321"/>
      <c r="F91" s="342" t="s">
        <v>493</v>
      </c>
      <c r="G91" s="341"/>
      <c r="H91" s="321" t="s">
        <v>523</v>
      </c>
      <c r="I91" s="321" t="s">
        <v>524</v>
      </c>
      <c r="J91" s="321"/>
      <c r="K91" s="334"/>
    </row>
    <row r="92" spans="2:11" ht="15" customHeight="1">
      <c r="B92" s="343"/>
      <c r="C92" s="321" t="s">
        <v>525</v>
      </c>
      <c r="D92" s="321"/>
      <c r="E92" s="321"/>
      <c r="F92" s="342" t="s">
        <v>493</v>
      </c>
      <c r="G92" s="341"/>
      <c r="H92" s="321" t="s">
        <v>526</v>
      </c>
      <c r="I92" s="321" t="s">
        <v>527</v>
      </c>
      <c r="J92" s="321"/>
      <c r="K92" s="334"/>
    </row>
    <row r="93" spans="2:11" ht="15" customHeight="1">
      <c r="B93" s="343"/>
      <c r="C93" s="321" t="s">
        <v>528</v>
      </c>
      <c r="D93" s="321"/>
      <c r="E93" s="321"/>
      <c r="F93" s="342" t="s">
        <v>493</v>
      </c>
      <c r="G93" s="341"/>
      <c r="H93" s="321" t="s">
        <v>528</v>
      </c>
      <c r="I93" s="321" t="s">
        <v>527</v>
      </c>
      <c r="J93" s="321"/>
      <c r="K93" s="334"/>
    </row>
    <row r="94" spans="2:11" ht="15" customHeight="1">
      <c r="B94" s="343"/>
      <c r="C94" s="321" t="s">
        <v>41</v>
      </c>
      <c r="D94" s="321"/>
      <c r="E94" s="321"/>
      <c r="F94" s="342" t="s">
        <v>493</v>
      </c>
      <c r="G94" s="341"/>
      <c r="H94" s="321" t="s">
        <v>529</v>
      </c>
      <c r="I94" s="321" t="s">
        <v>527</v>
      </c>
      <c r="J94" s="321"/>
      <c r="K94" s="334"/>
    </row>
    <row r="95" spans="2:11" ht="15" customHeight="1">
      <c r="B95" s="343"/>
      <c r="C95" s="321" t="s">
        <v>51</v>
      </c>
      <c r="D95" s="321"/>
      <c r="E95" s="321"/>
      <c r="F95" s="342" t="s">
        <v>493</v>
      </c>
      <c r="G95" s="341"/>
      <c r="H95" s="321" t="s">
        <v>530</v>
      </c>
      <c r="I95" s="321" t="s">
        <v>527</v>
      </c>
      <c r="J95" s="321"/>
      <c r="K95" s="334"/>
    </row>
    <row r="96" spans="2:11" ht="15" customHeight="1">
      <c r="B96" s="346"/>
      <c r="C96" s="347"/>
      <c r="D96" s="347"/>
      <c r="E96" s="347"/>
      <c r="F96" s="347"/>
      <c r="G96" s="347"/>
      <c r="H96" s="347"/>
      <c r="I96" s="347"/>
      <c r="J96" s="347"/>
      <c r="K96" s="348"/>
    </row>
    <row r="97" spans="2:11" ht="18.75" customHeight="1">
      <c r="B97" s="349"/>
      <c r="C97" s="350"/>
      <c r="D97" s="350"/>
      <c r="E97" s="350"/>
      <c r="F97" s="350"/>
      <c r="G97" s="350"/>
      <c r="H97" s="350"/>
      <c r="I97" s="350"/>
      <c r="J97" s="350"/>
      <c r="K97" s="349"/>
    </row>
    <row r="98" spans="2:11" ht="18.75" customHeight="1">
      <c r="B98" s="328"/>
      <c r="C98" s="328"/>
      <c r="D98" s="328"/>
      <c r="E98" s="328"/>
      <c r="F98" s="328"/>
      <c r="G98" s="328"/>
      <c r="H98" s="328"/>
      <c r="I98" s="328"/>
      <c r="J98" s="328"/>
      <c r="K98" s="328"/>
    </row>
    <row r="99" spans="2:11" ht="7.5" customHeight="1">
      <c r="B99" s="329"/>
      <c r="C99" s="330"/>
      <c r="D99" s="330"/>
      <c r="E99" s="330"/>
      <c r="F99" s="330"/>
      <c r="G99" s="330"/>
      <c r="H99" s="330"/>
      <c r="I99" s="330"/>
      <c r="J99" s="330"/>
      <c r="K99" s="331"/>
    </row>
    <row r="100" spans="2:11" ht="45" customHeight="1">
      <c r="B100" s="332"/>
      <c r="C100" s="333" t="s">
        <v>531</v>
      </c>
      <c r="D100" s="333"/>
      <c r="E100" s="333"/>
      <c r="F100" s="333"/>
      <c r="G100" s="333"/>
      <c r="H100" s="333"/>
      <c r="I100" s="333"/>
      <c r="J100" s="333"/>
      <c r="K100" s="334"/>
    </row>
    <row r="101" spans="2:11" ht="17.25" customHeight="1">
      <c r="B101" s="332"/>
      <c r="C101" s="335" t="s">
        <v>487</v>
      </c>
      <c r="D101" s="335"/>
      <c r="E101" s="335"/>
      <c r="F101" s="335" t="s">
        <v>488</v>
      </c>
      <c r="G101" s="336"/>
      <c r="H101" s="335" t="s">
        <v>105</v>
      </c>
      <c r="I101" s="335" t="s">
        <v>60</v>
      </c>
      <c r="J101" s="335" t="s">
        <v>489</v>
      </c>
      <c r="K101" s="334"/>
    </row>
    <row r="102" spans="2:11" ht="17.25" customHeight="1">
      <c r="B102" s="332"/>
      <c r="C102" s="337" t="s">
        <v>490</v>
      </c>
      <c r="D102" s="337"/>
      <c r="E102" s="337"/>
      <c r="F102" s="338" t="s">
        <v>491</v>
      </c>
      <c r="G102" s="339"/>
      <c r="H102" s="337"/>
      <c r="I102" s="337"/>
      <c r="J102" s="337" t="s">
        <v>492</v>
      </c>
      <c r="K102" s="334"/>
    </row>
    <row r="103" spans="2:11" ht="5.25" customHeight="1">
      <c r="B103" s="332"/>
      <c r="C103" s="335"/>
      <c r="D103" s="335"/>
      <c r="E103" s="335"/>
      <c r="F103" s="335"/>
      <c r="G103" s="351"/>
      <c r="H103" s="335"/>
      <c r="I103" s="335"/>
      <c r="J103" s="335"/>
      <c r="K103" s="334"/>
    </row>
    <row r="104" spans="2:11" ht="15" customHeight="1">
      <c r="B104" s="332"/>
      <c r="C104" s="321" t="s">
        <v>56</v>
      </c>
      <c r="D104" s="340"/>
      <c r="E104" s="340"/>
      <c r="F104" s="342" t="s">
        <v>493</v>
      </c>
      <c r="G104" s="351"/>
      <c r="H104" s="321" t="s">
        <v>532</v>
      </c>
      <c r="I104" s="321" t="s">
        <v>495</v>
      </c>
      <c r="J104" s="321">
        <v>20</v>
      </c>
      <c r="K104" s="334"/>
    </row>
    <row r="105" spans="2:11" ht="15" customHeight="1">
      <c r="B105" s="332"/>
      <c r="C105" s="321" t="s">
        <v>496</v>
      </c>
      <c r="D105" s="321"/>
      <c r="E105" s="321"/>
      <c r="F105" s="342" t="s">
        <v>493</v>
      </c>
      <c r="G105" s="321"/>
      <c r="H105" s="321" t="s">
        <v>532</v>
      </c>
      <c r="I105" s="321" t="s">
        <v>495</v>
      </c>
      <c r="J105" s="321">
        <v>120</v>
      </c>
      <c r="K105" s="334"/>
    </row>
    <row r="106" spans="2:11" ht="15" customHeight="1">
      <c r="B106" s="343"/>
      <c r="C106" s="321" t="s">
        <v>498</v>
      </c>
      <c r="D106" s="321"/>
      <c r="E106" s="321"/>
      <c r="F106" s="342" t="s">
        <v>499</v>
      </c>
      <c r="G106" s="321"/>
      <c r="H106" s="321" t="s">
        <v>532</v>
      </c>
      <c r="I106" s="321" t="s">
        <v>495</v>
      </c>
      <c r="J106" s="321">
        <v>50</v>
      </c>
      <c r="K106" s="334"/>
    </row>
    <row r="107" spans="2:11" ht="15" customHeight="1">
      <c r="B107" s="343"/>
      <c r="C107" s="321" t="s">
        <v>501</v>
      </c>
      <c r="D107" s="321"/>
      <c r="E107" s="321"/>
      <c r="F107" s="342" t="s">
        <v>493</v>
      </c>
      <c r="G107" s="321"/>
      <c r="H107" s="321" t="s">
        <v>532</v>
      </c>
      <c r="I107" s="321" t="s">
        <v>503</v>
      </c>
      <c r="J107" s="321"/>
      <c r="K107" s="334"/>
    </row>
    <row r="108" spans="2:11" ht="15" customHeight="1">
      <c r="B108" s="343"/>
      <c r="C108" s="321" t="s">
        <v>512</v>
      </c>
      <c r="D108" s="321"/>
      <c r="E108" s="321"/>
      <c r="F108" s="342" t="s">
        <v>499</v>
      </c>
      <c r="G108" s="321"/>
      <c r="H108" s="321" t="s">
        <v>532</v>
      </c>
      <c r="I108" s="321" t="s">
        <v>495</v>
      </c>
      <c r="J108" s="321">
        <v>50</v>
      </c>
      <c r="K108" s="334"/>
    </row>
    <row r="109" spans="2:11" ht="15" customHeight="1">
      <c r="B109" s="343"/>
      <c r="C109" s="321" t="s">
        <v>520</v>
      </c>
      <c r="D109" s="321"/>
      <c r="E109" s="321"/>
      <c r="F109" s="342" t="s">
        <v>499</v>
      </c>
      <c r="G109" s="321"/>
      <c r="H109" s="321" t="s">
        <v>532</v>
      </c>
      <c r="I109" s="321" t="s">
        <v>495</v>
      </c>
      <c r="J109" s="321">
        <v>50</v>
      </c>
      <c r="K109" s="334"/>
    </row>
    <row r="110" spans="2:11" ht="15" customHeight="1">
      <c r="B110" s="343"/>
      <c r="C110" s="321" t="s">
        <v>518</v>
      </c>
      <c r="D110" s="321"/>
      <c r="E110" s="321"/>
      <c r="F110" s="342" t="s">
        <v>499</v>
      </c>
      <c r="G110" s="321"/>
      <c r="H110" s="321" t="s">
        <v>532</v>
      </c>
      <c r="I110" s="321" t="s">
        <v>495</v>
      </c>
      <c r="J110" s="321">
        <v>50</v>
      </c>
      <c r="K110" s="334"/>
    </row>
    <row r="111" spans="2:11" ht="15" customHeight="1">
      <c r="B111" s="343"/>
      <c r="C111" s="321" t="s">
        <v>56</v>
      </c>
      <c r="D111" s="321"/>
      <c r="E111" s="321"/>
      <c r="F111" s="342" t="s">
        <v>493</v>
      </c>
      <c r="G111" s="321"/>
      <c r="H111" s="321" t="s">
        <v>533</v>
      </c>
      <c r="I111" s="321" t="s">
        <v>495</v>
      </c>
      <c r="J111" s="321">
        <v>20</v>
      </c>
      <c r="K111" s="334"/>
    </row>
    <row r="112" spans="2:11" ht="15" customHeight="1">
      <c r="B112" s="343"/>
      <c r="C112" s="321" t="s">
        <v>534</v>
      </c>
      <c r="D112" s="321"/>
      <c r="E112" s="321"/>
      <c r="F112" s="342" t="s">
        <v>493</v>
      </c>
      <c r="G112" s="321"/>
      <c r="H112" s="321" t="s">
        <v>535</v>
      </c>
      <c r="I112" s="321" t="s">
        <v>495</v>
      </c>
      <c r="J112" s="321">
        <v>120</v>
      </c>
      <c r="K112" s="334"/>
    </row>
    <row r="113" spans="2:11" ht="15" customHeight="1">
      <c r="B113" s="343"/>
      <c r="C113" s="321" t="s">
        <v>41</v>
      </c>
      <c r="D113" s="321"/>
      <c r="E113" s="321"/>
      <c r="F113" s="342" t="s">
        <v>493</v>
      </c>
      <c r="G113" s="321"/>
      <c r="H113" s="321" t="s">
        <v>536</v>
      </c>
      <c r="I113" s="321" t="s">
        <v>527</v>
      </c>
      <c r="J113" s="321"/>
      <c r="K113" s="334"/>
    </row>
    <row r="114" spans="2:11" ht="15" customHeight="1">
      <c r="B114" s="343"/>
      <c r="C114" s="321" t="s">
        <v>51</v>
      </c>
      <c r="D114" s="321"/>
      <c r="E114" s="321"/>
      <c r="F114" s="342" t="s">
        <v>493</v>
      </c>
      <c r="G114" s="321"/>
      <c r="H114" s="321" t="s">
        <v>537</v>
      </c>
      <c r="I114" s="321" t="s">
        <v>527</v>
      </c>
      <c r="J114" s="321"/>
      <c r="K114" s="334"/>
    </row>
    <row r="115" spans="2:11" ht="15" customHeight="1">
      <c r="B115" s="343"/>
      <c r="C115" s="321" t="s">
        <v>60</v>
      </c>
      <c r="D115" s="321"/>
      <c r="E115" s="321"/>
      <c r="F115" s="342" t="s">
        <v>493</v>
      </c>
      <c r="G115" s="321"/>
      <c r="H115" s="321" t="s">
        <v>538</v>
      </c>
      <c r="I115" s="321" t="s">
        <v>539</v>
      </c>
      <c r="J115" s="321"/>
      <c r="K115" s="334"/>
    </row>
    <row r="116" spans="2:11" ht="15" customHeight="1">
      <c r="B116" s="346"/>
      <c r="C116" s="352"/>
      <c r="D116" s="352"/>
      <c r="E116" s="352"/>
      <c r="F116" s="352"/>
      <c r="G116" s="352"/>
      <c r="H116" s="352"/>
      <c r="I116" s="352"/>
      <c r="J116" s="352"/>
      <c r="K116" s="348"/>
    </row>
    <row r="117" spans="2:11" ht="18.75" customHeight="1">
      <c r="B117" s="353"/>
      <c r="C117" s="318"/>
      <c r="D117" s="318"/>
      <c r="E117" s="318"/>
      <c r="F117" s="354"/>
      <c r="G117" s="318"/>
      <c r="H117" s="318"/>
      <c r="I117" s="318"/>
      <c r="J117" s="318"/>
      <c r="K117" s="353"/>
    </row>
    <row r="118" spans="2:11" ht="18.75" customHeight="1">
      <c r="B118" s="328"/>
      <c r="C118" s="328"/>
      <c r="D118" s="328"/>
      <c r="E118" s="328"/>
      <c r="F118" s="328"/>
      <c r="G118" s="328"/>
      <c r="H118" s="328"/>
      <c r="I118" s="328"/>
      <c r="J118" s="328"/>
      <c r="K118" s="328"/>
    </row>
    <row r="119" spans="2:11" ht="7.5" customHeight="1">
      <c r="B119" s="355"/>
      <c r="C119" s="356"/>
      <c r="D119" s="356"/>
      <c r="E119" s="356"/>
      <c r="F119" s="356"/>
      <c r="G119" s="356"/>
      <c r="H119" s="356"/>
      <c r="I119" s="356"/>
      <c r="J119" s="356"/>
      <c r="K119" s="357"/>
    </row>
    <row r="120" spans="2:11" ht="45" customHeight="1">
      <c r="B120" s="358"/>
      <c r="C120" s="309" t="s">
        <v>540</v>
      </c>
      <c r="D120" s="309"/>
      <c r="E120" s="309"/>
      <c r="F120" s="309"/>
      <c r="G120" s="309"/>
      <c r="H120" s="309"/>
      <c r="I120" s="309"/>
      <c r="J120" s="309"/>
      <c r="K120" s="359"/>
    </row>
    <row r="121" spans="2:11" ht="17.25" customHeight="1">
      <c r="B121" s="360"/>
      <c r="C121" s="335" t="s">
        <v>487</v>
      </c>
      <c r="D121" s="335"/>
      <c r="E121" s="335"/>
      <c r="F121" s="335" t="s">
        <v>488</v>
      </c>
      <c r="G121" s="336"/>
      <c r="H121" s="335" t="s">
        <v>105</v>
      </c>
      <c r="I121" s="335" t="s">
        <v>60</v>
      </c>
      <c r="J121" s="335" t="s">
        <v>489</v>
      </c>
      <c r="K121" s="361"/>
    </row>
    <row r="122" spans="2:11" ht="17.25" customHeight="1">
      <c r="B122" s="360"/>
      <c r="C122" s="337" t="s">
        <v>490</v>
      </c>
      <c r="D122" s="337"/>
      <c r="E122" s="337"/>
      <c r="F122" s="338" t="s">
        <v>491</v>
      </c>
      <c r="G122" s="339"/>
      <c r="H122" s="337"/>
      <c r="I122" s="337"/>
      <c r="J122" s="337" t="s">
        <v>492</v>
      </c>
      <c r="K122" s="361"/>
    </row>
    <row r="123" spans="2:11" ht="5.25" customHeight="1">
      <c r="B123" s="362"/>
      <c r="C123" s="340"/>
      <c r="D123" s="340"/>
      <c r="E123" s="340"/>
      <c r="F123" s="340"/>
      <c r="G123" s="321"/>
      <c r="H123" s="340"/>
      <c r="I123" s="340"/>
      <c r="J123" s="340"/>
      <c r="K123" s="363"/>
    </row>
    <row r="124" spans="2:11" ht="15" customHeight="1">
      <c r="B124" s="362"/>
      <c r="C124" s="321" t="s">
        <v>496</v>
      </c>
      <c r="D124" s="340"/>
      <c r="E124" s="340"/>
      <c r="F124" s="342" t="s">
        <v>493</v>
      </c>
      <c r="G124" s="321"/>
      <c r="H124" s="321" t="s">
        <v>532</v>
      </c>
      <c r="I124" s="321" t="s">
        <v>495</v>
      </c>
      <c r="J124" s="321">
        <v>120</v>
      </c>
      <c r="K124" s="364"/>
    </row>
    <row r="125" spans="2:11" ht="15" customHeight="1">
      <c r="B125" s="362"/>
      <c r="C125" s="321" t="s">
        <v>541</v>
      </c>
      <c r="D125" s="321"/>
      <c r="E125" s="321"/>
      <c r="F125" s="342" t="s">
        <v>493</v>
      </c>
      <c r="G125" s="321"/>
      <c r="H125" s="321" t="s">
        <v>542</v>
      </c>
      <c r="I125" s="321" t="s">
        <v>495</v>
      </c>
      <c r="J125" s="321" t="s">
        <v>543</v>
      </c>
      <c r="K125" s="364"/>
    </row>
    <row r="126" spans="2:11" ht="15" customHeight="1">
      <c r="B126" s="362"/>
      <c r="C126" s="321" t="s">
        <v>442</v>
      </c>
      <c r="D126" s="321"/>
      <c r="E126" s="321"/>
      <c r="F126" s="342" t="s">
        <v>493</v>
      </c>
      <c r="G126" s="321"/>
      <c r="H126" s="321" t="s">
        <v>544</v>
      </c>
      <c r="I126" s="321" t="s">
        <v>495</v>
      </c>
      <c r="J126" s="321" t="s">
        <v>543</v>
      </c>
      <c r="K126" s="364"/>
    </row>
    <row r="127" spans="2:11" ht="15" customHeight="1">
      <c r="B127" s="362"/>
      <c r="C127" s="321" t="s">
        <v>504</v>
      </c>
      <c r="D127" s="321"/>
      <c r="E127" s="321"/>
      <c r="F127" s="342" t="s">
        <v>499</v>
      </c>
      <c r="G127" s="321"/>
      <c r="H127" s="321" t="s">
        <v>505</v>
      </c>
      <c r="I127" s="321" t="s">
        <v>495</v>
      </c>
      <c r="J127" s="321">
        <v>15</v>
      </c>
      <c r="K127" s="364"/>
    </row>
    <row r="128" spans="2:11" ht="15" customHeight="1">
      <c r="B128" s="362"/>
      <c r="C128" s="344" t="s">
        <v>506</v>
      </c>
      <c r="D128" s="344"/>
      <c r="E128" s="344"/>
      <c r="F128" s="345" t="s">
        <v>499</v>
      </c>
      <c r="G128" s="344"/>
      <c r="H128" s="344" t="s">
        <v>507</v>
      </c>
      <c r="I128" s="344" t="s">
        <v>495</v>
      </c>
      <c r="J128" s="344">
        <v>15</v>
      </c>
      <c r="K128" s="364"/>
    </row>
    <row r="129" spans="2:11" ht="15" customHeight="1">
      <c r="B129" s="362"/>
      <c r="C129" s="344" t="s">
        <v>508</v>
      </c>
      <c r="D129" s="344"/>
      <c r="E129" s="344"/>
      <c r="F129" s="345" t="s">
        <v>499</v>
      </c>
      <c r="G129" s="344"/>
      <c r="H129" s="344" t="s">
        <v>509</v>
      </c>
      <c r="I129" s="344" t="s">
        <v>495</v>
      </c>
      <c r="J129" s="344">
        <v>20</v>
      </c>
      <c r="K129" s="364"/>
    </row>
    <row r="130" spans="2:11" ht="15" customHeight="1">
      <c r="B130" s="362"/>
      <c r="C130" s="344" t="s">
        <v>510</v>
      </c>
      <c r="D130" s="344"/>
      <c r="E130" s="344"/>
      <c r="F130" s="345" t="s">
        <v>499</v>
      </c>
      <c r="G130" s="344"/>
      <c r="H130" s="344" t="s">
        <v>511</v>
      </c>
      <c r="I130" s="344" t="s">
        <v>495</v>
      </c>
      <c r="J130" s="344">
        <v>20</v>
      </c>
      <c r="K130" s="364"/>
    </row>
    <row r="131" spans="2:11" ht="15" customHeight="1">
      <c r="B131" s="362"/>
      <c r="C131" s="321" t="s">
        <v>498</v>
      </c>
      <c r="D131" s="321"/>
      <c r="E131" s="321"/>
      <c r="F131" s="342" t="s">
        <v>499</v>
      </c>
      <c r="G131" s="321"/>
      <c r="H131" s="321" t="s">
        <v>532</v>
      </c>
      <c r="I131" s="321" t="s">
        <v>495</v>
      </c>
      <c r="J131" s="321">
        <v>50</v>
      </c>
      <c r="K131" s="364"/>
    </row>
    <row r="132" spans="2:11" ht="15" customHeight="1">
      <c r="B132" s="362"/>
      <c r="C132" s="321" t="s">
        <v>512</v>
      </c>
      <c r="D132" s="321"/>
      <c r="E132" s="321"/>
      <c r="F132" s="342" t="s">
        <v>499</v>
      </c>
      <c r="G132" s="321"/>
      <c r="H132" s="321" t="s">
        <v>532</v>
      </c>
      <c r="I132" s="321" t="s">
        <v>495</v>
      </c>
      <c r="J132" s="321">
        <v>50</v>
      </c>
      <c r="K132" s="364"/>
    </row>
    <row r="133" spans="2:11" ht="15" customHeight="1">
      <c r="B133" s="362"/>
      <c r="C133" s="321" t="s">
        <v>518</v>
      </c>
      <c r="D133" s="321"/>
      <c r="E133" s="321"/>
      <c r="F133" s="342" t="s">
        <v>499</v>
      </c>
      <c r="G133" s="321"/>
      <c r="H133" s="321" t="s">
        <v>532</v>
      </c>
      <c r="I133" s="321" t="s">
        <v>495</v>
      </c>
      <c r="J133" s="321">
        <v>50</v>
      </c>
      <c r="K133" s="364"/>
    </row>
    <row r="134" spans="2:11" ht="15" customHeight="1">
      <c r="B134" s="362"/>
      <c r="C134" s="321" t="s">
        <v>520</v>
      </c>
      <c r="D134" s="321"/>
      <c r="E134" s="321"/>
      <c r="F134" s="342" t="s">
        <v>499</v>
      </c>
      <c r="G134" s="321"/>
      <c r="H134" s="321" t="s">
        <v>532</v>
      </c>
      <c r="I134" s="321" t="s">
        <v>495</v>
      </c>
      <c r="J134" s="321">
        <v>50</v>
      </c>
      <c r="K134" s="364"/>
    </row>
    <row r="135" spans="2:11" ht="15" customHeight="1">
      <c r="B135" s="362"/>
      <c r="C135" s="321" t="s">
        <v>110</v>
      </c>
      <c r="D135" s="321"/>
      <c r="E135" s="321"/>
      <c r="F135" s="342" t="s">
        <v>499</v>
      </c>
      <c r="G135" s="321"/>
      <c r="H135" s="321" t="s">
        <v>545</v>
      </c>
      <c r="I135" s="321" t="s">
        <v>495</v>
      </c>
      <c r="J135" s="321">
        <v>255</v>
      </c>
      <c r="K135" s="364"/>
    </row>
    <row r="136" spans="2:11" ht="15" customHeight="1">
      <c r="B136" s="362"/>
      <c r="C136" s="321" t="s">
        <v>522</v>
      </c>
      <c r="D136" s="321"/>
      <c r="E136" s="321"/>
      <c r="F136" s="342" t="s">
        <v>493</v>
      </c>
      <c r="G136" s="321"/>
      <c r="H136" s="321" t="s">
        <v>546</v>
      </c>
      <c r="I136" s="321" t="s">
        <v>524</v>
      </c>
      <c r="J136" s="321"/>
      <c r="K136" s="364"/>
    </row>
    <row r="137" spans="2:11" ht="15" customHeight="1">
      <c r="B137" s="362"/>
      <c r="C137" s="321" t="s">
        <v>525</v>
      </c>
      <c r="D137" s="321"/>
      <c r="E137" s="321"/>
      <c r="F137" s="342" t="s">
        <v>493</v>
      </c>
      <c r="G137" s="321"/>
      <c r="H137" s="321" t="s">
        <v>547</v>
      </c>
      <c r="I137" s="321" t="s">
        <v>527</v>
      </c>
      <c r="J137" s="321"/>
      <c r="K137" s="364"/>
    </row>
    <row r="138" spans="2:11" ht="15" customHeight="1">
      <c r="B138" s="362"/>
      <c r="C138" s="321" t="s">
        <v>528</v>
      </c>
      <c r="D138" s="321"/>
      <c r="E138" s="321"/>
      <c r="F138" s="342" t="s">
        <v>493</v>
      </c>
      <c r="G138" s="321"/>
      <c r="H138" s="321" t="s">
        <v>528</v>
      </c>
      <c r="I138" s="321" t="s">
        <v>527</v>
      </c>
      <c r="J138" s="321"/>
      <c r="K138" s="364"/>
    </row>
    <row r="139" spans="2:11" ht="15" customHeight="1">
      <c r="B139" s="362"/>
      <c r="C139" s="321" t="s">
        <v>41</v>
      </c>
      <c r="D139" s="321"/>
      <c r="E139" s="321"/>
      <c r="F139" s="342" t="s">
        <v>493</v>
      </c>
      <c r="G139" s="321"/>
      <c r="H139" s="321" t="s">
        <v>548</v>
      </c>
      <c r="I139" s="321" t="s">
        <v>527</v>
      </c>
      <c r="J139" s="321"/>
      <c r="K139" s="364"/>
    </row>
    <row r="140" spans="2:11" ht="15" customHeight="1">
      <c r="B140" s="362"/>
      <c r="C140" s="321" t="s">
        <v>549</v>
      </c>
      <c r="D140" s="321"/>
      <c r="E140" s="321"/>
      <c r="F140" s="342" t="s">
        <v>493</v>
      </c>
      <c r="G140" s="321"/>
      <c r="H140" s="321" t="s">
        <v>550</v>
      </c>
      <c r="I140" s="321" t="s">
        <v>527</v>
      </c>
      <c r="J140" s="321"/>
      <c r="K140" s="364"/>
    </row>
    <row r="141" spans="2:11" ht="15" customHeight="1">
      <c r="B141" s="365"/>
      <c r="C141" s="366"/>
      <c r="D141" s="366"/>
      <c r="E141" s="366"/>
      <c r="F141" s="366"/>
      <c r="G141" s="366"/>
      <c r="H141" s="366"/>
      <c r="I141" s="366"/>
      <c r="J141" s="366"/>
      <c r="K141" s="367"/>
    </row>
    <row r="142" spans="2:11" ht="18.75" customHeight="1">
      <c r="B142" s="318"/>
      <c r="C142" s="318"/>
      <c r="D142" s="318"/>
      <c r="E142" s="318"/>
      <c r="F142" s="354"/>
      <c r="G142" s="318"/>
      <c r="H142" s="318"/>
      <c r="I142" s="318"/>
      <c r="J142" s="318"/>
      <c r="K142" s="318"/>
    </row>
    <row r="143" spans="2:11" ht="18.75" customHeight="1">
      <c r="B143" s="328"/>
      <c r="C143" s="328"/>
      <c r="D143" s="328"/>
      <c r="E143" s="328"/>
      <c r="F143" s="328"/>
      <c r="G143" s="328"/>
      <c r="H143" s="328"/>
      <c r="I143" s="328"/>
      <c r="J143" s="328"/>
      <c r="K143" s="328"/>
    </row>
    <row r="144" spans="2:11" ht="7.5" customHeight="1">
      <c r="B144" s="329"/>
      <c r="C144" s="330"/>
      <c r="D144" s="330"/>
      <c r="E144" s="330"/>
      <c r="F144" s="330"/>
      <c r="G144" s="330"/>
      <c r="H144" s="330"/>
      <c r="I144" s="330"/>
      <c r="J144" s="330"/>
      <c r="K144" s="331"/>
    </row>
    <row r="145" spans="2:11" ht="45" customHeight="1">
      <c r="B145" s="332"/>
      <c r="C145" s="333" t="s">
        <v>551</v>
      </c>
      <c r="D145" s="333"/>
      <c r="E145" s="333"/>
      <c r="F145" s="333"/>
      <c r="G145" s="333"/>
      <c r="H145" s="333"/>
      <c r="I145" s="333"/>
      <c r="J145" s="333"/>
      <c r="K145" s="334"/>
    </row>
    <row r="146" spans="2:11" ht="17.25" customHeight="1">
      <c r="B146" s="332"/>
      <c r="C146" s="335" t="s">
        <v>487</v>
      </c>
      <c r="D146" s="335"/>
      <c r="E146" s="335"/>
      <c r="F146" s="335" t="s">
        <v>488</v>
      </c>
      <c r="G146" s="336"/>
      <c r="H146" s="335" t="s">
        <v>105</v>
      </c>
      <c r="I146" s="335" t="s">
        <v>60</v>
      </c>
      <c r="J146" s="335" t="s">
        <v>489</v>
      </c>
      <c r="K146" s="334"/>
    </row>
    <row r="147" spans="2:11" ht="17.25" customHeight="1">
      <c r="B147" s="332"/>
      <c r="C147" s="337" t="s">
        <v>490</v>
      </c>
      <c r="D147" s="337"/>
      <c r="E147" s="337"/>
      <c r="F147" s="338" t="s">
        <v>491</v>
      </c>
      <c r="G147" s="339"/>
      <c r="H147" s="337"/>
      <c r="I147" s="337"/>
      <c r="J147" s="337" t="s">
        <v>492</v>
      </c>
      <c r="K147" s="334"/>
    </row>
    <row r="148" spans="2:11" ht="5.25" customHeight="1">
      <c r="B148" s="343"/>
      <c r="C148" s="340"/>
      <c r="D148" s="340"/>
      <c r="E148" s="340"/>
      <c r="F148" s="340"/>
      <c r="G148" s="341"/>
      <c r="H148" s="340"/>
      <c r="I148" s="340"/>
      <c r="J148" s="340"/>
      <c r="K148" s="364"/>
    </row>
    <row r="149" spans="2:11" ht="15" customHeight="1">
      <c r="B149" s="343"/>
      <c r="C149" s="368" t="s">
        <v>496</v>
      </c>
      <c r="D149" s="321"/>
      <c r="E149" s="321"/>
      <c r="F149" s="369" t="s">
        <v>493</v>
      </c>
      <c r="G149" s="321"/>
      <c r="H149" s="368" t="s">
        <v>532</v>
      </c>
      <c r="I149" s="368" t="s">
        <v>495</v>
      </c>
      <c r="J149" s="368">
        <v>120</v>
      </c>
      <c r="K149" s="364"/>
    </row>
    <row r="150" spans="2:11" ht="15" customHeight="1">
      <c r="B150" s="343"/>
      <c r="C150" s="368" t="s">
        <v>541</v>
      </c>
      <c r="D150" s="321"/>
      <c r="E150" s="321"/>
      <c r="F150" s="369" t="s">
        <v>493</v>
      </c>
      <c r="G150" s="321"/>
      <c r="H150" s="368" t="s">
        <v>552</v>
      </c>
      <c r="I150" s="368" t="s">
        <v>495</v>
      </c>
      <c r="J150" s="368" t="s">
        <v>543</v>
      </c>
      <c r="K150" s="364"/>
    </row>
    <row r="151" spans="2:11" ht="15" customHeight="1">
      <c r="B151" s="343"/>
      <c r="C151" s="368" t="s">
        <v>442</v>
      </c>
      <c r="D151" s="321"/>
      <c r="E151" s="321"/>
      <c r="F151" s="369" t="s">
        <v>493</v>
      </c>
      <c r="G151" s="321"/>
      <c r="H151" s="368" t="s">
        <v>553</v>
      </c>
      <c r="I151" s="368" t="s">
        <v>495</v>
      </c>
      <c r="J151" s="368" t="s">
        <v>543</v>
      </c>
      <c r="K151" s="364"/>
    </row>
    <row r="152" spans="2:11" ht="15" customHeight="1">
      <c r="B152" s="343"/>
      <c r="C152" s="368" t="s">
        <v>498</v>
      </c>
      <c r="D152" s="321"/>
      <c r="E152" s="321"/>
      <c r="F152" s="369" t="s">
        <v>499</v>
      </c>
      <c r="G152" s="321"/>
      <c r="H152" s="368" t="s">
        <v>532</v>
      </c>
      <c r="I152" s="368" t="s">
        <v>495</v>
      </c>
      <c r="J152" s="368">
        <v>50</v>
      </c>
      <c r="K152" s="364"/>
    </row>
    <row r="153" spans="2:11" ht="15" customHeight="1">
      <c r="B153" s="343"/>
      <c r="C153" s="368" t="s">
        <v>501</v>
      </c>
      <c r="D153" s="321"/>
      <c r="E153" s="321"/>
      <c r="F153" s="369" t="s">
        <v>493</v>
      </c>
      <c r="G153" s="321"/>
      <c r="H153" s="368" t="s">
        <v>532</v>
      </c>
      <c r="I153" s="368" t="s">
        <v>503</v>
      </c>
      <c r="J153" s="368"/>
      <c r="K153" s="364"/>
    </row>
    <row r="154" spans="2:11" ht="15" customHeight="1">
      <c r="B154" s="343"/>
      <c r="C154" s="368" t="s">
        <v>512</v>
      </c>
      <c r="D154" s="321"/>
      <c r="E154" s="321"/>
      <c r="F154" s="369" t="s">
        <v>499</v>
      </c>
      <c r="G154" s="321"/>
      <c r="H154" s="368" t="s">
        <v>532</v>
      </c>
      <c r="I154" s="368" t="s">
        <v>495</v>
      </c>
      <c r="J154" s="368">
        <v>50</v>
      </c>
      <c r="K154" s="364"/>
    </row>
    <row r="155" spans="2:11" ht="15" customHeight="1">
      <c r="B155" s="343"/>
      <c r="C155" s="368" t="s">
        <v>520</v>
      </c>
      <c r="D155" s="321"/>
      <c r="E155" s="321"/>
      <c r="F155" s="369" t="s">
        <v>499</v>
      </c>
      <c r="G155" s="321"/>
      <c r="H155" s="368" t="s">
        <v>532</v>
      </c>
      <c r="I155" s="368" t="s">
        <v>495</v>
      </c>
      <c r="J155" s="368">
        <v>50</v>
      </c>
      <c r="K155" s="364"/>
    </row>
    <row r="156" spans="2:11" ht="15" customHeight="1">
      <c r="B156" s="343"/>
      <c r="C156" s="368" t="s">
        <v>518</v>
      </c>
      <c r="D156" s="321"/>
      <c r="E156" s="321"/>
      <c r="F156" s="369" t="s">
        <v>499</v>
      </c>
      <c r="G156" s="321"/>
      <c r="H156" s="368" t="s">
        <v>532</v>
      </c>
      <c r="I156" s="368" t="s">
        <v>495</v>
      </c>
      <c r="J156" s="368">
        <v>50</v>
      </c>
      <c r="K156" s="364"/>
    </row>
    <row r="157" spans="2:11" ht="15" customHeight="1">
      <c r="B157" s="343"/>
      <c r="C157" s="368" t="s">
        <v>94</v>
      </c>
      <c r="D157" s="321"/>
      <c r="E157" s="321"/>
      <c r="F157" s="369" t="s">
        <v>493</v>
      </c>
      <c r="G157" s="321"/>
      <c r="H157" s="368" t="s">
        <v>554</v>
      </c>
      <c r="I157" s="368" t="s">
        <v>495</v>
      </c>
      <c r="J157" s="368" t="s">
        <v>555</v>
      </c>
      <c r="K157" s="364"/>
    </row>
    <row r="158" spans="2:11" ht="15" customHeight="1">
      <c r="B158" s="343"/>
      <c r="C158" s="368" t="s">
        <v>556</v>
      </c>
      <c r="D158" s="321"/>
      <c r="E158" s="321"/>
      <c r="F158" s="369" t="s">
        <v>493</v>
      </c>
      <c r="G158" s="321"/>
      <c r="H158" s="368" t="s">
        <v>557</v>
      </c>
      <c r="I158" s="368" t="s">
        <v>527</v>
      </c>
      <c r="J158" s="368"/>
      <c r="K158" s="364"/>
    </row>
    <row r="159" spans="2:11" ht="15" customHeight="1">
      <c r="B159" s="370"/>
      <c r="C159" s="352"/>
      <c r="D159" s="352"/>
      <c r="E159" s="352"/>
      <c r="F159" s="352"/>
      <c r="G159" s="352"/>
      <c r="H159" s="352"/>
      <c r="I159" s="352"/>
      <c r="J159" s="352"/>
      <c r="K159" s="371"/>
    </row>
    <row r="160" spans="2:11" ht="18.75" customHeight="1">
      <c r="B160" s="318"/>
      <c r="C160" s="321"/>
      <c r="D160" s="321"/>
      <c r="E160" s="321"/>
      <c r="F160" s="342"/>
      <c r="G160" s="321"/>
      <c r="H160" s="321"/>
      <c r="I160" s="321"/>
      <c r="J160" s="321"/>
      <c r="K160" s="318"/>
    </row>
    <row r="161" spans="2:11" ht="18.75" customHeight="1">
      <c r="B161" s="328"/>
      <c r="C161" s="328"/>
      <c r="D161" s="328"/>
      <c r="E161" s="328"/>
      <c r="F161" s="328"/>
      <c r="G161" s="328"/>
      <c r="H161" s="328"/>
      <c r="I161" s="328"/>
      <c r="J161" s="328"/>
      <c r="K161" s="328"/>
    </row>
    <row r="162" spans="2:11" ht="7.5" customHeight="1">
      <c r="B162" s="305"/>
      <c r="C162" s="306"/>
      <c r="D162" s="306"/>
      <c r="E162" s="306"/>
      <c r="F162" s="306"/>
      <c r="G162" s="306"/>
      <c r="H162" s="306"/>
      <c r="I162" s="306"/>
      <c r="J162" s="306"/>
      <c r="K162" s="307"/>
    </row>
    <row r="163" spans="2:11" ht="45" customHeight="1">
      <c r="B163" s="308"/>
      <c r="C163" s="309" t="s">
        <v>558</v>
      </c>
      <c r="D163" s="309"/>
      <c r="E163" s="309"/>
      <c r="F163" s="309"/>
      <c r="G163" s="309"/>
      <c r="H163" s="309"/>
      <c r="I163" s="309"/>
      <c r="J163" s="309"/>
      <c r="K163" s="310"/>
    </row>
    <row r="164" spans="2:11" ht="17.25" customHeight="1">
      <c r="B164" s="308"/>
      <c r="C164" s="335" t="s">
        <v>487</v>
      </c>
      <c r="D164" s="335"/>
      <c r="E164" s="335"/>
      <c r="F164" s="335" t="s">
        <v>488</v>
      </c>
      <c r="G164" s="372"/>
      <c r="H164" s="373" t="s">
        <v>105</v>
      </c>
      <c r="I164" s="373" t="s">
        <v>60</v>
      </c>
      <c r="J164" s="335" t="s">
        <v>489</v>
      </c>
      <c r="K164" s="310"/>
    </row>
    <row r="165" spans="2:11" ht="17.25" customHeight="1">
      <c r="B165" s="312"/>
      <c r="C165" s="337" t="s">
        <v>490</v>
      </c>
      <c r="D165" s="337"/>
      <c r="E165" s="337"/>
      <c r="F165" s="338" t="s">
        <v>491</v>
      </c>
      <c r="G165" s="374"/>
      <c r="H165" s="375"/>
      <c r="I165" s="375"/>
      <c r="J165" s="337" t="s">
        <v>492</v>
      </c>
      <c r="K165" s="314"/>
    </row>
    <row r="166" spans="2:11" ht="5.25" customHeight="1">
      <c r="B166" s="343"/>
      <c r="C166" s="340"/>
      <c r="D166" s="340"/>
      <c r="E166" s="340"/>
      <c r="F166" s="340"/>
      <c r="G166" s="341"/>
      <c r="H166" s="340"/>
      <c r="I166" s="340"/>
      <c r="J166" s="340"/>
      <c r="K166" s="364"/>
    </row>
    <row r="167" spans="2:11" ht="15" customHeight="1">
      <c r="B167" s="343"/>
      <c r="C167" s="321" t="s">
        <v>496</v>
      </c>
      <c r="D167" s="321"/>
      <c r="E167" s="321"/>
      <c r="F167" s="342" t="s">
        <v>493</v>
      </c>
      <c r="G167" s="321"/>
      <c r="H167" s="321" t="s">
        <v>532</v>
      </c>
      <c r="I167" s="321" t="s">
        <v>495</v>
      </c>
      <c r="J167" s="321">
        <v>120</v>
      </c>
      <c r="K167" s="364"/>
    </row>
    <row r="168" spans="2:11" ht="15" customHeight="1">
      <c r="B168" s="343"/>
      <c r="C168" s="321" t="s">
        <v>541</v>
      </c>
      <c r="D168" s="321"/>
      <c r="E168" s="321"/>
      <c r="F168" s="342" t="s">
        <v>493</v>
      </c>
      <c r="G168" s="321"/>
      <c r="H168" s="321" t="s">
        <v>542</v>
      </c>
      <c r="I168" s="321" t="s">
        <v>495</v>
      </c>
      <c r="J168" s="321" t="s">
        <v>543</v>
      </c>
      <c r="K168" s="364"/>
    </row>
    <row r="169" spans="2:11" ht="15" customHeight="1">
      <c r="B169" s="343"/>
      <c r="C169" s="321" t="s">
        <v>442</v>
      </c>
      <c r="D169" s="321"/>
      <c r="E169" s="321"/>
      <c r="F169" s="342" t="s">
        <v>493</v>
      </c>
      <c r="G169" s="321"/>
      <c r="H169" s="321" t="s">
        <v>559</v>
      </c>
      <c r="I169" s="321" t="s">
        <v>495</v>
      </c>
      <c r="J169" s="321" t="s">
        <v>543</v>
      </c>
      <c r="K169" s="364"/>
    </row>
    <row r="170" spans="2:11" ht="15" customHeight="1">
      <c r="B170" s="343"/>
      <c r="C170" s="321" t="s">
        <v>498</v>
      </c>
      <c r="D170" s="321"/>
      <c r="E170" s="321"/>
      <c r="F170" s="342" t="s">
        <v>499</v>
      </c>
      <c r="G170" s="321"/>
      <c r="H170" s="321" t="s">
        <v>559</v>
      </c>
      <c r="I170" s="321" t="s">
        <v>495</v>
      </c>
      <c r="J170" s="321">
        <v>50</v>
      </c>
      <c r="K170" s="364"/>
    </row>
    <row r="171" spans="2:11" ht="15" customHeight="1">
      <c r="B171" s="343"/>
      <c r="C171" s="321" t="s">
        <v>501</v>
      </c>
      <c r="D171" s="321"/>
      <c r="E171" s="321"/>
      <c r="F171" s="342" t="s">
        <v>493</v>
      </c>
      <c r="G171" s="321"/>
      <c r="H171" s="321" t="s">
        <v>559</v>
      </c>
      <c r="I171" s="321" t="s">
        <v>503</v>
      </c>
      <c r="J171" s="321"/>
      <c r="K171" s="364"/>
    </row>
    <row r="172" spans="2:11" ht="15" customHeight="1">
      <c r="B172" s="343"/>
      <c r="C172" s="321" t="s">
        <v>512</v>
      </c>
      <c r="D172" s="321"/>
      <c r="E172" s="321"/>
      <c r="F172" s="342" t="s">
        <v>499</v>
      </c>
      <c r="G172" s="321"/>
      <c r="H172" s="321" t="s">
        <v>559</v>
      </c>
      <c r="I172" s="321" t="s">
        <v>495</v>
      </c>
      <c r="J172" s="321">
        <v>50</v>
      </c>
      <c r="K172" s="364"/>
    </row>
    <row r="173" spans="2:11" ht="15" customHeight="1">
      <c r="B173" s="343"/>
      <c r="C173" s="321" t="s">
        <v>520</v>
      </c>
      <c r="D173" s="321"/>
      <c r="E173" s="321"/>
      <c r="F173" s="342" t="s">
        <v>499</v>
      </c>
      <c r="G173" s="321"/>
      <c r="H173" s="321" t="s">
        <v>559</v>
      </c>
      <c r="I173" s="321" t="s">
        <v>495</v>
      </c>
      <c r="J173" s="321">
        <v>50</v>
      </c>
      <c r="K173" s="364"/>
    </row>
    <row r="174" spans="2:11" ht="15" customHeight="1">
      <c r="B174" s="343"/>
      <c r="C174" s="321" t="s">
        <v>518</v>
      </c>
      <c r="D174" s="321"/>
      <c r="E174" s="321"/>
      <c r="F174" s="342" t="s">
        <v>499</v>
      </c>
      <c r="G174" s="321"/>
      <c r="H174" s="321" t="s">
        <v>559</v>
      </c>
      <c r="I174" s="321" t="s">
        <v>495</v>
      </c>
      <c r="J174" s="321">
        <v>50</v>
      </c>
      <c r="K174" s="364"/>
    </row>
    <row r="175" spans="2:11" ht="15" customHeight="1">
      <c r="B175" s="343"/>
      <c r="C175" s="321" t="s">
        <v>104</v>
      </c>
      <c r="D175" s="321"/>
      <c r="E175" s="321"/>
      <c r="F175" s="342" t="s">
        <v>493</v>
      </c>
      <c r="G175" s="321"/>
      <c r="H175" s="321" t="s">
        <v>560</v>
      </c>
      <c r="I175" s="321" t="s">
        <v>561</v>
      </c>
      <c r="J175" s="321"/>
      <c r="K175" s="364"/>
    </row>
    <row r="176" spans="2:11" ht="15" customHeight="1">
      <c r="B176" s="343"/>
      <c r="C176" s="321" t="s">
        <v>60</v>
      </c>
      <c r="D176" s="321"/>
      <c r="E176" s="321"/>
      <c r="F176" s="342" t="s">
        <v>493</v>
      </c>
      <c r="G176" s="321"/>
      <c r="H176" s="321" t="s">
        <v>562</v>
      </c>
      <c r="I176" s="321" t="s">
        <v>563</v>
      </c>
      <c r="J176" s="321">
        <v>1</v>
      </c>
      <c r="K176" s="364"/>
    </row>
    <row r="177" spans="2:11" ht="15" customHeight="1">
      <c r="B177" s="343"/>
      <c r="C177" s="321" t="s">
        <v>56</v>
      </c>
      <c r="D177" s="321"/>
      <c r="E177" s="321"/>
      <c r="F177" s="342" t="s">
        <v>493</v>
      </c>
      <c r="G177" s="321"/>
      <c r="H177" s="321" t="s">
        <v>564</v>
      </c>
      <c r="I177" s="321" t="s">
        <v>495</v>
      </c>
      <c r="J177" s="321">
        <v>20</v>
      </c>
      <c r="K177" s="364"/>
    </row>
    <row r="178" spans="2:11" ht="15" customHeight="1">
      <c r="B178" s="343"/>
      <c r="C178" s="321" t="s">
        <v>105</v>
      </c>
      <c r="D178" s="321"/>
      <c r="E178" s="321"/>
      <c r="F178" s="342" t="s">
        <v>493</v>
      </c>
      <c r="G178" s="321"/>
      <c r="H178" s="321" t="s">
        <v>565</v>
      </c>
      <c r="I178" s="321" t="s">
        <v>495</v>
      </c>
      <c r="J178" s="321">
        <v>255</v>
      </c>
      <c r="K178" s="364"/>
    </row>
    <row r="179" spans="2:11" ht="15" customHeight="1">
      <c r="B179" s="343"/>
      <c r="C179" s="321" t="s">
        <v>106</v>
      </c>
      <c r="D179" s="321"/>
      <c r="E179" s="321"/>
      <c r="F179" s="342" t="s">
        <v>493</v>
      </c>
      <c r="G179" s="321"/>
      <c r="H179" s="321" t="s">
        <v>458</v>
      </c>
      <c r="I179" s="321" t="s">
        <v>495</v>
      </c>
      <c r="J179" s="321">
        <v>10</v>
      </c>
      <c r="K179" s="364"/>
    </row>
    <row r="180" spans="2:11" ht="15" customHeight="1">
      <c r="B180" s="343"/>
      <c r="C180" s="321" t="s">
        <v>107</v>
      </c>
      <c r="D180" s="321"/>
      <c r="E180" s="321"/>
      <c r="F180" s="342" t="s">
        <v>493</v>
      </c>
      <c r="G180" s="321"/>
      <c r="H180" s="321" t="s">
        <v>566</v>
      </c>
      <c r="I180" s="321" t="s">
        <v>527</v>
      </c>
      <c r="J180" s="321"/>
      <c r="K180" s="364"/>
    </row>
    <row r="181" spans="2:11" ht="15" customHeight="1">
      <c r="B181" s="343"/>
      <c r="C181" s="321" t="s">
        <v>567</v>
      </c>
      <c r="D181" s="321"/>
      <c r="E181" s="321"/>
      <c r="F181" s="342" t="s">
        <v>493</v>
      </c>
      <c r="G181" s="321"/>
      <c r="H181" s="321" t="s">
        <v>568</v>
      </c>
      <c r="I181" s="321" t="s">
        <v>527</v>
      </c>
      <c r="J181" s="321"/>
      <c r="K181" s="364"/>
    </row>
    <row r="182" spans="2:11" ht="15" customHeight="1">
      <c r="B182" s="343"/>
      <c r="C182" s="321" t="s">
        <v>556</v>
      </c>
      <c r="D182" s="321"/>
      <c r="E182" s="321"/>
      <c r="F182" s="342" t="s">
        <v>493</v>
      </c>
      <c r="G182" s="321"/>
      <c r="H182" s="321" t="s">
        <v>569</v>
      </c>
      <c r="I182" s="321" t="s">
        <v>527</v>
      </c>
      <c r="J182" s="321"/>
      <c r="K182" s="364"/>
    </row>
    <row r="183" spans="2:11" ht="15" customHeight="1">
      <c r="B183" s="343"/>
      <c r="C183" s="321" t="s">
        <v>109</v>
      </c>
      <c r="D183" s="321"/>
      <c r="E183" s="321"/>
      <c r="F183" s="342" t="s">
        <v>499</v>
      </c>
      <c r="G183" s="321"/>
      <c r="H183" s="321" t="s">
        <v>570</v>
      </c>
      <c r="I183" s="321" t="s">
        <v>495</v>
      </c>
      <c r="J183" s="321">
        <v>50</v>
      </c>
      <c r="K183" s="364"/>
    </row>
    <row r="184" spans="2:11" ht="15" customHeight="1">
      <c r="B184" s="343"/>
      <c r="C184" s="321" t="s">
        <v>571</v>
      </c>
      <c r="D184" s="321"/>
      <c r="E184" s="321"/>
      <c r="F184" s="342" t="s">
        <v>499</v>
      </c>
      <c r="G184" s="321"/>
      <c r="H184" s="321" t="s">
        <v>572</v>
      </c>
      <c r="I184" s="321" t="s">
        <v>573</v>
      </c>
      <c r="J184" s="321"/>
      <c r="K184" s="364"/>
    </row>
    <row r="185" spans="2:11" ht="15" customHeight="1">
      <c r="B185" s="343"/>
      <c r="C185" s="321" t="s">
        <v>574</v>
      </c>
      <c r="D185" s="321"/>
      <c r="E185" s="321"/>
      <c r="F185" s="342" t="s">
        <v>499</v>
      </c>
      <c r="G185" s="321"/>
      <c r="H185" s="321" t="s">
        <v>575</v>
      </c>
      <c r="I185" s="321" t="s">
        <v>573</v>
      </c>
      <c r="J185" s="321"/>
      <c r="K185" s="364"/>
    </row>
    <row r="186" spans="2:11" ht="15" customHeight="1">
      <c r="B186" s="343"/>
      <c r="C186" s="321" t="s">
        <v>576</v>
      </c>
      <c r="D186" s="321"/>
      <c r="E186" s="321"/>
      <c r="F186" s="342" t="s">
        <v>499</v>
      </c>
      <c r="G186" s="321"/>
      <c r="H186" s="321" t="s">
        <v>577</v>
      </c>
      <c r="I186" s="321" t="s">
        <v>573</v>
      </c>
      <c r="J186" s="321"/>
      <c r="K186" s="364"/>
    </row>
    <row r="187" spans="2:11" ht="15" customHeight="1">
      <c r="B187" s="343"/>
      <c r="C187" s="376" t="s">
        <v>578</v>
      </c>
      <c r="D187" s="321"/>
      <c r="E187" s="321"/>
      <c r="F187" s="342" t="s">
        <v>499</v>
      </c>
      <c r="G187" s="321"/>
      <c r="H187" s="321" t="s">
        <v>579</v>
      </c>
      <c r="I187" s="321" t="s">
        <v>580</v>
      </c>
      <c r="J187" s="377" t="s">
        <v>581</v>
      </c>
      <c r="K187" s="364"/>
    </row>
    <row r="188" spans="2:11" ht="15" customHeight="1">
      <c r="B188" s="343"/>
      <c r="C188" s="327" t="s">
        <v>45</v>
      </c>
      <c r="D188" s="321"/>
      <c r="E188" s="321"/>
      <c r="F188" s="342" t="s">
        <v>493</v>
      </c>
      <c r="G188" s="321"/>
      <c r="H188" s="318" t="s">
        <v>582</v>
      </c>
      <c r="I188" s="321" t="s">
        <v>583</v>
      </c>
      <c r="J188" s="321"/>
      <c r="K188" s="364"/>
    </row>
    <row r="189" spans="2:11" ht="15" customHeight="1">
      <c r="B189" s="343"/>
      <c r="C189" s="327" t="s">
        <v>584</v>
      </c>
      <c r="D189" s="321"/>
      <c r="E189" s="321"/>
      <c r="F189" s="342" t="s">
        <v>493</v>
      </c>
      <c r="G189" s="321"/>
      <c r="H189" s="321" t="s">
        <v>585</v>
      </c>
      <c r="I189" s="321" t="s">
        <v>527</v>
      </c>
      <c r="J189" s="321"/>
      <c r="K189" s="364"/>
    </row>
    <row r="190" spans="2:11" ht="15" customHeight="1">
      <c r="B190" s="343"/>
      <c r="C190" s="327" t="s">
        <v>586</v>
      </c>
      <c r="D190" s="321"/>
      <c r="E190" s="321"/>
      <c r="F190" s="342" t="s">
        <v>493</v>
      </c>
      <c r="G190" s="321"/>
      <c r="H190" s="321" t="s">
        <v>587</v>
      </c>
      <c r="I190" s="321" t="s">
        <v>527</v>
      </c>
      <c r="J190" s="321"/>
      <c r="K190" s="364"/>
    </row>
    <row r="191" spans="2:11" ht="15" customHeight="1">
      <c r="B191" s="343"/>
      <c r="C191" s="327" t="s">
        <v>588</v>
      </c>
      <c r="D191" s="321"/>
      <c r="E191" s="321"/>
      <c r="F191" s="342" t="s">
        <v>499</v>
      </c>
      <c r="G191" s="321"/>
      <c r="H191" s="321" t="s">
        <v>589</v>
      </c>
      <c r="I191" s="321" t="s">
        <v>527</v>
      </c>
      <c r="J191" s="321"/>
      <c r="K191" s="364"/>
    </row>
    <row r="192" spans="2:11" ht="15" customHeight="1">
      <c r="B192" s="370"/>
      <c r="C192" s="378"/>
      <c r="D192" s="352"/>
      <c r="E192" s="352"/>
      <c r="F192" s="352"/>
      <c r="G192" s="352"/>
      <c r="H192" s="352"/>
      <c r="I192" s="352"/>
      <c r="J192" s="352"/>
      <c r="K192" s="371"/>
    </row>
    <row r="193" spans="2:11" ht="18.75" customHeight="1">
      <c r="B193" s="318"/>
      <c r="C193" s="321"/>
      <c r="D193" s="321"/>
      <c r="E193" s="321"/>
      <c r="F193" s="342"/>
      <c r="G193" s="321"/>
      <c r="H193" s="321"/>
      <c r="I193" s="321"/>
      <c r="J193" s="321"/>
      <c r="K193" s="318"/>
    </row>
    <row r="194" spans="2:11" ht="18.75" customHeight="1">
      <c r="B194" s="318"/>
      <c r="C194" s="321"/>
      <c r="D194" s="321"/>
      <c r="E194" s="321"/>
      <c r="F194" s="342"/>
      <c r="G194" s="321"/>
      <c r="H194" s="321"/>
      <c r="I194" s="321"/>
      <c r="J194" s="321"/>
      <c r="K194" s="318"/>
    </row>
    <row r="195" spans="2:11" ht="18.75" customHeight="1">
      <c r="B195" s="328"/>
      <c r="C195" s="328"/>
      <c r="D195" s="328"/>
      <c r="E195" s="328"/>
      <c r="F195" s="328"/>
      <c r="G195" s="328"/>
      <c r="H195" s="328"/>
      <c r="I195" s="328"/>
      <c r="J195" s="328"/>
      <c r="K195" s="328"/>
    </row>
    <row r="196" spans="2:11" ht="13.5">
      <c r="B196" s="305"/>
      <c r="C196" s="306"/>
      <c r="D196" s="306"/>
      <c r="E196" s="306"/>
      <c r="F196" s="306"/>
      <c r="G196" s="306"/>
      <c r="H196" s="306"/>
      <c r="I196" s="306"/>
      <c r="J196" s="306"/>
      <c r="K196" s="307"/>
    </row>
    <row r="197" spans="2:11" ht="21">
      <c r="B197" s="308"/>
      <c r="C197" s="309" t="s">
        <v>590</v>
      </c>
      <c r="D197" s="309"/>
      <c r="E197" s="309"/>
      <c r="F197" s="309"/>
      <c r="G197" s="309"/>
      <c r="H197" s="309"/>
      <c r="I197" s="309"/>
      <c r="J197" s="309"/>
      <c r="K197" s="310"/>
    </row>
    <row r="198" spans="2:11" ht="25.5" customHeight="1">
      <c r="B198" s="308"/>
      <c r="C198" s="379" t="s">
        <v>591</v>
      </c>
      <c r="D198" s="379"/>
      <c r="E198" s="379"/>
      <c r="F198" s="379" t="s">
        <v>592</v>
      </c>
      <c r="G198" s="380"/>
      <c r="H198" s="381" t="s">
        <v>593</v>
      </c>
      <c r="I198" s="381"/>
      <c r="J198" s="381"/>
      <c r="K198" s="310"/>
    </row>
    <row r="199" spans="2:11" ht="5.25" customHeight="1">
      <c r="B199" s="343"/>
      <c r="C199" s="340"/>
      <c r="D199" s="340"/>
      <c r="E199" s="340"/>
      <c r="F199" s="340"/>
      <c r="G199" s="321"/>
      <c r="H199" s="340"/>
      <c r="I199" s="340"/>
      <c r="J199" s="340"/>
      <c r="K199" s="364"/>
    </row>
    <row r="200" spans="2:11" ht="15" customHeight="1">
      <c r="B200" s="343"/>
      <c r="C200" s="321" t="s">
        <v>583</v>
      </c>
      <c r="D200" s="321"/>
      <c r="E200" s="321"/>
      <c r="F200" s="342" t="s">
        <v>46</v>
      </c>
      <c r="G200" s="321"/>
      <c r="H200" s="382" t="s">
        <v>594</v>
      </c>
      <c r="I200" s="382"/>
      <c r="J200" s="382"/>
      <c r="K200" s="364"/>
    </row>
    <row r="201" spans="2:11" ht="15" customHeight="1">
      <c r="B201" s="343"/>
      <c r="C201" s="349"/>
      <c r="D201" s="321"/>
      <c r="E201" s="321"/>
      <c r="F201" s="342" t="s">
        <v>47</v>
      </c>
      <c r="G201" s="321"/>
      <c r="H201" s="382" t="s">
        <v>595</v>
      </c>
      <c r="I201" s="382"/>
      <c r="J201" s="382"/>
      <c r="K201" s="364"/>
    </row>
    <row r="202" spans="2:11" ht="15" customHeight="1">
      <c r="B202" s="343"/>
      <c r="C202" s="349"/>
      <c r="D202" s="321"/>
      <c r="E202" s="321"/>
      <c r="F202" s="342" t="s">
        <v>50</v>
      </c>
      <c r="G202" s="321"/>
      <c r="H202" s="382" t="s">
        <v>596</v>
      </c>
      <c r="I202" s="382"/>
      <c r="J202" s="382"/>
      <c r="K202" s="364"/>
    </row>
    <row r="203" spans="2:11" ht="15" customHeight="1">
      <c r="B203" s="343"/>
      <c r="C203" s="321"/>
      <c r="D203" s="321"/>
      <c r="E203" s="321"/>
      <c r="F203" s="342" t="s">
        <v>48</v>
      </c>
      <c r="G203" s="321"/>
      <c r="H203" s="382" t="s">
        <v>597</v>
      </c>
      <c r="I203" s="382"/>
      <c r="J203" s="382"/>
      <c r="K203" s="364"/>
    </row>
    <row r="204" spans="2:11" ht="15" customHeight="1">
      <c r="B204" s="343"/>
      <c r="C204" s="321"/>
      <c r="D204" s="321"/>
      <c r="E204" s="321"/>
      <c r="F204" s="342" t="s">
        <v>49</v>
      </c>
      <c r="G204" s="321"/>
      <c r="H204" s="382" t="s">
        <v>598</v>
      </c>
      <c r="I204" s="382"/>
      <c r="J204" s="382"/>
      <c r="K204" s="364"/>
    </row>
    <row r="205" spans="2:11" ht="15" customHeight="1">
      <c r="B205" s="343"/>
      <c r="C205" s="321"/>
      <c r="D205" s="321"/>
      <c r="E205" s="321"/>
      <c r="F205" s="342"/>
      <c r="G205" s="321"/>
      <c r="H205" s="321"/>
      <c r="I205" s="321"/>
      <c r="J205" s="321"/>
      <c r="K205" s="364"/>
    </row>
    <row r="206" spans="2:11" ht="15" customHeight="1">
      <c r="B206" s="343"/>
      <c r="C206" s="321" t="s">
        <v>539</v>
      </c>
      <c r="D206" s="321"/>
      <c r="E206" s="321"/>
      <c r="F206" s="342" t="s">
        <v>81</v>
      </c>
      <c r="G206" s="321"/>
      <c r="H206" s="382" t="s">
        <v>599</v>
      </c>
      <c r="I206" s="382"/>
      <c r="J206" s="382"/>
      <c r="K206" s="364"/>
    </row>
    <row r="207" spans="2:11" ht="15" customHeight="1">
      <c r="B207" s="343"/>
      <c r="C207" s="349"/>
      <c r="D207" s="321"/>
      <c r="E207" s="321"/>
      <c r="F207" s="342" t="s">
        <v>437</v>
      </c>
      <c r="G207" s="321"/>
      <c r="H207" s="382" t="s">
        <v>438</v>
      </c>
      <c r="I207" s="382"/>
      <c r="J207" s="382"/>
      <c r="K207" s="364"/>
    </row>
    <row r="208" spans="2:11" ht="15" customHeight="1">
      <c r="B208" s="343"/>
      <c r="C208" s="321"/>
      <c r="D208" s="321"/>
      <c r="E208" s="321"/>
      <c r="F208" s="342" t="s">
        <v>435</v>
      </c>
      <c r="G208" s="321"/>
      <c r="H208" s="382" t="s">
        <v>600</v>
      </c>
      <c r="I208" s="382"/>
      <c r="J208" s="382"/>
      <c r="K208" s="364"/>
    </row>
    <row r="209" spans="2:11" ht="15" customHeight="1">
      <c r="B209" s="383"/>
      <c r="C209" s="349"/>
      <c r="D209" s="349"/>
      <c r="E209" s="349"/>
      <c r="F209" s="342" t="s">
        <v>439</v>
      </c>
      <c r="G209" s="327"/>
      <c r="H209" s="384" t="s">
        <v>440</v>
      </c>
      <c r="I209" s="384"/>
      <c r="J209" s="384"/>
      <c r="K209" s="385"/>
    </row>
    <row r="210" spans="2:11" ht="15" customHeight="1">
      <c r="B210" s="383"/>
      <c r="C210" s="349"/>
      <c r="D210" s="349"/>
      <c r="E210" s="349"/>
      <c r="F210" s="342" t="s">
        <v>86</v>
      </c>
      <c r="G210" s="327"/>
      <c r="H210" s="384" t="s">
        <v>601</v>
      </c>
      <c r="I210" s="384"/>
      <c r="J210" s="384"/>
      <c r="K210" s="385"/>
    </row>
    <row r="211" spans="2:11" ht="15" customHeight="1">
      <c r="B211" s="383"/>
      <c r="C211" s="349"/>
      <c r="D211" s="349"/>
      <c r="E211" s="349"/>
      <c r="F211" s="386"/>
      <c r="G211" s="327"/>
      <c r="H211" s="387"/>
      <c r="I211" s="387"/>
      <c r="J211" s="387"/>
      <c r="K211" s="385"/>
    </row>
    <row r="212" spans="2:11" ht="15" customHeight="1">
      <c r="B212" s="383"/>
      <c r="C212" s="321" t="s">
        <v>563</v>
      </c>
      <c r="D212" s="349"/>
      <c r="E212" s="349"/>
      <c r="F212" s="342">
        <v>1</v>
      </c>
      <c r="G212" s="327"/>
      <c r="H212" s="384" t="s">
        <v>602</v>
      </c>
      <c r="I212" s="384"/>
      <c r="J212" s="384"/>
      <c r="K212" s="385"/>
    </row>
    <row r="213" spans="2:11" ht="15" customHeight="1">
      <c r="B213" s="383"/>
      <c r="C213" s="349"/>
      <c r="D213" s="349"/>
      <c r="E213" s="349"/>
      <c r="F213" s="342">
        <v>2</v>
      </c>
      <c r="G213" s="327"/>
      <c r="H213" s="384" t="s">
        <v>603</v>
      </c>
      <c r="I213" s="384"/>
      <c r="J213" s="384"/>
      <c r="K213" s="385"/>
    </row>
    <row r="214" spans="2:11" ht="15" customHeight="1">
      <c r="B214" s="383"/>
      <c r="C214" s="349"/>
      <c r="D214" s="349"/>
      <c r="E214" s="349"/>
      <c r="F214" s="342">
        <v>3</v>
      </c>
      <c r="G214" s="327"/>
      <c r="H214" s="384" t="s">
        <v>604</v>
      </c>
      <c r="I214" s="384"/>
      <c r="J214" s="384"/>
      <c r="K214" s="385"/>
    </row>
    <row r="215" spans="2:11" ht="15" customHeight="1">
      <c r="B215" s="383"/>
      <c r="C215" s="349"/>
      <c r="D215" s="349"/>
      <c r="E215" s="349"/>
      <c r="F215" s="342">
        <v>4</v>
      </c>
      <c r="G215" s="327"/>
      <c r="H215" s="384" t="s">
        <v>605</v>
      </c>
      <c r="I215" s="384"/>
      <c r="J215" s="384"/>
      <c r="K215" s="385"/>
    </row>
    <row r="216" spans="2:11" ht="12.75" customHeight="1">
      <c r="B216" s="388"/>
      <c r="C216" s="389"/>
      <c r="D216" s="389"/>
      <c r="E216" s="389"/>
      <c r="F216" s="389"/>
      <c r="G216" s="389"/>
      <c r="H216" s="389"/>
      <c r="I216" s="389"/>
      <c r="J216" s="389"/>
      <c r="K216" s="390"/>
    </row>
  </sheetData>
  <mergeCells count="77">
    <mergeCell ref="H210:J210"/>
    <mergeCell ref="H212:J212"/>
    <mergeCell ref="H213:J213"/>
    <mergeCell ref="H214:J214"/>
    <mergeCell ref="H215:J215"/>
    <mergeCell ref="H203:J203"/>
    <mergeCell ref="H204:J204"/>
    <mergeCell ref="H206:J206"/>
    <mergeCell ref="H207:J207"/>
    <mergeCell ref="H208:J208"/>
    <mergeCell ref="H209:J209"/>
    <mergeCell ref="C163:J163"/>
    <mergeCell ref="C197:J197"/>
    <mergeCell ref="H198:J198"/>
    <mergeCell ref="H200:J200"/>
    <mergeCell ref="H201:J201"/>
    <mergeCell ref="H202:J202"/>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LUCINKANB\lucinka</dc:creator>
  <cp:keywords/>
  <dc:description/>
  <cp:lastModifiedBy>lucinka</cp:lastModifiedBy>
  <dcterms:created xsi:type="dcterms:W3CDTF">2018-11-20T12:21:02Z</dcterms:created>
  <dcterms:modified xsi:type="dcterms:W3CDTF">2018-11-20T12:21:48Z</dcterms:modified>
  <cp:category/>
  <cp:version/>
  <cp:contentType/>
  <cp:contentStatus/>
</cp:coreProperties>
</file>