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3740" activeTab="1"/>
  </bookViews>
  <sheets>
    <sheet name="Rekapitulace stavby" sheetId="1" r:id="rId1"/>
    <sheet name="SO 03 - Veřejné osvětlení" sheetId="2" r:id="rId2"/>
    <sheet name="Pokyny pro vyplnění" sheetId="3" r:id="rId3"/>
  </sheets>
  <definedNames>
    <definedName name="_xlnm._FilterDatabase" localSheetId="1" hidden="1">'SO 03 - Veřejné osvětlení'!$C$78:$K$128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03 - Veřejné osvětlení'!$C$4:$J$36,'SO 03 - Veřejné osvětlení'!$C$42:$J$60,'SO 03 - Veřejné osvětlení'!$C$66:$K$128</definedName>
    <definedName name="_xlnm.Print_Titles" localSheetId="0">'Rekapitulace stavby'!$49:$49</definedName>
    <definedName name="_xlnm.Print_Titles" localSheetId="1">'SO 03 - Veřejné osvětlení'!$78:$78</definedName>
  </definedNames>
  <calcPr calcId="125725"/>
</workbook>
</file>

<file path=xl/sharedStrings.xml><?xml version="1.0" encoding="utf-8"?>
<sst xmlns="http://schemas.openxmlformats.org/spreadsheetml/2006/main" count="1410" uniqueCount="471">
  <si>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</si>
  <si>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</si>
  <si>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</si>
  <si>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</si>
  <si>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</si>
  <si>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</si>
  <si>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</si>
  <si>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{1cedaf96-4cdc-4977-bdfa-041d68d4f5ec}</t>
  </si>
  <si>
    <t>0,00001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</si>
  <si>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</si>
  <si>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</si>
  <si>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</si>
  <si>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</si>
  <si>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</si>
  <si>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</si>
  <si>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08062018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</si>
  <si>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</si>
  <si>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</si>
  <si>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a výstavba mostu přes Janovský potok a komunikace v　ul. K. H. Borovského</t>
  </si>
  <si>
    <t>KSO:</t>
  </si>
  <si>
    <t/>
  </si>
  <si>
    <t>CC-CZ:</t>
  </si>
  <si>
    <t>Místo:</t>
  </si>
  <si>
    <t xml:space="preserve"> </t>
  </si>
  <si>
    <t>Datum:</t>
  </si>
  <si>
    <t>8. 6. 2018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</si>
  <si>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</si>
  <si>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</si>
  <si>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</si>
  <si>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</si>
  <si>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</si>
  <si>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</si>
  <si>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</si>
  <si>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</si>
  <si>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</si>
  <si>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61341061</t>
  </si>
  <si>
    <t>Hubený Richard</t>
  </si>
  <si>
    <t>True</t>
  </si>
  <si>
    <t>0,01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</si>
  <si>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</si>
  <si>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</si>
  <si>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</si>
  <si>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</si>
  <si>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</si>
  <si>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</si>
  <si>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</si>
  <si>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</si>
  <si>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</si>
  <si>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</si>
  <si>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</si>
  <si>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</si>
  <si>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</si>
  <si>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</si>
  <si>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</si>
  <si>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</si>
  <si>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</si>
  <si>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</si>
  <si>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</si>
  <si>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</si>
  <si>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</si>
  <si>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</si>
  <si>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</si>
  <si>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</si>
  <si>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</si>
  <si>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</si>
  <si>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</si>
  <si>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</si>
  <si>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</si>
  <si>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</si>
  <si>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</si>
  <si>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</si>
  <si>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</si>
  <si>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</si>
  <si>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</si>
  <si>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</si>
  <si>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</si>
  <si>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</si>
  <si>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</si>
  <si>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</si>
  <si>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03</t>
  </si>
  <si>
    <t>Veřejné osvětlení</t>
  </si>
  <si>
    <t>STA</t>
  </si>
  <si>
    <t>1</t>
  </si>
  <si>
    <t>{a32355aa-daac-4c0b-996c-c0c85ba1b686}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</si>
  <si>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</si>
  <si>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</si>
  <si>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</si>
  <si>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</si>
  <si>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</si>
  <si>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</si>
  <si>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</si>
  <si>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</si>
  <si>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03 - Veřejné osvětlení</t>
  </si>
  <si>
    <t>REKAPITULACE ČLENĚNÍ SOUPISU PRACÍ</t>
  </si>
  <si>
    <t>Kód dílu - Popis</t>
  </si>
  <si>
    <t>Cena celkem [CZK]</t>
  </si>
  <si>
    <t>Náklady soupisu celkem</t>
  </si>
  <si>
    <t>-1</t>
  </si>
  <si>
    <t>C21M - Elektromontáže</t>
  </si>
  <si>
    <t>C46M - Zemní práce</t>
  </si>
  <si>
    <t>OST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</si>
  <si>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</si>
  <si>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</si>
  <si>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</si>
  <si>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</si>
  <si>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</si>
  <si>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</si>
  <si>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</si>
  <si>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</si>
  <si>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</si>
  <si>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</si>
  <si>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</si>
  <si>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</si>
  <si>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</si>
  <si>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</si>
  <si>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C21M</t>
  </si>
  <si>
    <t>Elektromontáže</t>
  </si>
  <si>
    <t>ROZPOCET</t>
  </si>
  <si>
    <t>K</t>
  </si>
  <si>
    <t>741410041</t>
  </si>
  <si>
    <t>Montáž vodič uzemňovací drát nebo lano D do 10 mm v městské zástavbě</t>
  </si>
  <si>
    <t>m</t>
  </si>
  <si>
    <t>CS ÚRS 2018 01</t>
  </si>
  <si>
    <t>4</t>
  </si>
  <si>
    <t>M</t>
  </si>
  <si>
    <t>DRÁT 10</t>
  </si>
  <si>
    <t>Drát uzem. FeZn pozink. pr.10</t>
  </si>
  <si>
    <t>kg</t>
  </si>
  <si>
    <t>8</t>
  </si>
  <si>
    <t>3</t>
  </si>
  <si>
    <t>741420022</t>
  </si>
  <si>
    <t>Montáž svorka hromosvodná se 3 šrouby</t>
  </si>
  <si>
    <t>kus</t>
  </si>
  <si>
    <t>6</t>
  </si>
  <si>
    <t>SR 3A</t>
  </si>
  <si>
    <t>Svorka SR 3a - litinová</t>
  </si>
  <si>
    <t>ks</t>
  </si>
  <si>
    <t>5</t>
  </si>
  <si>
    <t>741122134</t>
  </si>
  <si>
    <t>Montáž kabel Cu plný kulatý žíla 4x16 až 25 mm2 zatažený v trubkách (CYKY)</t>
  </si>
  <si>
    <t>10</t>
  </si>
  <si>
    <t>11187001</t>
  </si>
  <si>
    <t>CYKY 4J16 (4Bx16)</t>
  </si>
  <si>
    <t>12</t>
  </si>
  <si>
    <t>7</t>
  </si>
  <si>
    <t>741132133</t>
  </si>
  <si>
    <t>Ukončení kabelů 4x16 mm2 smršťovací záklopkou nebo páskem bez letování</t>
  </si>
  <si>
    <t>14</t>
  </si>
  <si>
    <t>KSCZ4X 6-25</t>
  </si>
  <si>
    <t>Koncovka KSCZ4X 6-25</t>
  </si>
  <si>
    <t>16</t>
  </si>
  <si>
    <t>9</t>
  </si>
  <si>
    <t>210204011</t>
  </si>
  <si>
    <t>Montáž stožárů osvětlení ocelových samostatně stojících délky do 12 m</t>
  </si>
  <si>
    <t>18</t>
  </si>
  <si>
    <t>12100-00009</t>
  </si>
  <si>
    <t>Stožár K 5-133/89/60 ŽZ sadový bezp.</t>
  </si>
  <si>
    <t>20</t>
  </si>
  <si>
    <t>11</t>
  </si>
  <si>
    <t>210204201</t>
  </si>
  <si>
    <t>Montáž elektrovýzbroje stožárů osvětlení 1 okruh</t>
  </si>
  <si>
    <t>22</t>
  </si>
  <si>
    <t>H116110</t>
  </si>
  <si>
    <t>Svorkovnice SV6.16.4   H116110</t>
  </si>
  <si>
    <t>24</t>
  </si>
  <si>
    <t>13</t>
  </si>
  <si>
    <t>741130006</t>
  </si>
  <si>
    <t>Ukončení vodič izolovaný do 16 mm2 v rozváděči nebo na přístroji</t>
  </si>
  <si>
    <t>26</t>
  </si>
  <si>
    <t>741373002</t>
  </si>
  <si>
    <t>Montáž svítidlo výbojkové průmyslové stropní na výložník</t>
  </si>
  <si>
    <t>28</t>
  </si>
  <si>
    <t>TitániaT</t>
  </si>
  <si>
    <t>Svítidlo LED SEL0070 TITANIA T 2070lm 19W IP65 3K</t>
  </si>
  <si>
    <t>30</t>
  </si>
  <si>
    <t>RPSLED</t>
  </si>
  <si>
    <t>Recyklační poplatek svítidlo LED</t>
  </si>
  <si>
    <t>32</t>
  </si>
  <si>
    <t>17</t>
  </si>
  <si>
    <t>741122231</t>
  </si>
  <si>
    <t>Montáž kabel Cu plný kulatý žíla 5x1,5 až 2,5 mm2 uložený volně (CYKY)</t>
  </si>
  <si>
    <t>34</t>
  </si>
  <si>
    <t>11110087</t>
  </si>
  <si>
    <t>CYKY 5J1,5 (5Cx1,5)</t>
  </si>
  <si>
    <t>36</t>
  </si>
  <si>
    <t>19</t>
  </si>
  <si>
    <t>HZS1</t>
  </si>
  <si>
    <t>Připojení do stávajícího stožáru</t>
  </si>
  <si>
    <t>hod</t>
  </si>
  <si>
    <t>38</t>
  </si>
  <si>
    <t>C46M</t>
  </si>
  <si>
    <t>Zemní práce</t>
  </si>
  <si>
    <t>460010023</t>
  </si>
  <si>
    <t>Vytyčení trasy vedení kabelového podzemního v terénu volném</t>
  </si>
  <si>
    <t>km</t>
  </si>
  <si>
    <t>40</t>
  </si>
  <si>
    <t>460150123</t>
  </si>
  <si>
    <t>Hloubení kabelových zapažených i nezapažených rýh ručně š 35 cm, hl 40 cm, v hornině tř 3</t>
  </si>
  <si>
    <t>42</t>
  </si>
  <si>
    <t>460421101</t>
  </si>
  <si>
    <t>Lože kabelů z písku nebo štěrkopísku tl 10 cm nad kabel, bez zakrytí, šířky lože do 65 cm</t>
  </si>
  <si>
    <t>44</t>
  </si>
  <si>
    <t>23</t>
  </si>
  <si>
    <t>460520173</t>
  </si>
  <si>
    <t>Montáž trubek ochranných plastových ohebných do 90 mm uložených do rýhy</t>
  </si>
  <si>
    <t>46</t>
  </si>
  <si>
    <t>8595057643703</t>
  </si>
  <si>
    <t>Trubka KOPOFLEX 63 rudá</t>
  </si>
  <si>
    <t>48</t>
  </si>
  <si>
    <t>25</t>
  </si>
  <si>
    <t>460560123</t>
  </si>
  <si>
    <t>Zásyp rýh ručně šířky 35 cm, hloubky 40 cm, z horniny třídy 3</t>
  </si>
  <si>
    <t>50</t>
  </si>
  <si>
    <t>460620013</t>
  </si>
  <si>
    <t>Provizorní úprava terénu se zhutněním, v hornině tř 3</t>
  </si>
  <si>
    <t>m2</t>
  </si>
  <si>
    <t>52</t>
  </si>
  <si>
    <t>27</t>
  </si>
  <si>
    <t>460620007</t>
  </si>
  <si>
    <t>Zatravnění včetně zalití vodou na rovině</t>
  </si>
  <si>
    <t>54</t>
  </si>
  <si>
    <t>91973512R</t>
  </si>
  <si>
    <t>Řezání stávajícího asfaltového/betonového krytu hl do 100 mm</t>
  </si>
  <si>
    <t>56</t>
  </si>
  <si>
    <t>29</t>
  </si>
  <si>
    <t>460030172</t>
  </si>
  <si>
    <t>Odstranění podkladu nebo krytu komunikace ze živice tloušťky do 10 cm</t>
  </si>
  <si>
    <t>58</t>
  </si>
  <si>
    <t>460150303</t>
  </si>
  <si>
    <t>Hloubení kabelových zapažených i nezapažených rýh ručně š 50 cm, hl 120 cm, v hornině tř 3</t>
  </si>
  <si>
    <t>60</t>
  </si>
  <si>
    <t>31</t>
  </si>
  <si>
    <t>62</t>
  </si>
  <si>
    <t>460510024</t>
  </si>
  <si>
    <t>Kabelové prostupy z trub betonových do rýhy s obetonováním, průměru do 15 cm</t>
  </si>
  <si>
    <t>64</t>
  </si>
  <si>
    <t>33</t>
  </si>
  <si>
    <t>460560303</t>
  </si>
  <si>
    <t>Zásyp rýh ručně šířky 50 cm, hloubky 120 cm, z horniny třídy 3</t>
  </si>
  <si>
    <t>66</t>
  </si>
  <si>
    <t>460650082</t>
  </si>
  <si>
    <t>Zřízení podkladní vrstvy vozovky a chodníku z betonu prostého tloušťky do 15 cm</t>
  </si>
  <si>
    <t>68</t>
  </si>
  <si>
    <t>35</t>
  </si>
  <si>
    <t>460650134</t>
  </si>
  <si>
    <t>Zřízení krytu vozovky a chodníku z litého asfaltu tloušťky do 7cm</t>
  </si>
  <si>
    <t>70</t>
  </si>
  <si>
    <t>46049001R</t>
  </si>
  <si>
    <t>Krytí kabelů deskou</t>
  </si>
  <si>
    <t>72</t>
  </si>
  <si>
    <t>37</t>
  </si>
  <si>
    <t>KD00000050</t>
  </si>
  <si>
    <t>Plát KD 300 (DEKAB 300/2) na krytí kab.</t>
  </si>
  <si>
    <t>74</t>
  </si>
  <si>
    <t>460050003</t>
  </si>
  <si>
    <t>Hloubení nezapažených jam pro stožáry jednoduché délky do 8 m na rovině ručně v hornině tř 3</t>
  </si>
  <si>
    <t>76</t>
  </si>
  <si>
    <t>39</t>
  </si>
  <si>
    <t>460080013</t>
  </si>
  <si>
    <t>Základové konstrukce z monolitického betonu C 12/15 bez bednění</t>
  </si>
  <si>
    <t>m3</t>
  </si>
  <si>
    <t>78</t>
  </si>
  <si>
    <t>OST</t>
  </si>
  <si>
    <t>Ostatní náklady</t>
  </si>
  <si>
    <t>741810002</t>
  </si>
  <si>
    <t>Celková prohlídka elektrického rozvodu a zařízení do 500 000,- Kč</t>
  </si>
  <si>
    <t>80</t>
  </si>
  <si>
    <t>41</t>
  </si>
  <si>
    <t>580108013</t>
  </si>
  <si>
    <t>Kontrola stavu 5 až 10 stožárových svítidel parkových nebo sadových</t>
  </si>
  <si>
    <t>82</t>
  </si>
  <si>
    <t>Pol2</t>
  </si>
  <si>
    <t>Podružný materiál</t>
  </si>
  <si>
    <t>%</t>
  </si>
  <si>
    <t>2072935771</t>
  </si>
  <si>
    <t>43</t>
  </si>
  <si>
    <t>Pol1</t>
  </si>
  <si>
    <t>Plošina</t>
  </si>
  <si>
    <t>84</t>
  </si>
  <si>
    <t>Pol3</t>
  </si>
  <si>
    <t>Podíl přidružených výkonů</t>
  </si>
  <si>
    <t>-2066608952</t>
  </si>
  <si>
    <t>45</t>
  </si>
  <si>
    <t>Pol4</t>
  </si>
  <si>
    <t>Projektové práce</t>
  </si>
  <si>
    <t>kpl</t>
  </si>
  <si>
    <t>11790115</t>
  </si>
  <si>
    <t>Pol5</t>
  </si>
  <si>
    <t>Doprava</t>
  </si>
  <si>
    <t>-605544499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</si>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</sst>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166" fontId="20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166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6" fontId="0" fillId="0" borderId="27" xfId="0" applyNumberFormat="1" applyFont="1" applyBorder="1" applyAlignment="1" applyProtection="1">
      <alignment vertical="center"/>
      <protection/>
    </xf>
    <xf numFmtId="166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6" fontId="31" fillId="0" borderId="27" xfId="0" applyNumberFormat="1" applyFont="1" applyBorder="1" applyAlignment="1" applyProtection="1">
      <alignment vertical="center"/>
      <protection/>
    </xf>
    <xf numFmtId="166" fontId="31" fillId="3" borderId="27" xfId="0" applyNumberFormat="1" applyFont="1" applyFill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 topLeftCell="A1">
      <pane ySplit="1" topLeftCell="A8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8</v>
      </c>
    </row>
    <row r="5" spans="2:71" ht="14.45" customHeight="1">
      <c r="B5" s="23"/>
      <c r="C5" s="24"/>
      <c r="D5" s="29" t="s">
        <v>14</v>
      </c>
      <c r="E5" s="24"/>
      <c r="F5" s="24"/>
      <c r="G5" s="24"/>
      <c r="H5" s="24"/>
      <c r="I5" s="24"/>
      <c r="J5" s="24"/>
      <c r="K5" s="279" t="s">
        <v>15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4"/>
      <c r="AQ5" s="26"/>
      <c r="BE5" s="277" t="s">
        <v>16</v>
      </c>
      <c r="BS5" s="19" t="s">
        <v>8</v>
      </c>
    </row>
    <row r="6" spans="2:7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281" t="s">
        <v>18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4"/>
      <c r="AQ6" s="26"/>
      <c r="BE6" s="278"/>
      <c r="BS6" s="19" t="s">
        <v>8</v>
      </c>
    </row>
    <row r="7" spans="2:71" ht="14.4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278"/>
      <c r="BS7" s="19" t="s">
        <v>8</v>
      </c>
    </row>
    <row r="8" spans="2:71" ht="14.45" customHeight="1">
      <c r="B8" s="23"/>
      <c r="C8" s="24"/>
      <c r="D8" s="32" t="s">
        <v>22</v>
      </c>
      <c r="E8" s="24"/>
      <c r="F8" s="24"/>
      <c r="G8" s="24"/>
      <c r="H8" s="24"/>
      <c r="I8" s="24"/>
      <c r="J8" s="24"/>
      <c r="K8" s="30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24</v>
      </c>
      <c r="AL8" s="24"/>
      <c r="AM8" s="24"/>
      <c r="AN8" s="33" t="s">
        <v>25</v>
      </c>
      <c r="AO8" s="24"/>
      <c r="AP8" s="24"/>
      <c r="AQ8" s="26"/>
      <c r="BE8" s="278"/>
      <c r="BS8" s="19" t="s">
        <v>8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78"/>
      <c r="BS9" s="19" t="s">
        <v>8</v>
      </c>
    </row>
    <row r="10" spans="2:71" ht="14.45" customHeight="1">
      <c r="B10" s="23"/>
      <c r="C10" s="24"/>
      <c r="D10" s="32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27</v>
      </c>
      <c r="AL10" s="24"/>
      <c r="AM10" s="24"/>
      <c r="AN10" s="30" t="s">
        <v>28</v>
      </c>
      <c r="AO10" s="24"/>
      <c r="AP10" s="24"/>
      <c r="AQ10" s="26"/>
      <c r="BE10" s="278"/>
      <c r="BS10" s="19" t="s">
        <v>8</v>
      </c>
    </row>
    <row r="11" spans="2:71" ht="18.4" customHeight="1">
      <c r="B11" s="23"/>
      <c r="C11" s="24"/>
      <c r="D11" s="24"/>
      <c r="E11" s="30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30</v>
      </c>
      <c r="AL11" s="24"/>
      <c r="AM11" s="24"/>
      <c r="AN11" s="30" t="s">
        <v>31</v>
      </c>
      <c r="AO11" s="24"/>
      <c r="AP11" s="24"/>
      <c r="AQ11" s="26"/>
      <c r="BE11" s="278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8"/>
      <c r="BS12" s="19" t="s">
        <v>8</v>
      </c>
    </row>
    <row r="13" spans="2:71" ht="14.45" customHeight="1">
      <c r="B13" s="23"/>
      <c r="C13" s="24"/>
      <c r="D13" s="32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27</v>
      </c>
      <c r="AL13" s="24"/>
      <c r="AM13" s="24"/>
      <c r="AN13" s="34" t="s">
        <v>33</v>
      </c>
      <c r="AO13" s="24"/>
      <c r="AP13" s="24"/>
      <c r="AQ13" s="26"/>
      <c r="BE13" s="278"/>
      <c r="BS13" s="19" t="s">
        <v>8</v>
      </c>
    </row>
    <row r="14" spans="2:71" ht="13.5">
      <c r="B14" s="23"/>
      <c r="C14" s="24"/>
      <c r="D14" s="24"/>
      <c r="E14" s="282" t="s">
        <v>33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2" t="s">
        <v>30</v>
      </c>
      <c r="AL14" s="24"/>
      <c r="AM14" s="24"/>
      <c r="AN14" s="34" t="s">
        <v>33</v>
      </c>
      <c r="AO14" s="24"/>
      <c r="AP14" s="24"/>
      <c r="AQ14" s="26"/>
      <c r="BE14" s="278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8"/>
      <c r="BS15" s="19" t="s">
        <v>6</v>
      </c>
    </row>
    <row r="16" spans="2:71" ht="14.45" customHeight="1">
      <c r="B16" s="23"/>
      <c r="C16" s="24"/>
      <c r="D16" s="32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27</v>
      </c>
      <c r="AL16" s="24"/>
      <c r="AM16" s="24"/>
      <c r="AN16" s="30" t="s">
        <v>35</v>
      </c>
      <c r="AO16" s="24"/>
      <c r="AP16" s="24"/>
      <c r="AQ16" s="26"/>
      <c r="BE16" s="278"/>
      <c r="BS16" s="19" t="s">
        <v>6</v>
      </c>
    </row>
    <row r="17" spans="2:71" ht="18.4" customHeight="1">
      <c r="B17" s="23"/>
      <c r="C17" s="24"/>
      <c r="D17" s="24"/>
      <c r="E17" s="30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30</v>
      </c>
      <c r="AL17" s="24"/>
      <c r="AM17" s="24"/>
      <c r="AN17" s="30" t="s">
        <v>20</v>
      </c>
      <c r="AO17" s="24"/>
      <c r="AP17" s="24"/>
      <c r="AQ17" s="26"/>
      <c r="BE17" s="278"/>
      <c r="BS17" s="19" t="s">
        <v>37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8"/>
      <c r="BS18" s="19" t="s">
        <v>38</v>
      </c>
    </row>
    <row r="19" spans="2:71" ht="14.45" customHeight="1">
      <c r="B19" s="23"/>
      <c r="C19" s="24"/>
      <c r="D19" s="32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8"/>
      <c r="BS19" s="19" t="s">
        <v>38</v>
      </c>
    </row>
    <row r="20" spans="2:71" ht="16.5" customHeight="1">
      <c r="B20" s="23"/>
      <c r="C20" s="24"/>
      <c r="D20" s="24"/>
      <c r="E20" s="284" t="s">
        <v>20</v>
      </c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4"/>
      <c r="AP20" s="24"/>
      <c r="AQ20" s="26"/>
      <c r="BE20" s="278"/>
      <c r="BS20" s="19" t="s">
        <v>37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8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78"/>
    </row>
    <row r="23" spans="2:57" s="1" customFormat="1" ht="25.9" customHeight="1">
      <c r="B23" s="36"/>
      <c r="C23" s="37"/>
      <c r="D23" s="38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5">
        <f>ROUND(AG51,2)</f>
        <v>0</v>
      </c>
      <c r="AL23" s="286"/>
      <c r="AM23" s="286"/>
      <c r="AN23" s="286"/>
      <c r="AO23" s="286"/>
      <c r="AP23" s="37"/>
      <c r="AQ23" s="40"/>
      <c r="BE23" s="278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7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87" t="s">
        <v>41</v>
      </c>
      <c r="M25" s="287"/>
      <c r="N25" s="287"/>
      <c r="O25" s="287"/>
      <c r="P25" s="37"/>
      <c r="Q25" s="37"/>
      <c r="R25" s="37"/>
      <c r="S25" s="37"/>
      <c r="T25" s="37"/>
      <c r="U25" s="37"/>
      <c r="V25" s="37"/>
      <c r="W25" s="287" t="s">
        <v>42</v>
      </c>
      <c r="X25" s="287"/>
      <c r="Y25" s="287"/>
      <c r="Z25" s="287"/>
      <c r="AA25" s="287"/>
      <c r="AB25" s="287"/>
      <c r="AC25" s="287"/>
      <c r="AD25" s="287"/>
      <c r="AE25" s="287"/>
      <c r="AF25" s="37"/>
      <c r="AG25" s="37"/>
      <c r="AH25" s="37"/>
      <c r="AI25" s="37"/>
      <c r="AJ25" s="37"/>
      <c r="AK25" s="287" t="s">
        <v>43</v>
      </c>
      <c r="AL25" s="287"/>
      <c r="AM25" s="287"/>
      <c r="AN25" s="287"/>
      <c r="AO25" s="287"/>
      <c r="AP25" s="37"/>
      <c r="AQ25" s="40"/>
      <c r="BE25" s="278"/>
    </row>
    <row r="26" spans="2:57" s="2" customFormat="1" ht="14.45" customHeight="1">
      <c r="B26" s="42"/>
      <c r="C26" s="43"/>
      <c r="D26" s="44" t="s">
        <v>44</v>
      </c>
      <c r="E26" s="43"/>
      <c r="F26" s="44" t="s">
        <v>45</v>
      </c>
      <c r="G26" s="43"/>
      <c r="H26" s="43"/>
      <c r="I26" s="43"/>
      <c r="J26" s="43"/>
      <c r="K26" s="43"/>
      <c r="L26" s="288">
        <v>0.21</v>
      </c>
      <c r="M26" s="289"/>
      <c r="N26" s="289"/>
      <c r="O26" s="289"/>
      <c r="P26" s="43"/>
      <c r="Q26" s="43"/>
      <c r="R26" s="43"/>
      <c r="S26" s="43"/>
      <c r="T26" s="43"/>
      <c r="U26" s="43"/>
      <c r="V26" s="43"/>
      <c r="W26" s="290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F26" s="43"/>
      <c r="AG26" s="43"/>
      <c r="AH26" s="43"/>
      <c r="AI26" s="43"/>
      <c r="AJ26" s="43"/>
      <c r="AK26" s="290">
        <f>ROUND(AV51,2)</f>
        <v>0</v>
      </c>
      <c r="AL26" s="289"/>
      <c r="AM26" s="289"/>
      <c r="AN26" s="289"/>
      <c r="AO26" s="289"/>
      <c r="AP26" s="43"/>
      <c r="AQ26" s="45"/>
      <c r="BE26" s="278"/>
    </row>
    <row r="27" spans="2:57" s="2" customFormat="1" ht="14.45" customHeight="1">
      <c r="B27" s="42"/>
      <c r="C27" s="43"/>
      <c r="D27" s="43"/>
      <c r="E27" s="43"/>
      <c r="F27" s="44" t="s">
        <v>46</v>
      </c>
      <c r="G27" s="43"/>
      <c r="H27" s="43"/>
      <c r="I27" s="43"/>
      <c r="J27" s="43"/>
      <c r="K27" s="43"/>
      <c r="L27" s="288">
        <v>0.15</v>
      </c>
      <c r="M27" s="289"/>
      <c r="N27" s="289"/>
      <c r="O27" s="289"/>
      <c r="P27" s="43"/>
      <c r="Q27" s="43"/>
      <c r="R27" s="43"/>
      <c r="S27" s="43"/>
      <c r="T27" s="43"/>
      <c r="U27" s="43"/>
      <c r="V27" s="43"/>
      <c r="W27" s="290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F27" s="43"/>
      <c r="AG27" s="43"/>
      <c r="AH27" s="43"/>
      <c r="AI27" s="43"/>
      <c r="AJ27" s="43"/>
      <c r="AK27" s="290">
        <f>ROUND(AW51,2)</f>
        <v>0</v>
      </c>
      <c r="AL27" s="289"/>
      <c r="AM27" s="289"/>
      <c r="AN27" s="289"/>
      <c r="AO27" s="289"/>
      <c r="AP27" s="43"/>
      <c r="AQ27" s="45"/>
      <c r="BE27" s="278"/>
    </row>
    <row r="28" spans="2:57" s="2" customFormat="1" ht="14.45" customHeight="1" hidden="1">
      <c r="B28" s="42"/>
      <c r="C28" s="43"/>
      <c r="D28" s="43"/>
      <c r="E28" s="43"/>
      <c r="F28" s="44" t="s">
        <v>47</v>
      </c>
      <c r="G28" s="43"/>
      <c r="H28" s="43"/>
      <c r="I28" s="43"/>
      <c r="J28" s="43"/>
      <c r="K28" s="43"/>
      <c r="L28" s="288">
        <v>0.21</v>
      </c>
      <c r="M28" s="289"/>
      <c r="N28" s="289"/>
      <c r="O28" s="289"/>
      <c r="P28" s="43"/>
      <c r="Q28" s="43"/>
      <c r="R28" s="43"/>
      <c r="S28" s="43"/>
      <c r="T28" s="43"/>
      <c r="U28" s="43"/>
      <c r="V28" s="43"/>
      <c r="W28" s="290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F28" s="43"/>
      <c r="AG28" s="43"/>
      <c r="AH28" s="43"/>
      <c r="AI28" s="43"/>
      <c r="AJ28" s="43"/>
      <c r="AK28" s="290">
        <v>0</v>
      </c>
      <c r="AL28" s="289"/>
      <c r="AM28" s="289"/>
      <c r="AN28" s="289"/>
      <c r="AO28" s="289"/>
      <c r="AP28" s="43"/>
      <c r="AQ28" s="45"/>
      <c r="BE28" s="278"/>
    </row>
    <row r="29" spans="2:57" s="2" customFormat="1" ht="14.45" customHeight="1" hidden="1">
      <c r="B29" s="42"/>
      <c r="C29" s="43"/>
      <c r="D29" s="43"/>
      <c r="E29" s="43"/>
      <c r="F29" s="44" t="s">
        <v>48</v>
      </c>
      <c r="G29" s="43"/>
      <c r="H29" s="43"/>
      <c r="I29" s="43"/>
      <c r="J29" s="43"/>
      <c r="K29" s="43"/>
      <c r="L29" s="288">
        <v>0.15</v>
      </c>
      <c r="M29" s="289"/>
      <c r="N29" s="289"/>
      <c r="O29" s="289"/>
      <c r="P29" s="43"/>
      <c r="Q29" s="43"/>
      <c r="R29" s="43"/>
      <c r="S29" s="43"/>
      <c r="T29" s="43"/>
      <c r="U29" s="43"/>
      <c r="V29" s="43"/>
      <c r="W29" s="290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F29" s="43"/>
      <c r="AG29" s="43"/>
      <c r="AH29" s="43"/>
      <c r="AI29" s="43"/>
      <c r="AJ29" s="43"/>
      <c r="AK29" s="290">
        <v>0</v>
      </c>
      <c r="AL29" s="289"/>
      <c r="AM29" s="289"/>
      <c r="AN29" s="289"/>
      <c r="AO29" s="289"/>
      <c r="AP29" s="43"/>
      <c r="AQ29" s="45"/>
      <c r="BE29" s="278"/>
    </row>
    <row r="30" spans="2:57" s="2" customFormat="1" ht="14.45" customHeight="1" hidden="1">
      <c r="B30" s="42"/>
      <c r="C30" s="43"/>
      <c r="D30" s="43"/>
      <c r="E30" s="43"/>
      <c r="F30" s="44" t="s">
        <v>49</v>
      </c>
      <c r="G30" s="43"/>
      <c r="H30" s="43"/>
      <c r="I30" s="43"/>
      <c r="J30" s="43"/>
      <c r="K30" s="43"/>
      <c r="L30" s="288">
        <v>0</v>
      </c>
      <c r="M30" s="289"/>
      <c r="N30" s="289"/>
      <c r="O30" s="289"/>
      <c r="P30" s="43"/>
      <c r="Q30" s="43"/>
      <c r="R30" s="43"/>
      <c r="S30" s="43"/>
      <c r="T30" s="43"/>
      <c r="U30" s="43"/>
      <c r="V30" s="43"/>
      <c r="W30" s="290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F30" s="43"/>
      <c r="AG30" s="43"/>
      <c r="AH30" s="43"/>
      <c r="AI30" s="43"/>
      <c r="AJ30" s="43"/>
      <c r="AK30" s="290">
        <v>0</v>
      </c>
      <c r="AL30" s="289"/>
      <c r="AM30" s="289"/>
      <c r="AN30" s="289"/>
      <c r="AO30" s="289"/>
      <c r="AP30" s="43"/>
      <c r="AQ30" s="45"/>
      <c r="BE30" s="278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78"/>
    </row>
    <row r="32" spans="2:57" s="1" customFormat="1" ht="25.9" customHeight="1">
      <c r="B32" s="36"/>
      <c r="C32" s="46"/>
      <c r="D32" s="47" t="s">
        <v>50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51</v>
      </c>
      <c r="U32" s="48"/>
      <c r="V32" s="48"/>
      <c r="W32" s="48"/>
      <c r="X32" s="291" t="s">
        <v>52</v>
      </c>
      <c r="Y32" s="292"/>
      <c r="Z32" s="292"/>
      <c r="AA32" s="292"/>
      <c r="AB32" s="292"/>
      <c r="AC32" s="48"/>
      <c r="AD32" s="48"/>
      <c r="AE32" s="48"/>
      <c r="AF32" s="48"/>
      <c r="AG32" s="48"/>
      <c r="AH32" s="48"/>
      <c r="AI32" s="48"/>
      <c r="AJ32" s="48"/>
      <c r="AK32" s="293">
        <f>SUM(AK23:AK30)</f>
        <v>0</v>
      </c>
      <c r="AL32" s="292"/>
      <c r="AM32" s="292"/>
      <c r="AN32" s="292"/>
      <c r="AO32" s="294"/>
      <c r="AP32" s="46"/>
      <c r="AQ32" s="50"/>
      <c r="BE32" s="278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53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14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08062018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17</v>
      </c>
      <c r="D42" s="65"/>
      <c r="E42" s="65"/>
      <c r="F42" s="65"/>
      <c r="G42" s="65"/>
      <c r="H42" s="65"/>
      <c r="I42" s="65"/>
      <c r="J42" s="65"/>
      <c r="K42" s="65"/>
      <c r="L42" s="295" t="str">
        <f>K6</f>
        <v>Demolice a výstavba mostu přes Janovský potok a komunikace v　ul. K. H. Borovského</v>
      </c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22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 xml:space="preserve"> 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24</v>
      </c>
      <c r="AJ44" s="58"/>
      <c r="AK44" s="58"/>
      <c r="AL44" s="58"/>
      <c r="AM44" s="297" t="str">
        <f>IF(AN8="","",AN8)</f>
        <v>8. 6. 2018</v>
      </c>
      <c r="AN44" s="297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26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Město Litvínov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34</v>
      </c>
      <c r="AJ46" s="58"/>
      <c r="AK46" s="58"/>
      <c r="AL46" s="58"/>
      <c r="AM46" s="298" t="str">
        <f>IF(E17="","",E17)</f>
        <v>Hubený Richard</v>
      </c>
      <c r="AN46" s="298"/>
      <c r="AO46" s="298"/>
      <c r="AP46" s="298"/>
      <c r="AQ46" s="58"/>
      <c r="AR46" s="56"/>
      <c r="AS46" s="299" t="s">
        <v>54</v>
      </c>
      <c r="AT46" s="300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32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01"/>
      <c r="AT47" s="302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03"/>
      <c r="AT48" s="304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305" t="s">
        <v>55</v>
      </c>
      <c r="D49" s="306"/>
      <c r="E49" s="306"/>
      <c r="F49" s="306"/>
      <c r="G49" s="306"/>
      <c r="H49" s="74"/>
      <c r="I49" s="307" t="s">
        <v>56</v>
      </c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8" t="s">
        <v>57</v>
      </c>
      <c r="AH49" s="306"/>
      <c r="AI49" s="306"/>
      <c r="AJ49" s="306"/>
      <c r="AK49" s="306"/>
      <c r="AL49" s="306"/>
      <c r="AM49" s="306"/>
      <c r="AN49" s="307" t="s">
        <v>58</v>
      </c>
      <c r="AO49" s="306"/>
      <c r="AP49" s="306"/>
      <c r="AQ49" s="75" t="s">
        <v>59</v>
      </c>
      <c r="AR49" s="56"/>
      <c r="AS49" s="76" t="s">
        <v>60</v>
      </c>
      <c r="AT49" s="77" t="s">
        <v>61</v>
      </c>
      <c r="AU49" s="77" t="s">
        <v>62</v>
      </c>
      <c r="AV49" s="77" t="s">
        <v>63</v>
      </c>
      <c r="AW49" s="77" t="s">
        <v>64</v>
      </c>
      <c r="AX49" s="77" t="s">
        <v>65</v>
      </c>
      <c r="AY49" s="77" t="s">
        <v>66</v>
      </c>
      <c r="AZ49" s="77" t="s">
        <v>67</v>
      </c>
      <c r="BA49" s="77" t="s">
        <v>68</v>
      </c>
      <c r="BB49" s="77" t="s">
        <v>69</v>
      </c>
      <c r="BC49" s="77" t="s">
        <v>70</v>
      </c>
      <c r="BD49" s="78" t="s">
        <v>71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72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2">
        <f>ROUND(AG52,2)</f>
        <v>0</v>
      </c>
      <c r="AH51" s="312"/>
      <c r="AI51" s="312"/>
      <c r="AJ51" s="312"/>
      <c r="AK51" s="312"/>
      <c r="AL51" s="312"/>
      <c r="AM51" s="312"/>
      <c r="AN51" s="313">
        <f>SUM(AG51,AT51)</f>
        <v>0</v>
      </c>
      <c r="AO51" s="313"/>
      <c r="AP51" s="313"/>
      <c r="AQ51" s="84" t="s">
        <v>20</v>
      </c>
      <c r="AR51" s="66"/>
      <c r="AS51" s="85">
        <f>ROUND(AS52,2)</f>
        <v>0</v>
      </c>
      <c r="AT51" s="86">
        <f>ROUND(SUM(AV51:AW51),2)</f>
        <v>0</v>
      </c>
      <c r="AU51" s="87">
        <f>ROUND(AU52,5)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ROUND(AZ52,2)</f>
        <v>0</v>
      </c>
      <c r="BA51" s="86">
        <f>ROUND(BA52,2)</f>
        <v>0</v>
      </c>
      <c r="BB51" s="86">
        <f>ROUND(BB52,2)</f>
        <v>0</v>
      </c>
      <c r="BC51" s="86">
        <f>ROUND(BC52,2)</f>
        <v>0</v>
      </c>
      <c r="BD51" s="88">
        <f>ROUND(BD52,2)</f>
        <v>0</v>
      </c>
      <c r="BS51" s="89" t="s">
        <v>73</v>
      </c>
      <c r="BT51" s="89" t="s">
        <v>74</v>
      </c>
      <c r="BU51" s="90" t="s">
        <v>75</v>
      </c>
      <c r="BV51" s="89" t="s">
        <v>76</v>
      </c>
      <c r="BW51" s="89" t="s">
        <v>7</v>
      </c>
      <c r="BX51" s="89" t="s">
        <v>77</v>
      </c>
      <c r="CL51" s="89" t="s">
        <v>20</v>
      </c>
    </row>
    <row r="52" spans="1:91" s="5" customFormat="1" ht="16.5" customHeight="1">
      <c r="A52" s="91" t="s">
        <v>78</v>
      </c>
      <c r="B52" s="92"/>
      <c r="C52" s="93"/>
      <c r="D52" s="311" t="s">
        <v>79</v>
      </c>
      <c r="E52" s="311"/>
      <c r="F52" s="311"/>
      <c r="G52" s="311"/>
      <c r="H52" s="311"/>
      <c r="I52" s="94"/>
      <c r="J52" s="311" t="s">
        <v>80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09">
        <f>'SO 03 - Veřejné osvětlení'!J27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95" t="s">
        <v>81</v>
      </c>
      <c r="AR52" s="96"/>
      <c r="AS52" s="97">
        <v>0</v>
      </c>
      <c r="AT52" s="98">
        <f>ROUND(SUM(AV52:AW52),2)</f>
        <v>0</v>
      </c>
      <c r="AU52" s="99">
        <f>'SO 03 - Veřejné osvětlení'!P79</f>
        <v>0</v>
      </c>
      <c r="AV52" s="98">
        <f>'SO 03 - Veřejné osvětlení'!J30</f>
        <v>0</v>
      </c>
      <c r="AW52" s="98">
        <f>'SO 03 - Veřejné osvětlení'!J31</f>
        <v>0</v>
      </c>
      <c r="AX52" s="98">
        <f>'SO 03 - Veřejné osvětlení'!J32</f>
        <v>0</v>
      </c>
      <c r="AY52" s="98">
        <f>'SO 03 - Veřejné osvětlení'!J33</f>
        <v>0</v>
      </c>
      <c r="AZ52" s="98">
        <f>'SO 03 - Veřejné osvětlení'!F30</f>
        <v>0</v>
      </c>
      <c r="BA52" s="98">
        <f>'SO 03 - Veřejné osvětlení'!F31</f>
        <v>0</v>
      </c>
      <c r="BB52" s="98">
        <f>'SO 03 - Veřejné osvětlení'!F32</f>
        <v>0</v>
      </c>
      <c r="BC52" s="98">
        <f>'SO 03 - Veřejné osvětlení'!F33</f>
        <v>0</v>
      </c>
      <c r="BD52" s="100">
        <f>'SO 03 - Veřejné osvětlení'!F34</f>
        <v>0</v>
      </c>
      <c r="BT52" s="101" t="s">
        <v>82</v>
      </c>
      <c r="BV52" s="101" t="s">
        <v>76</v>
      </c>
      <c r="BW52" s="101" t="s">
        <v>83</v>
      </c>
      <c r="BX52" s="101" t="s">
        <v>7</v>
      </c>
      <c r="CL52" s="101" t="s">
        <v>20</v>
      </c>
      <c r="CM52" s="101" t="s">
        <v>84</v>
      </c>
    </row>
    <row r="53" spans="2:44" s="1" customFormat="1" ht="30" customHeight="1">
      <c r="B53" s="3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6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6"/>
    </row>
  </sheetData>
  <sheetProtection algorithmName="SHA-512" hashValue="pBF0Vh3fr+C2V72w+Yu+s5pkH/dw4g1ApdpV6FkA/jl3Hxy4qCGp82q5hbulL147JJwbrWlo+bmun6EX41jMJQ==" saltValue="qqyeZPjTj2vW4aJzKr/J/NDsHANtg3Gq5vIIGO+R1AQFOpTlWne+KXwImzb6KvHWPEySfU6KRC1wFEHp6GhBX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3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tabSelected="1" workbookViewId="0" topLeftCell="A1">
      <pane ySplit="1" topLeftCell="A6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3"/>
      <c r="C1" s="103"/>
      <c r="D1" s="104" t="s">
        <v>1</v>
      </c>
      <c r="E1" s="103"/>
      <c r="F1" s="105" t="s">
        <v>85</v>
      </c>
      <c r="G1" s="323" t="s">
        <v>86</v>
      </c>
      <c r="H1" s="323"/>
      <c r="I1" s="106"/>
      <c r="J1" s="105" t="s">
        <v>87</v>
      </c>
      <c r="K1" s="104" t="s">
        <v>88</v>
      </c>
      <c r="L1" s="105" t="s">
        <v>89</v>
      </c>
      <c r="M1" s="105"/>
      <c r="N1" s="105"/>
      <c r="O1" s="105"/>
      <c r="P1" s="105"/>
      <c r="Q1" s="105"/>
      <c r="R1" s="105"/>
      <c r="S1" s="105"/>
      <c r="T1" s="105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9" t="s">
        <v>83</v>
      </c>
    </row>
    <row r="3" spans="2:46" ht="6.95" customHeight="1">
      <c r="B3" s="20"/>
      <c r="C3" s="21"/>
      <c r="D3" s="21"/>
      <c r="E3" s="21"/>
      <c r="F3" s="21"/>
      <c r="G3" s="21"/>
      <c r="H3" s="21"/>
      <c r="I3" s="107"/>
      <c r="J3" s="21"/>
      <c r="K3" s="22"/>
      <c r="AT3" s="19" t="s">
        <v>84</v>
      </c>
    </row>
    <row r="4" spans="2:46" ht="36.95" customHeight="1">
      <c r="B4" s="23"/>
      <c r="C4" s="24"/>
      <c r="D4" s="25" t="s">
        <v>90</v>
      </c>
      <c r="E4" s="24"/>
      <c r="F4" s="24"/>
      <c r="G4" s="24"/>
      <c r="H4" s="24"/>
      <c r="I4" s="108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8"/>
      <c r="J5" s="24"/>
      <c r="K5" s="26"/>
    </row>
    <row r="6" spans="2:11" ht="13.5">
      <c r="B6" s="23"/>
      <c r="C6" s="24"/>
      <c r="D6" s="32" t="s">
        <v>17</v>
      </c>
      <c r="E6" s="24"/>
      <c r="F6" s="24"/>
      <c r="G6" s="24"/>
      <c r="H6" s="24"/>
      <c r="I6" s="108"/>
      <c r="J6" s="24"/>
      <c r="K6" s="26"/>
    </row>
    <row r="7" spans="2:11" ht="16.5" customHeight="1">
      <c r="B7" s="23"/>
      <c r="C7" s="24"/>
      <c r="D7" s="24"/>
      <c r="E7" s="315" t="str">
        <f>'Rekapitulace stavby'!K6</f>
        <v>Demolice a výstavba mostu přes Janovský potok a komunikace v　ul. K. H. Borovského</v>
      </c>
      <c r="F7" s="316"/>
      <c r="G7" s="316"/>
      <c r="H7" s="316"/>
      <c r="I7" s="108"/>
      <c r="J7" s="24"/>
      <c r="K7" s="26"/>
    </row>
    <row r="8" spans="2:11" s="1" customFormat="1" ht="13.5">
      <c r="B8" s="36"/>
      <c r="C8" s="37"/>
      <c r="D8" s="32" t="s">
        <v>91</v>
      </c>
      <c r="E8" s="37"/>
      <c r="F8" s="37"/>
      <c r="G8" s="37"/>
      <c r="H8" s="37"/>
      <c r="I8" s="109"/>
      <c r="J8" s="37"/>
      <c r="K8" s="40"/>
    </row>
    <row r="9" spans="2:11" s="1" customFormat="1" ht="36.95" customHeight="1">
      <c r="B9" s="36"/>
      <c r="C9" s="37"/>
      <c r="D9" s="37"/>
      <c r="E9" s="317" t="s">
        <v>92</v>
      </c>
      <c r="F9" s="318"/>
      <c r="G9" s="318"/>
      <c r="H9" s="318"/>
      <c r="I9" s="109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9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0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22</v>
      </c>
      <c r="E12" s="37"/>
      <c r="F12" s="30" t="s">
        <v>23</v>
      </c>
      <c r="G12" s="37"/>
      <c r="H12" s="37"/>
      <c r="I12" s="110" t="s">
        <v>24</v>
      </c>
      <c r="J12" s="111" t="str">
        <f>'Rekapitulace stavby'!AN8</f>
        <v>8. 6. 2018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9"/>
      <c r="J13" s="37"/>
      <c r="K13" s="40"/>
    </row>
    <row r="14" spans="2:11" s="1" customFormat="1" ht="14.45" customHeight="1">
      <c r="B14" s="36"/>
      <c r="C14" s="37"/>
      <c r="D14" s="32" t="s">
        <v>26</v>
      </c>
      <c r="E14" s="37"/>
      <c r="F14" s="37"/>
      <c r="G14" s="37"/>
      <c r="H14" s="37"/>
      <c r="I14" s="110" t="s">
        <v>27</v>
      </c>
      <c r="J14" s="30" t="str">
        <f>IF('Rekapitulace stavby'!AN10="","",'Rekapitulace stavby'!AN10)</f>
        <v>00266027</v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>Město Litvínov</v>
      </c>
      <c r="F15" s="37"/>
      <c r="G15" s="37"/>
      <c r="H15" s="37"/>
      <c r="I15" s="110" t="s">
        <v>30</v>
      </c>
      <c r="J15" s="30" t="str">
        <f>IF('Rekapitulace stavby'!AN11="","",'Rekapitulace stavby'!AN11)</f>
        <v>CZ00266027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9"/>
      <c r="J16" s="37"/>
      <c r="K16" s="40"/>
    </row>
    <row r="17" spans="2:11" s="1" customFormat="1" ht="14.45" customHeight="1">
      <c r="B17" s="36"/>
      <c r="C17" s="37"/>
      <c r="D17" s="32" t="s">
        <v>32</v>
      </c>
      <c r="E17" s="37"/>
      <c r="F17" s="37"/>
      <c r="G17" s="37"/>
      <c r="H17" s="37"/>
      <c r="I17" s="110" t="s">
        <v>27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0" t="s">
        <v>30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9"/>
      <c r="J19" s="37"/>
      <c r="K19" s="40"/>
    </row>
    <row r="20" spans="2:11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110" t="s">
        <v>27</v>
      </c>
      <c r="J20" s="30" t="str">
        <f>IF('Rekapitulace stavby'!AN16="","",'Rekapitulace stavby'!AN16)</f>
        <v>61341061</v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>Hubený Richard</v>
      </c>
      <c r="F21" s="37"/>
      <c r="G21" s="37"/>
      <c r="H21" s="37"/>
      <c r="I21" s="110" t="s">
        <v>30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9"/>
      <c r="J22" s="37"/>
      <c r="K22" s="40"/>
    </row>
    <row r="23" spans="2:11" s="1" customFormat="1" ht="14.45" customHeight="1">
      <c r="B23" s="36"/>
      <c r="C23" s="37"/>
      <c r="D23" s="32" t="s">
        <v>39</v>
      </c>
      <c r="E23" s="37"/>
      <c r="F23" s="37"/>
      <c r="G23" s="37"/>
      <c r="H23" s="37"/>
      <c r="I23" s="109"/>
      <c r="J23" s="37"/>
      <c r="K23" s="40"/>
    </row>
    <row r="24" spans="2:11" s="6" customFormat="1" ht="16.5" customHeight="1">
      <c r="B24" s="112"/>
      <c r="C24" s="113"/>
      <c r="D24" s="113"/>
      <c r="E24" s="284" t="s">
        <v>20</v>
      </c>
      <c r="F24" s="284"/>
      <c r="G24" s="284"/>
      <c r="H24" s="284"/>
      <c r="I24" s="114"/>
      <c r="J24" s="113"/>
      <c r="K24" s="115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9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16"/>
      <c r="J26" s="80"/>
      <c r="K26" s="117"/>
    </row>
    <row r="27" spans="2:11" s="1" customFormat="1" ht="25.35" customHeight="1">
      <c r="B27" s="36"/>
      <c r="C27" s="37"/>
      <c r="D27" s="118" t="s">
        <v>40</v>
      </c>
      <c r="E27" s="37"/>
      <c r="F27" s="37"/>
      <c r="G27" s="37"/>
      <c r="H27" s="37"/>
      <c r="I27" s="109"/>
      <c r="J27" s="119">
        <f>ROUND(J79,2)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16"/>
      <c r="J28" s="80"/>
      <c r="K28" s="117"/>
    </row>
    <row r="29" spans="2:11" s="1" customFormat="1" ht="14.45" customHeight="1">
      <c r="B29" s="36"/>
      <c r="C29" s="37"/>
      <c r="D29" s="37"/>
      <c r="E29" s="37"/>
      <c r="F29" s="41" t="s">
        <v>42</v>
      </c>
      <c r="G29" s="37"/>
      <c r="H29" s="37"/>
      <c r="I29" s="120" t="s">
        <v>41</v>
      </c>
      <c r="J29" s="41" t="s">
        <v>43</v>
      </c>
      <c r="K29" s="40"/>
    </row>
    <row r="30" spans="2:11" s="1" customFormat="1" ht="14.45" customHeight="1">
      <c r="B30" s="36"/>
      <c r="C30" s="37"/>
      <c r="D30" s="44" t="s">
        <v>44</v>
      </c>
      <c r="E30" s="44" t="s">
        <v>45</v>
      </c>
      <c r="F30" s="121">
        <f>ROUND(SUM(BE79:BE128),2)</f>
        <v>0</v>
      </c>
      <c r="G30" s="37"/>
      <c r="H30" s="37"/>
      <c r="I30" s="122">
        <v>0.21</v>
      </c>
      <c r="J30" s="121">
        <f>ROUND(ROUND((SUM(BE79:BE128)),2)*I30,2)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46</v>
      </c>
      <c r="F31" s="121">
        <f>ROUND(SUM(BF79:BF128),2)</f>
        <v>0</v>
      </c>
      <c r="G31" s="37"/>
      <c r="H31" s="37"/>
      <c r="I31" s="122">
        <v>0.15</v>
      </c>
      <c r="J31" s="121">
        <f>ROUND(ROUND((SUM(BF79:BF128)),2)*I31,2)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47</v>
      </c>
      <c r="F32" s="121">
        <f>ROUND(SUM(BG79:BG128),2)</f>
        <v>0</v>
      </c>
      <c r="G32" s="37"/>
      <c r="H32" s="37"/>
      <c r="I32" s="122">
        <v>0.21</v>
      </c>
      <c r="J32" s="121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48</v>
      </c>
      <c r="F33" s="121">
        <f>ROUND(SUM(BH79:BH128),2)</f>
        <v>0</v>
      </c>
      <c r="G33" s="37"/>
      <c r="H33" s="37"/>
      <c r="I33" s="122">
        <v>0.15</v>
      </c>
      <c r="J33" s="121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49</v>
      </c>
      <c r="F34" s="121">
        <f>ROUND(SUM(BI79:BI128),2)</f>
        <v>0</v>
      </c>
      <c r="G34" s="37"/>
      <c r="H34" s="37"/>
      <c r="I34" s="122">
        <v>0</v>
      </c>
      <c r="J34" s="121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9"/>
      <c r="J35" s="37"/>
      <c r="K35" s="40"/>
    </row>
    <row r="36" spans="2:11" s="1" customFormat="1" ht="25.35" customHeight="1">
      <c r="B36" s="36"/>
      <c r="C36" s="123"/>
      <c r="D36" s="124" t="s">
        <v>50</v>
      </c>
      <c r="E36" s="74"/>
      <c r="F36" s="74"/>
      <c r="G36" s="125" t="s">
        <v>51</v>
      </c>
      <c r="H36" s="126" t="s">
        <v>52</v>
      </c>
      <c r="I36" s="127"/>
      <c r="J36" s="128">
        <f>SUM(J27:J34)</f>
        <v>0</v>
      </c>
      <c r="K36" s="129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0"/>
      <c r="J37" s="52"/>
      <c r="K37" s="53"/>
    </row>
    <row r="41" spans="2:11" s="1" customFormat="1" ht="6.9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1" customFormat="1" ht="36.95" customHeight="1">
      <c r="B42" s="36"/>
      <c r="C42" s="25" t="s">
        <v>93</v>
      </c>
      <c r="D42" s="37"/>
      <c r="E42" s="37"/>
      <c r="F42" s="37"/>
      <c r="G42" s="37"/>
      <c r="H42" s="37"/>
      <c r="I42" s="109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9"/>
      <c r="J43" s="37"/>
      <c r="K43" s="40"/>
    </row>
    <row r="44" spans="2:11" s="1" customFormat="1" ht="14.45" customHeight="1">
      <c r="B44" s="36"/>
      <c r="C44" s="32" t="s">
        <v>17</v>
      </c>
      <c r="D44" s="37"/>
      <c r="E44" s="37"/>
      <c r="F44" s="37"/>
      <c r="G44" s="37"/>
      <c r="H44" s="37"/>
      <c r="I44" s="109"/>
      <c r="J44" s="37"/>
      <c r="K44" s="40"/>
    </row>
    <row r="45" spans="2:11" s="1" customFormat="1" ht="16.5" customHeight="1">
      <c r="B45" s="36"/>
      <c r="C45" s="37"/>
      <c r="D45" s="37"/>
      <c r="E45" s="315" t="str">
        <f>E7</f>
        <v>Demolice a výstavba mostu přes Janovský potok a komunikace v　ul. K. H. Borovského</v>
      </c>
      <c r="F45" s="316"/>
      <c r="G45" s="316"/>
      <c r="H45" s="316"/>
      <c r="I45" s="109"/>
      <c r="J45" s="37"/>
      <c r="K45" s="40"/>
    </row>
    <row r="46" spans="2:11" s="1" customFormat="1" ht="14.45" customHeight="1">
      <c r="B46" s="36"/>
      <c r="C46" s="32" t="s">
        <v>91</v>
      </c>
      <c r="D46" s="37"/>
      <c r="E46" s="37"/>
      <c r="F46" s="37"/>
      <c r="G46" s="37"/>
      <c r="H46" s="37"/>
      <c r="I46" s="109"/>
      <c r="J46" s="37"/>
      <c r="K46" s="40"/>
    </row>
    <row r="47" spans="2:11" s="1" customFormat="1" ht="17.25" customHeight="1">
      <c r="B47" s="36"/>
      <c r="C47" s="37"/>
      <c r="D47" s="37"/>
      <c r="E47" s="317" t="str">
        <f>E9</f>
        <v>SO 03 - Veřejné osvětlení</v>
      </c>
      <c r="F47" s="318"/>
      <c r="G47" s="318"/>
      <c r="H47" s="318"/>
      <c r="I47" s="109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9"/>
      <c r="J48" s="37"/>
      <c r="K48" s="40"/>
    </row>
    <row r="49" spans="2:11" s="1" customFormat="1" ht="18" customHeight="1">
      <c r="B49" s="36"/>
      <c r="C49" s="32" t="s">
        <v>22</v>
      </c>
      <c r="D49" s="37"/>
      <c r="E49" s="37"/>
      <c r="F49" s="30" t="str">
        <f>F12</f>
        <v xml:space="preserve"> </v>
      </c>
      <c r="G49" s="37"/>
      <c r="H49" s="37"/>
      <c r="I49" s="110" t="s">
        <v>24</v>
      </c>
      <c r="J49" s="111" t="str">
        <f>IF(J12="","",J12)</f>
        <v>8. 6. 2018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9"/>
      <c r="J50" s="37"/>
      <c r="K50" s="40"/>
    </row>
    <row r="51" spans="2:11" s="1" customFormat="1" ht="13.5">
      <c r="B51" s="36"/>
      <c r="C51" s="32" t="s">
        <v>26</v>
      </c>
      <c r="D51" s="37"/>
      <c r="E51" s="37"/>
      <c r="F51" s="30" t="str">
        <f>E15</f>
        <v>Město Litvínov</v>
      </c>
      <c r="G51" s="37"/>
      <c r="H51" s="37"/>
      <c r="I51" s="110" t="s">
        <v>34</v>
      </c>
      <c r="J51" s="284" t="str">
        <f>E21</f>
        <v>Hubený Richard</v>
      </c>
      <c r="K51" s="40"/>
    </row>
    <row r="52" spans="2:11" s="1" customFormat="1" ht="14.45" customHeight="1">
      <c r="B52" s="36"/>
      <c r="C52" s="32" t="s">
        <v>32</v>
      </c>
      <c r="D52" s="37"/>
      <c r="E52" s="37"/>
      <c r="F52" s="30" t="str">
        <f>IF(E18="","",E18)</f>
        <v/>
      </c>
      <c r="G52" s="37"/>
      <c r="H52" s="37"/>
      <c r="I52" s="109"/>
      <c r="J52" s="31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9"/>
      <c r="J53" s="37"/>
      <c r="K53" s="40"/>
    </row>
    <row r="54" spans="2:11" s="1" customFormat="1" ht="29.25" customHeight="1">
      <c r="B54" s="36"/>
      <c r="C54" s="135" t="s">
        <v>94</v>
      </c>
      <c r="D54" s="123"/>
      <c r="E54" s="123"/>
      <c r="F54" s="123"/>
      <c r="G54" s="123"/>
      <c r="H54" s="123"/>
      <c r="I54" s="136"/>
      <c r="J54" s="137" t="s">
        <v>95</v>
      </c>
      <c r="K54" s="13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9"/>
      <c r="J55" s="37"/>
      <c r="K55" s="40"/>
    </row>
    <row r="56" spans="2:47" s="1" customFormat="1" ht="29.25" customHeight="1">
      <c r="B56" s="36"/>
      <c r="C56" s="139" t="s">
        <v>96</v>
      </c>
      <c r="D56" s="37"/>
      <c r="E56" s="37"/>
      <c r="F56" s="37"/>
      <c r="G56" s="37"/>
      <c r="H56" s="37"/>
      <c r="I56" s="109"/>
      <c r="J56" s="119">
        <f>J79</f>
        <v>0</v>
      </c>
      <c r="K56" s="40"/>
      <c r="AU56" s="19" t="s">
        <v>97</v>
      </c>
    </row>
    <row r="57" spans="2:11" s="7" customFormat="1" ht="24.95" customHeight="1">
      <c r="B57" s="140"/>
      <c r="C57" s="141"/>
      <c r="D57" s="142" t="s">
        <v>98</v>
      </c>
      <c r="E57" s="143"/>
      <c r="F57" s="143"/>
      <c r="G57" s="143"/>
      <c r="H57" s="143"/>
      <c r="I57" s="144"/>
      <c r="J57" s="145">
        <f>J80</f>
        <v>0</v>
      </c>
      <c r="K57" s="146"/>
    </row>
    <row r="58" spans="2:11" s="7" customFormat="1" ht="24.95" customHeight="1">
      <c r="B58" s="140"/>
      <c r="C58" s="141"/>
      <c r="D58" s="142" t="s">
        <v>99</v>
      </c>
      <c r="E58" s="143"/>
      <c r="F58" s="143"/>
      <c r="G58" s="143"/>
      <c r="H58" s="143"/>
      <c r="I58" s="144"/>
      <c r="J58" s="145">
        <f>J100</f>
        <v>0</v>
      </c>
      <c r="K58" s="146"/>
    </row>
    <row r="59" spans="2:11" s="7" customFormat="1" ht="24.95" customHeight="1">
      <c r="B59" s="140"/>
      <c r="C59" s="141"/>
      <c r="D59" s="142" t="s">
        <v>100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1" customFormat="1" ht="21.75" customHeight="1">
      <c r="B60" s="36"/>
      <c r="C60" s="37"/>
      <c r="D60" s="37"/>
      <c r="E60" s="37"/>
      <c r="F60" s="37"/>
      <c r="G60" s="37"/>
      <c r="H60" s="37"/>
      <c r="I60" s="109"/>
      <c r="J60" s="37"/>
      <c r="K60" s="40"/>
    </row>
    <row r="61" spans="2:11" s="1" customFormat="1" ht="6.95" customHeight="1">
      <c r="B61" s="51"/>
      <c r="C61" s="52"/>
      <c r="D61" s="52"/>
      <c r="E61" s="52"/>
      <c r="F61" s="52"/>
      <c r="G61" s="52"/>
      <c r="H61" s="52"/>
      <c r="I61" s="130"/>
      <c r="J61" s="52"/>
      <c r="K61" s="5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3"/>
      <c r="J65" s="55"/>
      <c r="K65" s="55"/>
      <c r="L65" s="56"/>
    </row>
    <row r="66" spans="2:12" s="1" customFormat="1" ht="36.95" customHeight="1">
      <c r="B66" s="36"/>
      <c r="C66" s="57" t="s">
        <v>101</v>
      </c>
      <c r="D66" s="58"/>
      <c r="E66" s="58"/>
      <c r="F66" s="58"/>
      <c r="G66" s="58"/>
      <c r="H66" s="58"/>
      <c r="I66" s="147"/>
      <c r="J66" s="58"/>
      <c r="K66" s="58"/>
      <c r="L66" s="56"/>
    </row>
    <row r="67" spans="2:12" s="1" customFormat="1" ht="6.95" customHeight="1">
      <c r="B67" s="36"/>
      <c r="C67" s="58"/>
      <c r="D67" s="58"/>
      <c r="E67" s="58"/>
      <c r="F67" s="58"/>
      <c r="G67" s="58"/>
      <c r="H67" s="58"/>
      <c r="I67" s="147"/>
      <c r="J67" s="58"/>
      <c r="K67" s="58"/>
      <c r="L67" s="56"/>
    </row>
    <row r="68" spans="2:12" s="1" customFormat="1" ht="14.45" customHeight="1">
      <c r="B68" s="36"/>
      <c r="C68" s="60" t="s">
        <v>17</v>
      </c>
      <c r="D68" s="58"/>
      <c r="E68" s="58"/>
      <c r="F68" s="58"/>
      <c r="G68" s="58"/>
      <c r="H68" s="58"/>
      <c r="I68" s="147"/>
      <c r="J68" s="58"/>
      <c r="K68" s="58"/>
      <c r="L68" s="56"/>
    </row>
    <row r="69" spans="2:12" s="1" customFormat="1" ht="16.5" customHeight="1">
      <c r="B69" s="36"/>
      <c r="C69" s="58"/>
      <c r="D69" s="58"/>
      <c r="E69" s="320" t="str">
        <f>E7</f>
        <v>Demolice a výstavba mostu přes Janovský potok a komunikace v　ul. K. H. Borovského</v>
      </c>
      <c r="F69" s="321"/>
      <c r="G69" s="321"/>
      <c r="H69" s="321"/>
      <c r="I69" s="147"/>
      <c r="J69" s="58"/>
      <c r="K69" s="58"/>
      <c r="L69" s="56"/>
    </row>
    <row r="70" spans="2:12" s="1" customFormat="1" ht="14.45" customHeight="1">
      <c r="B70" s="36"/>
      <c r="C70" s="60" t="s">
        <v>91</v>
      </c>
      <c r="D70" s="58"/>
      <c r="E70" s="58"/>
      <c r="F70" s="58"/>
      <c r="G70" s="58"/>
      <c r="H70" s="58"/>
      <c r="I70" s="147"/>
      <c r="J70" s="58"/>
      <c r="K70" s="58"/>
      <c r="L70" s="56"/>
    </row>
    <row r="71" spans="2:12" s="1" customFormat="1" ht="17.25" customHeight="1">
      <c r="B71" s="36"/>
      <c r="C71" s="58"/>
      <c r="D71" s="58"/>
      <c r="E71" s="295" t="str">
        <f>E9</f>
        <v>SO 03 - Veřejné osvětlení</v>
      </c>
      <c r="F71" s="322"/>
      <c r="G71" s="322"/>
      <c r="H71" s="322"/>
      <c r="I71" s="147"/>
      <c r="J71" s="58"/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47"/>
      <c r="J72" s="58"/>
      <c r="K72" s="58"/>
      <c r="L72" s="56"/>
    </row>
    <row r="73" spans="2:12" s="1" customFormat="1" ht="18" customHeight="1">
      <c r="B73" s="36"/>
      <c r="C73" s="60" t="s">
        <v>22</v>
      </c>
      <c r="D73" s="58"/>
      <c r="E73" s="58"/>
      <c r="F73" s="148" t="str">
        <f>F12</f>
        <v xml:space="preserve"> </v>
      </c>
      <c r="G73" s="58"/>
      <c r="H73" s="58"/>
      <c r="I73" s="149" t="s">
        <v>24</v>
      </c>
      <c r="J73" s="68" t="str">
        <f>IF(J12="","",J12)</f>
        <v>8. 6. 2018</v>
      </c>
      <c r="K73" s="58"/>
      <c r="L73" s="56"/>
    </row>
    <row r="74" spans="2:12" s="1" customFormat="1" ht="6.95" customHeight="1">
      <c r="B74" s="36"/>
      <c r="C74" s="58"/>
      <c r="D74" s="58"/>
      <c r="E74" s="58"/>
      <c r="F74" s="58"/>
      <c r="G74" s="58"/>
      <c r="H74" s="58"/>
      <c r="I74" s="147"/>
      <c r="J74" s="58"/>
      <c r="K74" s="58"/>
      <c r="L74" s="56"/>
    </row>
    <row r="75" spans="2:12" s="1" customFormat="1" ht="13.5">
      <c r="B75" s="36"/>
      <c r="C75" s="60" t="s">
        <v>26</v>
      </c>
      <c r="D75" s="58"/>
      <c r="E75" s="58"/>
      <c r="F75" s="148" t="str">
        <f>E15</f>
        <v>Město Litvínov</v>
      </c>
      <c r="G75" s="58"/>
      <c r="H75" s="58"/>
      <c r="I75" s="149" t="s">
        <v>34</v>
      </c>
      <c r="J75" s="148" t="str">
        <f>E21</f>
        <v>Hubený Richard</v>
      </c>
      <c r="K75" s="58"/>
      <c r="L75" s="56"/>
    </row>
    <row r="76" spans="2:12" s="1" customFormat="1" ht="14.45" customHeight="1">
      <c r="B76" s="36"/>
      <c r="C76" s="60" t="s">
        <v>32</v>
      </c>
      <c r="D76" s="58"/>
      <c r="E76" s="58"/>
      <c r="F76" s="148" t="str">
        <f>IF(E18="","",E18)</f>
        <v/>
      </c>
      <c r="G76" s="58"/>
      <c r="H76" s="58"/>
      <c r="I76" s="147"/>
      <c r="J76" s="58"/>
      <c r="K76" s="58"/>
      <c r="L76" s="56"/>
    </row>
    <row r="77" spans="2:12" s="1" customFormat="1" ht="10.35" customHeight="1">
      <c r="B77" s="36"/>
      <c r="C77" s="58"/>
      <c r="D77" s="58"/>
      <c r="E77" s="58"/>
      <c r="F77" s="58"/>
      <c r="G77" s="58"/>
      <c r="H77" s="58"/>
      <c r="I77" s="147"/>
      <c r="J77" s="58"/>
      <c r="K77" s="58"/>
      <c r="L77" s="56"/>
    </row>
    <row r="78" spans="2:20" s="8" customFormat="1" ht="29.25" customHeight="1">
      <c r="B78" s="150"/>
      <c r="C78" s="151" t="s">
        <v>102</v>
      </c>
      <c r="D78" s="152" t="s">
        <v>59</v>
      </c>
      <c r="E78" s="152" t="s">
        <v>55</v>
      </c>
      <c r="F78" s="152" t="s">
        <v>103</v>
      </c>
      <c r="G78" s="152" t="s">
        <v>104</v>
      </c>
      <c r="H78" s="152" t="s">
        <v>105</v>
      </c>
      <c r="I78" s="153" t="s">
        <v>106</v>
      </c>
      <c r="J78" s="152" t="s">
        <v>95</v>
      </c>
      <c r="K78" s="154" t="s">
        <v>107</v>
      </c>
      <c r="L78" s="155"/>
      <c r="M78" s="76" t="s">
        <v>108</v>
      </c>
      <c r="N78" s="77" t="s">
        <v>44</v>
      </c>
      <c r="O78" s="77" t="s">
        <v>109</v>
      </c>
      <c r="P78" s="77" t="s">
        <v>110</v>
      </c>
      <c r="Q78" s="77" t="s">
        <v>111</v>
      </c>
      <c r="R78" s="77" t="s">
        <v>112</v>
      </c>
      <c r="S78" s="77" t="s">
        <v>113</v>
      </c>
      <c r="T78" s="78" t="s">
        <v>114</v>
      </c>
    </row>
    <row r="79" spans="2:63" s="1" customFormat="1" ht="29.25" customHeight="1">
      <c r="B79" s="36"/>
      <c r="C79" s="82" t="s">
        <v>96</v>
      </c>
      <c r="D79" s="58"/>
      <c r="E79" s="58"/>
      <c r="F79" s="58"/>
      <c r="G79" s="58"/>
      <c r="H79" s="58"/>
      <c r="I79" s="147"/>
      <c r="J79" s="156">
        <f>BK79</f>
        <v>0</v>
      </c>
      <c r="K79" s="58"/>
      <c r="L79" s="56"/>
      <c r="M79" s="79"/>
      <c r="N79" s="80"/>
      <c r="O79" s="80"/>
      <c r="P79" s="157">
        <f>P80+P100+P121</f>
        <v>0</v>
      </c>
      <c r="Q79" s="80"/>
      <c r="R79" s="157">
        <f>R80+R100+R121</f>
        <v>49.51911</v>
      </c>
      <c r="S79" s="80"/>
      <c r="T79" s="158">
        <f>T80+T100+T121</f>
        <v>0</v>
      </c>
      <c r="AT79" s="19" t="s">
        <v>73</v>
      </c>
      <c r="AU79" s="19" t="s">
        <v>97</v>
      </c>
      <c r="BK79" s="159">
        <f>BK80+BK100+BK121</f>
        <v>0</v>
      </c>
    </row>
    <row r="80" spans="2:63" s="9" customFormat="1" ht="37.35" customHeight="1">
      <c r="B80" s="160"/>
      <c r="C80" s="161"/>
      <c r="D80" s="162" t="s">
        <v>73</v>
      </c>
      <c r="E80" s="163" t="s">
        <v>115</v>
      </c>
      <c r="F80" s="163" t="s">
        <v>116</v>
      </c>
      <c r="G80" s="161"/>
      <c r="H80" s="161"/>
      <c r="I80" s="164"/>
      <c r="J80" s="165">
        <f>BK80</f>
        <v>0</v>
      </c>
      <c r="K80" s="161"/>
      <c r="L80" s="166"/>
      <c r="M80" s="167"/>
      <c r="N80" s="168"/>
      <c r="O80" s="168"/>
      <c r="P80" s="169">
        <f>SUM(P81:P99)</f>
        <v>0</v>
      </c>
      <c r="Q80" s="168"/>
      <c r="R80" s="169">
        <f>SUM(R81:R99)</f>
        <v>0</v>
      </c>
      <c r="S80" s="168"/>
      <c r="T80" s="170">
        <f>SUM(T81:T99)</f>
        <v>0</v>
      </c>
      <c r="AR80" s="171" t="s">
        <v>82</v>
      </c>
      <c r="AT80" s="172" t="s">
        <v>73</v>
      </c>
      <c r="AU80" s="172" t="s">
        <v>74</v>
      </c>
      <c r="AY80" s="171" t="s">
        <v>117</v>
      </c>
      <c r="BK80" s="173">
        <f>SUM(BK81:BK99)</f>
        <v>0</v>
      </c>
    </row>
    <row r="81" spans="2:65" s="1" customFormat="1" ht="16.5" customHeight="1">
      <c r="B81" s="36"/>
      <c r="C81" s="174" t="s">
        <v>82</v>
      </c>
      <c r="D81" s="174" t="s">
        <v>118</v>
      </c>
      <c r="E81" s="175" t="s">
        <v>119</v>
      </c>
      <c r="F81" s="176" t="s">
        <v>120</v>
      </c>
      <c r="G81" s="177" t="s">
        <v>121</v>
      </c>
      <c r="H81" s="178">
        <v>230</v>
      </c>
      <c r="I81" s="179"/>
      <c r="J81" s="178">
        <f aca="true" t="shared" si="0" ref="J81:J99">ROUND(I81*H81,5)</f>
        <v>0</v>
      </c>
      <c r="K81" s="176" t="s">
        <v>122</v>
      </c>
      <c r="L81" s="56"/>
      <c r="M81" s="180" t="s">
        <v>20</v>
      </c>
      <c r="N81" s="181" t="s">
        <v>45</v>
      </c>
      <c r="O81" s="37"/>
      <c r="P81" s="182">
        <f aca="true" t="shared" si="1" ref="P81:P99">O81*H81</f>
        <v>0</v>
      </c>
      <c r="Q81" s="182">
        <v>0</v>
      </c>
      <c r="R81" s="182">
        <f aca="true" t="shared" si="2" ref="R81:R99">Q81*H81</f>
        <v>0</v>
      </c>
      <c r="S81" s="182">
        <v>0</v>
      </c>
      <c r="T81" s="183">
        <f aca="true" t="shared" si="3" ref="T81:T99">S81*H81</f>
        <v>0</v>
      </c>
      <c r="AR81" s="19" t="s">
        <v>123</v>
      </c>
      <c r="AT81" s="19" t="s">
        <v>118</v>
      </c>
      <c r="AU81" s="19" t="s">
        <v>82</v>
      </c>
      <c r="AY81" s="19" t="s">
        <v>117</v>
      </c>
      <c r="BE81" s="184">
        <f aca="true" t="shared" si="4" ref="BE81:BE99">IF(N81="základní",J81,0)</f>
        <v>0</v>
      </c>
      <c r="BF81" s="184">
        <f aca="true" t="shared" si="5" ref="BF81:BF99">IF(N81="snížená",J81,0)</f>
        <v>0</v>
      </c>
      <c r="BG81" s="184">
        <f aca="true" t="shared" si="6" ref="BG81:BG99">IF(N81="zákl. přenesená",J81,0)</f>
        <v>0</v>
      </c>
      <c r="BH81" s="184">
        <f aca="true" t="shared" si="7" ref="BH81:BH99">IF(N81="sníž. přenesená",J81,0)</f>
        <v>0</v>
      </c>
      <c r="BI81" s="184">
        <f aca="true" t="shared" si="8" ref="BI81:BI99">IF(N81="nulová",J81,0)</f>
        <v>0</v>
      </c>
      <c r="BJ81" s="19" t="s">
        <v>82</v>
      </c>
      <c r="BK81" s="185">
        <f aca="true" t="shared" si="9" ref="BK81:BK99">ROUND(I81*H81,5)</f>
        <v>0</v>
      </c>
      <c r="BL81" s="19" t="s">
        <v>123</v>
      </c>
      <c r="BM81" s="19" t="s">
        <v>84</v>
      </c>
    </row>
    <row r="82" spans="2:65" s="1" customFormat="1" ht="16.5" customHeight="1">
      <c r="B82" s="36"/>
      <c r="C82" s="186" t="s">
        <v>84</v>
      </c>
      <c r="D82" s="186" t="s">
        <v>124</v>
      </c>
      <c r="E82" s="187" t="s">
        <v>125</v>
      </c>
      <c r="F82" s="188" t="s">
        <v>126</v>
      </c>
      <c r="G82" s="189" t="s">
        <v>127</v>
      </c>
      <c r="H82" s="190">
        <v>142.6</v>
      </c>
      <c r="I82" s="191"/>
      <c r="J82" s="190">
        <f t="shared" si="0"/>
        <v>0</v>
      </c>
      <c r="K82" s="188" t="s">
        <v>20</v>
      </c>
      <c r="L82" s="192"/>
      <c r="M82" s="193" t="s">
        <v>20</v>
      </c>
      <c r="N82" s="194" t="s">
        <v>45</v>
      </c>
      <c r="O82" s="37"/>
      <c r="P82" s="182">
        <f t="shared" si="1"/>
        <v>0</v>
      </c>
      <c r="Q82" s="182">
        <v>0</v>
      </c>
      <c r="R82" s="182">
        <f t="shared" si="2"/>
        <v>0</v>
      </c>
      <c r="S82" s="182">
        <v>0</v>
      </c>
      <c r="T82" s="183">
        <f t="shared" si="3"/>
        <v>0</v>
      </c>
      <c r="AR82" s="19" t="s">
        <v>128</v>
      </c>
      <c r="AT82" s="19" t="s">
        <v>124</v>
      </c>
      <c r="AU82" s="19" t="s">
        <v>82</v>
      </c>
      <c r="AY82" s="19" t="s">
        <v>117</v>
      </c>
      <c r="BE82" s="184">
        <f t="shared" si="4"/>
        <v>0</v>
      </c>
      <c r="BF82" s="184">
        <f t="shared" si="5"/>
        <v>0</v>
      </c>
      <c r="BG82" s="184">
        <f t="shared" si="6"/>
        <v>0</v>
      </c>
      <c r="BH82" s="184">
        <f t="shared" si="7"/>
        <v>0</v>
      </c>
      <c r="BI82" s="184">
        <f t="shared" si="8"/>
        <v>0</v>
      </c>
      <c r="BJ82" s="19" t="s">
        <v>82</v>
      </c>
      <c r="BK82" s="185">
        <f t="shared" si="9"/>
        <v>0</v>
      </c>
      <c r="BL82" s="19" t="s">
        <v>123</v>
      </c>
      <c r="BM82" s="19" t="s">
        <v>123</v>
      </c>
    </row>
    <row r="83" spans="2:65" s="1" customFormat="1" ht="16.5" customHeight="1">
      <c r="B83" s="36"/>
      <c r="C83" s="174" t="s">
        <v>129</v>
      </c>
      <c r="D83" s="174" t="s">
        <v>118</v>
      </c>
      <c r="E83" s="175" t="s">
        <v>130</v>
      </c>
      <c r="F83" s="176" t="s">
        <v>131</v>
      </c>
      <c r="G83" s="177" t="s">
        <v>132</v>
      </c>
      <c r="H83" s="178">
        <v>8</v>
      </c>
      <c r="I83" s="179"/>
      <c r="J83" s="178">
        <f t="shared" si="0"/>
        <v>0</v>
      </c>
      <c r="K83" s="176" t="s">
        <v>122</v>
      </c>
      <c r="L83" s="56"/>
      <c r="M83" s="180" t="s">
        <v>20</v>
      </c>
      <c r="N83" s="181" t="s">
        <v>45</v>
      </c>
      <c r="O83" s="37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AR83" s="19" t="s">
        <v>123</v>
      </c>
      <c r="AT83" s="19" t="s">
        <v>118</v>
      </c>
      <c r="AU83" s="19" t="s">
        <v>82</v>
      </c>
      <c r="AY83" s="19" t="s">
        <v>117</v>
      </c>
      <c r="BE83" s="184">
        <f t="shared" si="4"/>
        <v>0</v>
      </c>
      <c r="BF83" s="184">
        <f t="shared" si="5"/>
        <v>0</v>
      </c>
      <c r="BG83" s="184">
        <f t="shared" si="6"/>
        <v>0</v>
      </c>
      <c r="BH83" s="184">
        <f t="shared" si="7"/>
        <v>0</v>
      </c>
      <c r="BI83" s="184">
        <f t="shared" si="8"/>
        <v>0</v>
      </c>
      <c r="BJ83" s="19" t="s">
        <v>82</v>
      </c>
      <c r="BK83" s="185">
        <f t="shared" si="9"/>
        <v>0</v>
      </c>
      <c r="BL83" s="19" t="s">
        <v>123</v>
      </c>
      <c r="BM83" s="19" t="s">
        <v>133</v>
      </c>
    </row>
    <row r="84" spans="2:65" s="1" customFormat="1" ht="16.5" customHeight="1">
      <c r="B84" s="36"/>
      <c r="C84" s="186" t="s">
        <v>123</v>
      </c>
      <c r="D84" s="186" t="s">
        <v>124</v>
      </c>
      <c r="E84" s="187" t="s">
        <v>134</v>
      </c>
      <c r="F84" s="188" t="s">
        <v>135</v>
      </c>
      <c r="G84" s="189" t="s">
        <v>136</v>
      </c>
      <c r="H84" s="190">
        <v>8</v>
      </c>
      <c r="I84" s="191"/>
      <c r="J84" s="190">
        <f t="shared" si="0"/>
        <v>0</v>
      </c>
      <c r="K84" s="188" t="s">
        <v>20</v>
      </c>
      <c r="L84" s="192"/>
      <c r="M84" s="193" t="s">
        <v>20</v>
      </c>
      <c r="N84" s="194" t="s">
        <v>45</v>
      </c>
      <c r="O84" s="37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AR84" s="19" t="s">
        <v>128</v>
      </c>
      <c r="AT84" s="19" t="s">
        <v>124</v>
      </c>
      <c r="AU84" s="19" t="s">
        <v>82</v>
      </c>
      <c r="AY84" s="19" t="s">
        <v>117</v>
      </c>
      <c r="BE84" s="184">
        <f t="shared" si="4"/>
        <v>0</v>
      </c>
      <c r="BF84" s="184">
        <f t="shared" si="5"/>
        <v>0</v>
      </c>
      <c r="BG84" s="184">
        <f t="shared" si="6"/>
        <v>0</v>
      </c>
      <c r="BH84" s="184">
        <f t="shared" si="7"/>
        <v>0</v>
      </c>
      <c r="BI84" s="184">
        <f t="shared" si="8"/>
        <v>0</v>
      </c>
      <c r="BJ84" s="19" t="s">
        <v>82</v>
      </c>
      <c r="BK84" s="185">
        <f t="shared" si="9"/>
        <v>0</v>
      </c>
      <c r="BL84" s="19" t="s">
        <v>123</v>
      </c>
      <c r="BM84" s="19" t="s">
        <v>128</v>
      </c>
    </row>
    <row r="85" spans="2:65" s="1" customFormat="1" ht="25.5" customHeight="1">
      <c r="B85" s="36"/>
      <c r="C85" s="174" t="s">
        <v>137</v>
      </c>
      <c r="D85" s="174" t="s">
        <v>118</v>
      </c>
      <c r="E85" s="175" t="s">
        <v>138</v>
      </c>
      <c r="F85" s="176" t="s">
        <v>139</v>
      </c>
      <c r="G85" s="177" t="s">
        <v>121</v>
      </c>
      <c r="H85" s="178">
        <v>230</v>
      </c>
      <c r="I85" s="179"/>
      <c r="J85" s="178">
        <f t="shared" si="0"/>
        <v>0</v>
      </c>
      <c r="K85" s="176" t="s">
        <v>122</v>
      </c>
      <c r="L85" s="56"/>
      <c r="M85" s="180" t="s">
        <v>20</v>
      </c>
      <c r="N85" s="181" t="s">
        <v>45</v>
      </c>
      <c r="O85" s="37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AR85" s="19" t="s">
        <v>123</v>
      </c>
      <c r="AT85" s="19" t="s">
        <v>118</v>
      </c>
      <c r="AU85" s="19" t="s">
        <v>82</v>
      </c>
      <c r="AY85" s="19" t="s">
        <v>117</v>
      </c>
      <c r="BE85" s="184">
        <f t="shared" si="4"/>
        <v>0</v>
      </c>
      <c r="BF85" s="184">
        <f t="shared" si="5"/>
        <v>0</v>
      </c>
      <c r="BG85" s="184">
        <f t="shared" si="6"/>
        <v>0</v>
      </c>
      <c r="BH85" s="184">
        <f t="shared" si="7"/>
        <v>0</v>
      </c>
      <c r="BI85" s="184">
        <f t="shared" si="8"/>
        <v>0</v>
      </c>
      <c r="BJ85" s="19" t="s">
        <v>82</v>
      </c>
      <c r="BK85" s="185">
        <f t="shared" si="9"/>
        <v>0</v>
      </c>
      <c r="BL85" s="19" t="s">
        <v>123</v>
      </c>
      <c r="BM85" s="19" t="s">
        <v>140</v>
      </c>
    </row>
    <row r="86" spans="2:65" s="1" customFormat="1" ht="16.5" customHeight="1">
      <c r="B86" s="36"/>
      <c r="C86" s="186" t="s">
        <v>133</v>
      </c>
      <c r="D86" s="186" t="s">
        <v>124</v>
      </c>
      <c r="E86" s="187" t="s">
        <v>141</v>
      </c>
      <c r="F86" s="188" t="s">
        <v>142</v>
      </c>
      <c r="G86" s="189" t="s">
        <v>121</v>
      </c>
      <c r="H86" s="190">
        <v>230</v>
      </c>
      <c r="I86" s="191"/>
      <c r="J86" s="190">
        <f t="shared" si="0"/>
        <v>0</v>
      </c>
      <c r="K86" s="188" t="s">
        <v>20</v>
      </c>
      <c r="L86" s="192"/>
      <c r="M86" s="193" t="s">
        <v>20</v>
      </c>
      <c r="N86" s="194" t="s">
        <v>45</v>
      </c>
      <c r="O86" s="37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AR86" s="19" t="s">
        <v>128</v>
      </c>
      <c r="AT86" s="19" t="s">
        <v>124</v>
      </c>
      <c r="AU86" s="19" t="s">
        <v>82</v>
      </c>
      <c r="AY86" s="19" t="s">
        <v>117</v>
      </c>
      <c r="BE86" s="184">
        <f t="shared" si="4"/>
        <v>0</v>
      </c>
      <c r="BF86" s="184">
        <f t="shared" si="5"/>
        <v>0</v>
      </c>
      <c r="BG86" s="184">
        <f t="shared" si="6"/>
        <v>0</v>
      </c>
      <c r="BH86" s="184">
        <f t="shared" si="7"/>
        <v>0</v>
      </c>
      <c r="BI86" s="184">
        <f t="shared" si="8"/>
        <v>0</v>
      </c>
      <c r="BJ86" s="19" t="s">
        <v>82</v>
      </c>
      <c r="BK86" s="185">
        <f t="shared" si="9"/>
        <v>0</v>
      </c>
      <c r="BL86" s="19" t="s">
        <v>123</v>
      </c>
      <c r="BM86" s="19" t="s">
        <v>143</v>
      </c>
    </row>
    <row r="87" spans="2:65" s="1" customFormat="1" ht="16.5" customHeight="1">
      <c r="B87" s="36"/>
      <c r="C87" s="174" t="s">
        <v>144</v>
      </c>
      <c r="D87" s="174" t="s">
        <v>118</v>
      </c>
      <c r="E87" s="175" t="s">
        <v>145</v>
      </c>
      <c r="F87" s="176" t="s">
        <v>146</v>
      </c>
      <c r="G87" s="177" t="s">
        <v>132</v>
      </c>
      <c r="H87" s="178">
        <v>14</v>
      </c>
      <c r="I87" s="179"/>
      <c r="J87" s="178">
        <f t="shared" si="0"/>
        <v>0</v>
      </c>
      <c r="K87" s="176" t="s">
        <v>122</v>
      </c>
      <c r="L87" s="56"/>
      <c r="M87" s="180" t="s">
        <v>20</v>
      </c>
      <c r="N87" s="181" t="s">
        <v>45</v>
      </c>
      <c r="O87" s="37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19" t="s">
        <v>123</v>
      </c>
      <c r="AT87" s="19" t="s">
        <v>118</v>
      </c>
      <c r="AU87" s="19" t="s">
        <v>82</v>
      </c>
      <c r="AY87" s="19" t="s">
        <v>117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19" t="s">
        <v>82</v>
      </c>
      <c r="BK87" s="185">
        <f t="shared" si="9"/>
        <v>0</v>
      </c>
      <c r="BL87" s="19" t="s">
        <v>123</v>
      </c>
      <c r="BM87" s="19" t="s">
        <v>147</v>
      </c>
    </row>
    <row r="88" spans="2:65" s="1" customFormat="1" ht="16.5" customHeight="1">
      <c r="B88" s="36"/>
      <c r="C88" s="186" t="s">
        <v>128</v>
      </c>
      <c r="D88" s="186" t="s">
        <v>124</v>
      </c>
      <c r="E88" s="187" t="s">
        <v>148</v>
      </c>
      <c r="F88" s="188" t="s">
        <v>149</v>
      </c>
      <c r="G88" s="189" t="s">
        <v>136</v>
      </c>
      <c r="H88" s="190">
        <v>14</v>
      </c>
      <c r="I88" s="191"/>
      <c r="J88" s="190">
        <f t="shared" si="0"/>
        <v>0</v>
      </c>
      <c r="K88" s="188" t="s">
        <v>20</v>
      </c>
      <c r="L88" s="192"/>
      <c r="M88" s="193" t="s">
        <v>20</v>
      </c>
      <c r="N88" s="194" t="s">
        <v>45</v>
      </c>
      <c r="O88" s="37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19" t="s">
        <v>128</v>
      </c>
      <c r="AT88" s="19" t="s">
        <v>124</v>
      </c>
      <c r="AU88" s="19" t="s">
        <v>82</v>
      </c>
      <c r="AY88" s="19" t="s">
        <v>117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19" t="s">
        <v>82</v>
      </c>
      <c r="BK88" s="185">
        <f t="shared" si="9"/>
        <v>0</v>
      </c>
      <c r="BL88" s="19" t="s">
        <v>123</v>
      </c>
      <c r="BM88" s="19" t="s">
        <v>150</v>
      </c>
    </row>
    <row r="89" spans="2:65" s="1" customFormat="1" ht="16.5" customHeight="1">
      <c r="B89" s="36"/>
      <c r="C89" s="174" t="s">
        <v>151</v>
      </c>
      <c r="D89" s="174" t="s">
        <v>118</v>
      </c>
      <c r="E89" s="175" t="s">
        <v>152</v>
      </c>
      <c r="F89" s="176" t="s">
        <v>153</v>
      </c>
      <c r="G89" s="177" t="s">
        <v>132</v>
      </c>
      <c r="H89" s="178">
        <v>6</v>
      </c>
      <c r="I89" s="179"/>
      <c r="J89" s="178">
        <f t="shared" si="0"/>
        <v>0</v>
      </c>
      <c r="K89" s="176" t="s">
        <v>122</v>
      </c>
      <c r="L89" s="56"/>
      <c r="M89" s="180" t="s">
        <v>20</v>
      </c>
      <c r="N89" s="181" t="s">
        <v>45</v>
      </c>
      <c r="O89" s="37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19" t="s">
        <v>123</v>
      </c>
      <c r="AT89" s="19" t="s">
        <v>118</v>
      </c>
      <c r="AU89" s="19" t="s">
        <v>82</v>
      </c>
      <c r="AY89" s="19" t="s">
        <v>117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19" t="s">
        <v>82</v>
      </c>
      <c r="BK89" s="185">
        <f t="shared" si="9"/>
        <v>0</v>
      </c>
      <c r="BL89" s="19" t="s">
        <v>123</v>
      </c>
      <c r="BM89" s="19" t="s">
        <v>154</v>
      </c>
    </row>
    <row r="90" spans="2:65" s="1" customFormat="1" ht="16.5" customHeight="1">
      <c r="B90" s="36"/>
      <c r="C90" s="186" t="s">
        <v>140</v>
      </c>
      <c r="D90" s="186" t="s">
        <v>124</v>
      </c>
      <c r="E90" s="187" t="s">
        <v>155</v>
      </c>
      <c r="F90" s="188" t="s">
        <v>156</v>
      </c>
      <c r="G90" s="189" t="s">
        <v>136</v>
      </c>
      <c r="H90" s="190">
        <v>6</v>
      </c>
      <c r="I90" s="191"/>
      <c r="J90" s="190">
        <f t="shared" si="0"/>
        <v>0</v>
      </c>
      <c r="K90" s="188" t="s">
        <v>20</v>
      </c>
      <c r="L90" s="192"/>
      <c r="M90" s="193" t="s">
        <v>20</v>
      </c>
      <c r="N90" s="194" t="s">
        <v>45</v>
      </c>
      <c r="O90" s="37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19" t="s">
        <v>128</v>
      </c>
      <c r="AT90" s="19" t="s">
        <v>124</v>
      </c>
      <c r="AU90" s="19" t="s">
        <v>82</v>
      </c>
      <c r="AY90" s="19" t="s">
        <v>117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19" t="s">
        <v>82</v>
      </c>
      <c r="BK90" s="185">
        <f t="shared" si="9"/>
        <v>0</v>
      </c>
      <c r="BL90" s="19" t="s">
        <v>123</v>
      </c>
      <c r="BM90" s="19" t="s">
        <v>157</v>
      </c>
    </row>
    <row r="91" spans="2:65" s="1" customFormat="1" ht="16.5" customHeight="1">
      <c r="B91" s="36"/>
      <c r="C91" s="174" t="s">
        <v>158</v>
      </c>
      <c r="D91" s="174" t="s">
        <v>118</v>
      </c>
      <c r="E91" s="175" t="s">
        <v>159</v>
      </c>
      <c r="F91" s="176" t="s">
        <v>160</v>
      </c>
      <c r="G91" s="177" t="s">
        <v>132</v>
      </c>
      <c r="H91" s="178">
        <v>6</v>
      </c>
      <c r="I91" s="179"/>
      <c r="J91" s="178">
        <f t="shared" si="0"/>
        <v>0</v>
      </c>
      <c r="K91" s="176" t="s">
        <v>122</v>
      </c>
      <c r="L91" s="56"/>
      <c r="M91" s="180" t="s">
        <v>20</v>
      </c>
      <c r="N91" s="181" t="s">
        <v>45</v>
      </c>
      <c r="O91" s="37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19" t="s">
        <v>123</v>
      </c>
      <c r="AT91" s="19" t="s">
        <v>118</v>
      </c>
      <c r="AU91" s="19" t="s">
        <v>82</v>
      </c>
      <c r="AY91" s="19" t="s">
        <v>117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19" t="s">
        <v>82</v>
      </c>
      <c r="BK91" s="185">
        <f t="shared" si="9"/>
        <v>0</v>
      </c>
      <c r="BL91" s="19" t="s">
        <v>123</v>
      </c>
      <c r="BM91" s="19" t="s">
        <v>161</v>
      </c>
    </row>
    <row r="92" spans="2:65" s="1" customFormat="1" ht="16.5" customHeight="1">
      <c r="B92" s="36"/>
      <c r="C92" s="186" t="s">
        <v>143</v>
      </c>
      <c r="D92" s="186" t="s">
        <v>124</v>
      </c>
      <c r="E92" s="187" t="s">
        <v>162</v>
      </c>
      <c r="F92" s="188" t="s">
        <v>163</v>
      </c>
      <c r="G92" s="189" t="s">
        <v>136</v>
      </c>
      <c r="H92" s="190">
        <v>6</v>
      </c>
      <c r="I92" s="191"/>
      <c r="J92" s="190">
        <f t="shared" si="0"/>
        <v>0</v>
      </c>
      <c r="K92" s="188" t="s">
        <v>20</v>
      </c>
      <c r="L92" s="192"/>
      <c r="M92" s="193" t="s">
        <v>20</v>
      </c>
      <c r="N92" s="194" t="s">
        <v>45</v>
      </c>
      <c r="O92" s="37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19" t="s">
        <v>128</v>
      </c>
      <c r="AT92" s="19" t="s">
        <v>124</v>
      </c>
      <c r="AU92" s="19" t="s">
        <v>82</v>
      </c>
      <c r="AY92" s="19" t="s">
        <v>117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19" t="s">
        <v>82</v>
      </c>
      <c r="BK92" s="185">
        <f t="shared" si="9"/>
        <v>0</v>
      </c>
      <c r="BL92" s="19" t="s">
        <v>123</v>
      </c>
      <c r="BM92" s="19" t="s">
        <v>164</v>
      </c>
    </row>
    <row r="93" spans="2:65" s="1" customFormat="1" ht="16.5" customHeight="1">
      <c r="B93" s="36"/>
      <c r="C93" s="174" t="s">
        <v>165</v>
      </c>
      <c r="D93" s="174" t="s">
        <v>118</v>
      </c>
      <c r="E93" s="175" t="s">
        <v>166</v>
      </c>
      <c r="F93" s="176" t="s">
        <v>167</v>
      </c>
      <c r="G93" s="177" t="s">
        <v>132</v>
      </c>
      <c r="H93" s="178">
        <v>56</v>
      </c>
      <c r="I93" s="179"/>
      <c r="J93" s="178">
        <f t="shared" si="0"/>
        <v>0</v>
      </c>
      <c r="K93" s="176" t="s">
        <v>122</v>
      </c>
      <c r="L93" s="56"/>
      <c r="M93" s="180" t="s">
        <v>20</v>
      </c>
      <c r="N93" s="181" t="s">
        <v>45</v>
      </c>
      <c r="O93" s="37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19" t="s">
        <v>123</v>
      </c>
      <c r="AT93" s="19" t="s">
        <v>118</v>
      </c>
      <c r="AU93" s="19" t="s">
        <v>82</v>
      </c>
      <c r="AY93" s="19" t="s">
        <v>117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19" t="s">
        <v>82</v>
      </c>
      <c r="BK93" s="185">
        <f t="shared" si="9"/>
        <v>0</v>
      </c>
      <c r="BL93" s="19" t="s">
        <v>123</v>
      </c>
      <c r="BM93" s="19" t="s">
        <v>168</v>
      </c>
    </row>
    <row r="94" spans="2:65" s="1" customFormat="1" ht="16.5" customHeight="1">
      <c r="B94" s="36"/>
      <c r="C94" s="174" t="s">
        <v>147</v>
      </c>
      <c r="D94" s="174" t="s">
        <v>118</v>
      </c>
      <c r="E94" s="175" t="s">
        <v>169</v>
      </c>
      <c r="F94" s="176" t="s">
        <v>170</v>
      </c>
      <c r="G94" s="177" t="s">
        <v>132</v>
      </c>
      <c r="H94" s="178">
        <v>6</v>
      </c>
      <c r="I94" s="179"/>
      <c r="J94" s="178">
        <f t="shared" si="0"/>
        <v>0</v>
      </c>
      <c r="K94" s="176" t="s">
        <v>122</v>
      </c>
      <c r="L94" s="56"/>
      <c r="M94" s="180" t="s">
        <v>20</v>
      </c>
      <c r="N94" s="181" t="s">
        <v>45</v>
      </c>
      <c r="O94" s="37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19" t="s">
        <v>123</v>
      </c>
      <c r="AT94" s="19" t="s">
        <v>118</v>
      </c>
      <c r="AU94" s="19" t="s">
        <v>82</v>
      </c>
      <c r="AY94" s="19" t="s">
        <v>117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19" t="s">
        <v>82</v>
      </c>
      <c r="BK94" s="185">
        <f t="shared" si="9"/>
        <v>0</v>
      </c>
      <c r="BL94" s="19" t="s">
        <v>123</v>
      </c>
      <c r="BM94" s="19" t="s">
        <v>171</v>
      </c>
    </row>
    <row r="95" spans="2:65" s="1" customFormat="1" ht="16.5" customHeight="1">
      <c r="B95" s="36"/>
      <c r="C95" s="186" t="s">
        <v>10</v>
      </c>
      <c r="D95" s="186" t="s">
        <v>124</v>
      </c>
      <c r="E95" s="187" t="s">
        <v>172</v>
      </c>
      <c r="F95" s="188" t="s">
        <v>173</v>
      </c>
      <c r="G95" s="189" t="s">
        <v>136</v>
      </c>
      <c r="H95" s="190">
        <v>6</v>
      </c>
      <c r="I95" s="191"/>
      <c r="J95" s="190">
        <f t="shared" si="0"/>
        <v>0</v>
      </c>
      <c r="K95" s="188" t="s">
        <v>20</v>
      </c>
      <c r="L95" s="192"/>
      <c r="M95" s="193" t="s">
        <v>20</v>
      </c>
      <c r="N95" s="194" t="s">
        <v>45</v>
      </c>
      <c r="O95" s="37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19" t="s">
        <v>128</v>
      </c>
      <c r="AT95" s="19" t="s">
        <v>124</v>
      </c>
      <c r="AU95" s="19" t="s">
        <v>82</v>
      </c>
      <c r="AY95" s="19" t="s">
        <v>117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19" t="s">
        <v>82</v>
      </c>
      <c r="BK95" s="185">
        <f t="shared" si="9"/>
        <v>0</v>
      </c>
      <c r="BL95" s="19" t="s">
        <v>123</v>
      </c>
      <c r="BM95" s="19" t="s">
        <v>174</v>
      </c>
    </row>
    <row r="96" spans="2:65" s="1" customFormat="1" ht="16.5" customHeight="1">
      <c r="B96" s="36"/>
      <c r="C96" s="186" t="s">
        <v>150</v>
      </c>
      <c r="D96" s="186" t="s">
        <v>124</v>
      </c>
      <c r="E96" s="187" t="s">
        <v>175</v>
      </c>
      <c r="F96" s="188" t="s">
        <v>176</v>
      </c>
      <c r="G96" s="189" t="s">
        <v>136</v>
      </c>
      <c r="H96" s="190">
        <v>6</v>
      </c>
      <c r="I96" s="191"/>
      <c r="J96" s="190">
        <f t="shared" si="0"/>
        <v>0</v>
      </c>
      <c r="K96" s="188" t="s">
        <v>20</v>
      </c>
      <c r="L96" s="192"/>
      <c r="M96" s="193" t="s">
        <v>20</v>
      </c>
      <c r="N96" s="194" t="s">
        <v>45</v>
      </c>
      <c r="O96" s="37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19" t="s">
        <v>128</v>
      </c>
      <c r="AT96" s="19" t="s">
        <v>124</v>
      </c>
      <c r="AU96" s="19" t="s">
        <v>82</v>
      </c>
      <c r="AY96" s="19" t="s">
        <v>117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19" t="s">
        <v>82</v>
      </c>
      <c r="BK96" s="185">
        <f t="shared" si="9"/>
        <v>0</v>
      </c>
      <c r="BL96" s="19" t="s">
        <v>123</v>
      </c>
      <c r="BM96" s="19" t="s">
        <v>177</v>
      </c>
    </row>
    <row r="97" spans="2:65" s="1" customFormat="1" ht="16.5" customHeight="1">
      <c r="B97" s="36"/>
      <c r="C97" s="174" t="s">
        <v>178</v>
      </c>
      <c r="D97" s="174" t="s">
        <v>118</v>
      </c>
      <c r="E97" s="175" t="s">
        <v>179</v>
      </c>
      <c r="F97" s="176" t="s">
        <v>180</v>
      </c>
      <c r="G97" s="177" t="s">
        <v>121</v>
      </c>
      <c r="H97" s="178">
        <v>70</v>
      </c>
      <c r="I97" s="179"/>
      <c r="J97" s="178">
        <f t="shared" si="0"/>
        <v>0</v>
      </c>
      <c r="K97" s="176" t="s">
        <v>122</v>
      </c>
      <c r="L97" s="56"/>
      <c r="M97" s="180" t="s">
        <v>20</v>
      </c>
      <c r="N97" s="181" t="s">
        <v>45</v>
      </c>
      <c r="O97" s="37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19" t="s">
        <v>123</v>
      </c>
      <c r="AT97" s="19" t="s">
        <v>118</v>
      </c>
      <c r="AU97" s="19" t="s">
        <v>82</v>
      </c>
      <c r="AY97" s="19" t="s">
        <v>117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19" t="s">
        <v>82</v>
      </c>
      <c r="BK97" s="185">
        <f t="shared" si="9"/>
        <v>0</v>
      </c>
      <c r="BL97" s="19" t="s">
        <v>123</v>
      </c>
      <c r="BM97" s="19" t="s">
        <v>181</v>
      </c>
    </row>
    <row r="98" spans="2:65" s="1" customFormat="1" ht="16.5" customHeight="1">
      <c r="B98" s="36"/>
      <c r="C98" s="186" t="s">
        <v>154</v>
      </c>
      <c r="D98" s="186" t="s">
        <v>124</v>
      </c>
      <c r="E98" s="187" t="s">
        <v>182</v>
      </c>
      <c r="F98" s="188" t="s">
        <v>183</v>
      </c>
      <c r="G98" s="189" t="s">
        <v>121</v>
      </c>
      <c r="H98" s="190">
        <v>70</v>
      </c>
      <c r="I98" s="191"/>
      <c r="J98" s="190">
        <f t="shared" si="0"/>
        <v>0</v>
      </c>
      <c r="K98" s="188" t="s">
        <v>20</v>
      </c>
      <c r="L98" s="192"/>
      <c r="M98" s="193" t="s">
        <v>20</v>
      </c>
      <c r="N98" s="194" t="s">
        <v>45</v>
      </c>
      <c r="O98" s="37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19" t="s">
        <v>128</v>
      </c>
      <c r="AT98" s="19" t="s">
        <v>124</v>
      </c>
      <c r="AU98" s="19" t="s">
        <v>82</v>
      </c>
      <c r="AY98" s="19" t="s">
        <v>117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19" t="s">
        <v>82</v>
      </c>
      <c r="BK98" s="185">
        <f t="shared" si="9"/>
        <v>0</v>
      </c>
      <c r="BL98" s="19" t="s">
        <v>123</v>
      </c>
      <c r="BM98" s="19" t="s">
        <v>184</v>
      </c>
    </row>
    <row r="99" spans="2:65" s="1" customFormat="1" ht="16.5" customHeight="1">
      <c r="B99" s="36"/>
      <c r="C99" s="174" t="s">
        <v>185</v>
      </c>
      <c r="D99" s="174" t="s">
        <v>118</v>
      </c>
      <c r="E99" s="175" t="s">
        <v>186</v>
      </c>
      <c r="F99" s="176" t="s">
        <v>187</v>
      </c>
      <c r="G99" s="177" t="s">
        <v>188</v>
      </c>
      <c r="H99" s="178">
        <v>4</v>
      </c>
      <c r="I99" s="179"/>
      <c r="J99" s="178">
        <f t="shared" si="0"/>
        <v>0</v>
      </c>
      <c r="K99" s="176" t="s">
        <v>20</v>
      </c>
      <c r="L99" s="56"/>
      <c r="M99" s="180" t="s">
        <v>20</v>
      </c>
      <c r="N99" s="181" t="s">
        <v>45</v>
      </c>
      <c r="O99" s="37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19" t="s">
        <v>123</v>
      </c>
      <c r="AT99" s="19" t="s">
        <v>118</v>
      </c>
      <c r="AU99" s="19" t="s">
        <v>82</v>
      </c>
      <c r="AY99" s="19" t="s">
        <v>117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19" t="s">
        <v>82</v>
      </c>
      <c r="BK99" s="185">
        <f t="shared" si="9"/>
        <v>0</v>
      </c>
      <c r="BL99" s="19" t="s">
        <v>123</v>
      </c>
      <c r="BM99" s="19" t="s">
        <v>189</v>
      </c>
    </row>
    <row r="100" spans="2:63" s="9" customFormat="1" ht="37.35" customHeight="1">
      <c r="B100" s="160"/>
      <c r="C100" s="161"/>
      <c r="D100" s="162" t="s">
        <v>73</v>
      </c>
      <c r="E100" s="163" t="s">
        <v>190</v>
      </c>
      <c r="F100" s="163" t="s">
        <v>191</v>
      </c>
      <c r="G100" s="161"/>
      <c r="H100" s="161"/>
      <c r="I100" s="164"/>
      <c r="J100" s="165">
        <f>BK100</f>
        <v>0</v>
      </c>
      <c r="K100" s="161"/>
      <c r="L100" s="166"/>
      <c r="M100" s="167"/>
      <c r="N100" s="168"/>
      <c r="O100" s="168"/>
      <c r="P100" s="169">
        <f>SUM(P101:P120)</f>
        <v>0</v>
      </c>
      <c r="Q100" s="168"/>
      <c r="R100" s="169">
        <f>SUM(R101:R120)</f>
        <v>49.51911</v>
      </c>
      <c r="S100" s="168"/>
      <c r="T100" s="170">
        <f>SUM(T101:T120)</f>
        <v>0</v>
      </c>
      <c r="AR100" s="171" t="s">
        <v>82</v>
      </c>
      <c r="AT100" s="172" t="s">
        <v>73</v>
      </c>
      <c r="AU100" s="172" t="s">
        <v>74</v>
      </c>
      <c r="AY100" s="171" t="s">
        <v>117</v>
      </c>
      <c r="BK100" s="173">
        <f>SUM(BK101:BK120)</f>
        <v>0</v>
      </c>
    </row>
    <row r="101" spans="2:65" s="1" customFormat="1" ht="16.5" customHeight="1">
      <c r="B101" s="36"/>
      <c r="C101" s="174" t="s">
        <v>157</v>
      </c>
      <c r="D101" s="174" t="s">
        <v>118</v>
      </c>
      <c r="E101" s="175" t="s">
        <v>192</v>
      </c>
      <c r="F101" s="176" t="s">
        <v>193</v>
      </c>
      <c r="G101" s="177" t="s">
        <v>194</v>
      </c>
      <c r="H101" s="178">
        <v>0.15</v>
      </c>
      <c r="I101" s="179"/>
      <c r="J101" s="178">
        <f aca="true" t="shared" si="10" ref="J101:J120">ROUND(I101*H101,5)</f>
        <v>0</v>
      </c>
      <c r="K101" s="176" t="s">
        <v>122</v>
      </c>
      <c r="L101" s="56"/>
      <c r="M101" s="180" t="s">
        <v>20</v>
      </c>
      <c r="N101" s="181" t="s">
        <v>45</v>
      </c>
      <c r="O101" s="37"/>
      <c r="P101" s="182">
        <f aca="true" t="shared" si="11" ref="P101:P120">O101*H101</f>
        <v>0</v>
      </c>
      <c r="Q101" s="182">
        <v>0.0088</v>
      </c>
      <c r="R101" s="182">
        <f aca="true" t="shared" si="12" ref="R101:R120">Q101*H101</f>
        <v>0.00132</v>
      </c>
      <c r="S101" s="182">
        <v>0</v>
      </c>
      <c r="T101" s="183">
        <f aca="true" t="shared" si="13" ref="T101:T120">S101*H101</f>
        <v>0</v>
      </c>
      <c r="AR101" s="19" t="s">
        <v>123</v>
      </c>
      <c r="AT101" s="19" t="s">
        <v>118</v>
      </c>
      <c r="AU101" s="19" t="s">
        <v>82</v>
      </c>
      <c r="AY101" s="19" t="s">
        <v>117</v>
      </c>
      <c r="BE101" s="184">
        <f aca="true" t="shared" si="14" ref="BE101:BE120">IF(N101="základní",J101,0)</f>
        <v>0</v>
      </c>
      <c r="BF101" s="184">
        <f aca="true" t="shared" si="15" ref="BF101:BF120">IF(N101="snížená",J101,0)</f>
        <v>0</v>
      </c>
      <c r="BG101" s="184">
        <f aca="true" t="shared" si="16" ref="BG101:BG120">IF(N101="zákl. přenesená",J101,0)</f>
        <v>0</v>
      </c>
      <c r="BH101" s="184">
        <f aca="true" t="shared" si="17" ref="BH101:BH120">IF(N101="sníž. přenesená",J101,0)</f>
        <v>0</v>
      </c>
      <c r="BI101" s="184">
        <f aca="true" t="shared" si="18" ref="BI101:BI120">IF(N101="nulová",J101,0)</f>
        <v>0</v>
      </c>
      <c r="BJ101" s="19" t="s">
        <v>82</v>
      </c>
      <c r="BK101" s="185">
        <f aca="true" t="shared" si="19" ref="BK101:BK120">ROUND(I101*H101,5)</f>
        <v>0</v>
      </c>
      <c r="BL101" s="19" t="s">
        <v>123</v>
      </c>
      <c r="BM101" s="19" t="s">
        <v>195</v>
      </c>
    </row>
    <row r="102" spans="2:65" s="1" customFormat="1" ht="25.5" customHeight="1">
      <c r="B102" s="36"/>
      <c r="C102" s="174" t="s">
        <v>9</v>
      </c>
      <c r="D102" s="174" t="s">
        <v>118</v>
      </c>
      <c r="E102" s="175" t="s">
        <v>196</v>
      </c>
      <c r="F102" s="176" t="s">
        <v>197</v>
      </c>
      <c r="G102" s="177" t="s">
        <v>121</v>
      </c>
      <c r="H102" s="178">
        <v>130</v>
      </c>
      <c r="I102" s="179"/>
      <c r="J102" s="178">
        <f t="shared" si="10"/>
        <v>0</v>
      </c>
      <c r="K102" s="176" t="s">
        <v>122</v>
      </c>
      <c r="L102" s="56"/>
      <c r="M102" s="180" t="s">
        <v>20</v>
      </c>
      <c r="N102" s="181" t="s">
        <v>45</v>
      </c>
      <c r="O102" s="37"/>
      <c r="P102" s="182">
        <f t="shared" si="11"/>
        <v>0</v>
      </c>
      <c r="Q102" s="182">
        <v>0</v>
      </c>
      <c r="R102" s="182">
        <f t="shared" si="12"/>
        <v>0</v>
      </c>
      <c r="S102" s="182">
        <v>0</v>
      </c>
      <c r="T102" s="183">
        <f t="shared" si="13"/>
        <v>0</v>
      </c>
      <c r="AR102" s="19" t="s">
        <v>123</v>
      </c>
      <c r="AT102" s="19" t="s">
        <v>118</v>
      </c>
      <c r="AU102" s="19" t="s">
        <v>82</v>
      </c>
      <c r="AY102" s="19" t="s">
        <v>117</v>
      </c>
      <c r="BE102" s="184">
        <f t="shared" si="14"/>
        <v>0</v>
      </c>
      <c r="BF102" s="184">
        <f t="shared" si="15"/>
        <v>0</v>
      </c>
      <c r="BG102" s="184">
        <f t="shared" si="16"/>
        <v>0</v>
      </c>
      <c r="BH102" s="184">
        <f t="shared" si="17"/>
        <v>0</v>
      </c>
      <c r="BI102" s="184">
        <f t="shared" si="18"/>
        <v>0</v>
      </c>
      <c r="BJ102" s="19" t="s">
        <v>82</v>
      </c>
      <c r="BK102" s="185">
        <f t="shared" si="19"/>
        <v>0</v>
      </c>
      <c r="BL102" s="19" t="s">
        <v>123</v>
      </c>
      <c r="BM102" s="19" t="s">
        <v>198</v>
      </c>
    </row>
    <row r="103" spans="2:65" s="1" customFormat="1" ht="25.5" customHeight="1">
      <c r="B103" s="36"/>
      <c r="C103" s="174" t="s">
        <v>161</v>
      </c>
      <c r="D103" s="174" t="s">
        <v>118</v>
      </c>
      <c r="E103" s="175" t="s">
        <v>199</v>
      </c>
      <c r="F103" s="176" t="s">
        <v>200</v>
      </c>
      <c r="G103" s="177" t="s">
        <v>121</v>
      </c>
      <c r="H103" s="178">
        <v>130</v>
      </c>
      <c r="I103" s="179"/>
      <c r="J103" s="178">
        <f t="shared" si="10"/>
        <v>0</v>
      </c>
      <c r="K103" s="176" t="s">
        <v>122</v>
      </c>
      <c r="L103" s="56"/>
      <c r="M103" s="180" t="s">
        <v>20</v>
      </c>
      <c r="N103" s="181" t="s">
        <v>45</v>
      </c>
      <c r="O103" s="37"/>
      <c r="P103" s="182">
        <f t="shared" si="11"/>
        <v>0</v>
      </c>
      <c r="Q103" s="182">
        <v>0.203</v>
      </c>
      <c r="R103" s="182">
        <f t="shared" si="12"/>
        <v>26.39</v>
      </c>
      <c r="S103" s="182">
        <v>0</v>
      </c>
      <c r="T103" s="183">
        <f t="shared" si="13"/>
        <v>0</v>
      </c>
      <c r="AR103" s="19" t="s">
        <v>123</v>
      </c>
      <c r="AT103" s="19" t="s">
        <v>118</v>
      </c>
      <c r="AU103" s="19" t="s">
        <v>82</v>
      </c>
      <c r="AY103" s="19" t="s">
        <v>117</v>
      </c>
      <c r="BE103" s="184">
        <f t="shared" si="14"/>
        <v>0</v>
      </c>
      <c r="BF103" s="184">
        <f t="shared" si="15"/>
        <v>0</v>
      </c>
      <c r="BG103" s="184">
        <f t="shared" si="16"/>
        <v>0</v>
      </c>
      <c r="BH103" s="184">
        <f t="shared" si="17"/>
        <v>0</v>
      </c>
      <c r="BI103" s="184">
        <f t="shared" si="18"/>
        <v>0</v>
      </c>
      <c r="BJ103" s="19" t="s">
        <v>82</v>
      </c>
      <c r="BK103" s="185">
        <f t="shared" si="19"/>
        <v>0</v>
      </c>
      <c r="BL103" s="19" t="s">
        <v>123</v>
      </c>
      <c r="BM103" s="19" t="s">
        <v>201</v>
      </c>
    </row>
    <row r="104" spans="2:65" s="1" customFormat="1" ht="25.5" customHeight="1">
      <c r="B104" s="36"/>
      <c r="C104" s="174" t="s">
        <v>202</v>
      </c>
      <c r="D104" s="174" t="s">
        <v>118</v>
      </c>
      <c r="E104" s="175" t="s">
        <v>203</v>
      </c>
      <c r="F104" s="176" t="s">
        <v>204</v>
      </c>
      <c r="G104" s="177" t="s">
        <v>121</v>
      </c>
      <c r="H104" s="178">
        <v>175</v>
      </c>
      <c r="I104" s="179"/>
      <c r="J104" s="178">
        <f t="shared" si="10"/>
        <v>0</v>
      </c>
      <c r="K104" s="176" t="s">
        <v>122</v>
      </c>
      <c r="L104" s="56"/>
      <c r="M104" s="180" t="s">
        <v>20</v>
      </c>
      <c r="N104" s="181" t="s">
        <v>45</v>
      </c>
      <c r="O104" s="37"/>
      <c r="P104" s="182">
        <f t="shared" si="11"/>
        <v>0</v>
      </c>
      <c r="Q104" s="182">
        <v>0</v>
      </c>
      <c r="R104" s="182">
        <f t="shared" si="12"/>
        <v>0</v>
      </c>
      <c r="S104" s="182">
        <v>0</v>
      </c>
      <c r="T104" s="183">
        <f t="shared" si="13"/>
        <v>0</v>
      </c>
      <c r="AR104" s="19" t="s">
        <v>123</v>
      </c>
      <c r="AT104" s="19" t="s">
        <v>118</v>
      </c>
      <c r="AU104" s="19" t="s">
        <v>82</v>
      </c>
      <c r="AY104" s="19" t="s">
        <v>117</v>
      </c>
      <c r="BE104" s="184">
        <f t="shared" si="14"/>
        <v>0</v>
      </c>
      <c r="BF104" s="184">
        <f t="shared" si="15"/>
        <v>0</v>
      </c>
      <c r="BG104" s="184">
        <f t="shared" si="16"/>
        <v>0</v>
      </c>
      <c r="BH104" s="184">
        <f t="shared" si="17"/>
        <v>0</v>
      </c>
      <c r="BI104" s="184">
        <f t="shared" si="18"/>
        <v>0</v>
      </c>
      <c r="BJ104" s="19" t="s">
        <v>82</v>
      </c>
      <c r="BK104" s="185">
        <f t="shared" si="19"/>
        <v>0</v>
      </c>
      <c r="BL104" s="19" t="s">
        <v>123</v>
      </c>
      <c r="BM104" s="19" t="s">
        <v>205</v>
      </c>
    </row>
    <row r="105" spans="2:65" s="1" customFormat="1" ht="16.5" customHeight="1">
      <c r="B105" s="36"/>
      <c r="C105" s="186" t="s">
        <v>164</v>
      </c>
      <c r="D105" s="186" t="s">
        <v>124</v>
      </c>
      <c r="E105" s="187" t="s">
        <v>206</v>
      </c>
      <c r="F105" s="188" t="s">
        <v>207</v>
      </c>
      <c r="G105" s="189" t="s">
        <v>121</v>
      </c>
      <c r="H105" s="190">
        <v>175</v>
      </c>
      <c r="I105" s="191"/>
      <c r="J105" s="190">
        <f t="shared" si="10"/>
        <v>0</v>
      </c>
      <c r="K105" s="188" t="s">
        <v>20</v>
      </c>
      <c r="L105" s="192"/>
      <c r="M105" s="193" t="s">
        <v>20</v>
      </c>
      <c r="N105" s="194" t="s">
        <v>45</v>
      </c>
      <c r="O105" s="37"/>
      <c r="P105" s="182">
        <f t="shared" si="11"/>
        <v>0</v>
      </c>
      <c r="Q105" s="182">
        <v>0</v>
      </c>
      <c r="R105" s="182">
        <f t="shared" si="12"/>
        <v>0</v>
      </c>
      <c r="S105" s="182">
        <v>0</v>
      </c>
      <c r="T105" s="183">
        <f t="shared" si="13"/>
        <v>0</v>
      </c>
      <c r="AR105" s="19" t="s">
        <v>128</v>
      </c>
      <c r="AT105" s="19" t="s">
        <v>124</v>
      </c>
      <c r="AU105" s="19" t="s">
        <v>82</v>
      </c>
      <c r="AY105" s="19" t="s">
        <v>117</v>
      </c>
      <c r="BE105" s="184">
        <f t="shared" si="14"/>
        <v>0</v>
      </c>
      <c r="BF105" s="184">
        <f t="shared" si="15"/>
        <v>0</v>
      </c>
      <c r="BG105" s="184">
        <f t="shared" si="16"/>
        <v>0</v>
      </c>
      <c r="BH105" s="184">
        <f t="shared" si="17"/>
        <v>0</v>
      </c>
      <c r="BI105" s="184">
        <f t="shared" si="18"/>
        <v>0</v>
      </c>
      <c r="BJ105" s="19" t="s">
        <v>82</v>
      </c>
      <c r="BK105" s="185">
        <f t="shared" si="19"/>
        <v>0</v>
      </c>
      <c r="BL105" s="19" t="s">
        <v>123</v>
      </c>
      <c r="BM105" s="19" t="s">
        <v>208</v>
      </c>
    </row>
    <row r="106" spans="2:65" s="1" customFormat="1" ht="16.5" customHeight="1">
      <c r="B106" s="36"/>
      <c r="C106" s="174" t="s">
        <v>209</v>
      </c>
      <c r="D106" s="174" t="s">
        <v>118</v>
      </c>
      <c r="E106" s="175" t="s">
        <v>210</v>
      </c>
      <c r="F106" s="176" t="s">
        <v>211</v>
      </c>
      <c r="G106" s="177" t="s">
        <v>121</v>
      </c>
      <c r="H106" s="178">
        <v>130</v>
      </c>
      <c r="I106" s="179"/>
      <c r="J106" s="178">
        <f t="shared" si="10"/>
        <v>0</v>
      </c>
      <c r="K106" s="176" t="s">
        <v>122</v>
      </c>
      <c r="L106" s="56"/>
      <c r="M106" s="180" t="s">
        <v>20</v>
      </c>
      <c r="N106" s="181" t="s">
        <v>45</v>
      </c>
      <c r="O106" s="37"/>
      <c r="P106" s="182">
        <f t="shared" si="11"/>
        <v>0</v>
      </c>
      <c r="Q106" s="182">
        <v>0</v>
      </c>
      <c r="R106" s="182">
        <f t="shared" si="12"/>
        <v>0</v>
      </c>
      <c r="S106" s="182">
        <v>0</v>
      </c>
      <c r="T106" s="183">
        <f t="shared" si="13"/>
        <v>0</v>
      </c>
      <c r="AR106" s="19" t="s">
        <v>123</v>
      </c>
      <c r="AT106" s="19" t="s">
        <v>118</v>
      </c>
      <c r="AU106" s="19" t="s">
        <v>82</v>
      </c>
      <c r="AY106" s="19" t="s">
        <v>117</v>
      </c>
      <c r="BE106" s="184">
        <f t="shared" si="14"/>
        <v>0</v>
      </c>
      <c r="BF106" s="184">
        <f t="shared" si="15"/>
        <v>0</v>
      </c>
      <c r="BG106" s="184">
        <f t="shared" si="16"/>
        <v>0</v>
      </c>
      <c r="BH106" s="184">
        <f t="shared" si="17"/>
        <v>0</v>
      </c>
      <c r="BI106" s="184">
        <f t="shared" si="18"/>
        <v>0</v>
      </c>
      <c r="BJ106" s="19" t="s">
        <v>82</v>
      </c>
      <c r="BK106" s="185">
        <f t="shared" si="19"/>
        <v>0</v>
      </c>
      <c r="BL106" s="19" t="s">
        <v>123</v>
      </c>
      <c r="BM106" s="19" t="s">
        <v>212</v>
      </c>
    </row>
    <row r="107" spans="2:65" s="1" customFormat="1" ht="16.5" customHeight="1">
      <c r="B107" s="36"/>
      <c r="C107" s="174" t="s">
        <v>168</v>
      </c>
      <c r="D107" s="174" t="s">
        <v>118</v>
      </c>
      <c r="E107" s="175" t="s">
        <v>213</v>
      </c>
      <c r="F107" s="176" t="s">
        <v>214</v>
      </c>
      <c r="G107" s="177" t="s">
        <v>215</v>
      </c>
      <c r="H107" s="178">
        <v>50</v>
      </c>
      <c r="I107" s="179"/>
      <c r="J107" s="178">
        <f t="shared" si="10"/>
        <v>0</v>
      </c>
      <c r="K107" s="176" t="s">
        <v>122</v>
      </c>
      <c r="L107" s="56"/>
      <c r="M107" s="180" t="s">
        <v>20</v>
      </c>
      <c r="N107" s="181" t="s">
        <v>45</v>
      </c>
      <c r="O107" s="37"/>
      <c r="P107" s="182">
        <f t="shared" si="11"/>
        <v>0</v>
      </c>
      <c r="Q107" s="182">
        <v>0</v>
      </c>
      <c r="R107" s="182">
        <f t="shared" si="12"/>
        <v>0</v>
      </c>
      <c r="S107" s="182">
        <v>0</v>
      </c>
      <c r="T107" s="183">
        <f t="shared" si="13"/>
        <v>0</v>
      </c>
      <c r="AR107" s="19" t="s">
        <v>123</v>
      </c>
      <c r="AT107" s="19" t="s">
        <v>118</v>
      </c>
      <c r="AU107" s="19" t="s">
        <v>82</v>
      </c>
      <c r="AY107" s="19" t="s">
        <v>117</v>
      </c>
      <c r="BE107" s="184">
        <f t="shared" si="14"/>
        <v>0</v>
      </c>
      <c r="BF107" s="184">
        <f t="shared" si="15"/>
        <v>0</v>
      </c>
      <c r="BG107" s="184">
        <f t="shared" si="16"/>
        <v>0</v>
      </c>
      <c r="BH107" s="184">
        <f t="shared" si="17"/>
        <v>0</v>
      </c>
      <c r="BI107" s="184">
        <f t="shared" si="18"/>
        <v>0</v>
      </c>
      <c r="BJ107" s="19" t="s">
        <v>82</v>
      </c>
      <c r="BK107" s="185">
        <f t="shared" si="19"/>
        <v>0</v>
      </c>
      <c r="BL107" s="19" t="s">
        <v>123</v>
      </c>
      <c r="BM107" s="19" t="s">
        <v>216</v>
      </c>
    </row>
    <row r="108" spans="2:65" s="1" customFormat="1" ht="16.5" customHeight="1">
      <c r="B108" s="36"/>
      <c r="C108" s="174" t="s">
        <v>217</v>
      </c>
      <c r="D108" s="174" t="s">
        <v>118</v>
      </c>
      <c r="E108" s="175" t="s">
        <v>218</v>
      </c>
      <c r="F108" s="176" t="s">
        <v>219</v>
      </c>
      <c r="G108" s="177" t="s">
        <v>215</v>
      </c>
      <c r="H108" s="178">
        <v>50</v>
      </c>
      <c r="I108" s="179"/>
      <c r="J108" s="178">
        <f t="shared" si="10"/>
        <v>0</v>
      </c>
      <c r="K108" s="176" t="s">
        <v>122</v>
      </c>
      <c r="L108" s="56"/>
      <c r="M108" s="180" t="s">
        <v>20</v>
      </c>
      <c r="N108" s="181" t="s">
        <v>45</v>
      </c>
      <c r="O108" s="37"/>
      <c r="P108" s="182">
        <f t="shared" si="11"/>
        <v>0</v>
      </c>
      <c r="Q108" s="182">
        <v>3E-05</v>
      </c>
      <c r="R108" s="182">
        <f t="shared" si="12"/>
        <v>0.0015</v>
      </c>
      <c r="S108" s="182">
        <v>0</v>
      </c>
      <c r="T108" s="183">
        <f t="shared" si="13"/>
        <v>0</v>
      </c>
      <c r="AR108" s="19" t="s">
        <v>123</v>
      </c>
      <c r="AT108" s="19" t="s">
        <v>118</v>
      </c>
      <c r="AU108" s="19" t="s">
        <v>82</v>
      </c>
      <c r="AY108" s="19" t="s">
        <v>117</v>
      </c>
      <c r="BE108" s="184">
        <f t="shared" si="14"/>
        <v>0</v>
      </c>
      <c r="BF108" s="184">
        <f t="shared" si="15"/>
        <v>0</v>
      </c>
      <c r="BG108" s="184">
        <f t="shared" si="16"/>
        <v>0</v>
      </c>
      <c r="BH108" s="184">
        <f t="shared" si="17"/>
        <v>0</v>
      </c>
      <c r="BI108" s="184">
        <f t="shared" si="18"/>
        <v>0</v>
      </c>
      <c r="BJ108" s="19" t="s">
        <v>82</v>
      </c>
      <c r="BK108" s="185">
        <f t="shared" si="19"/>
        <v>0</v>
      </c>
      <c r="BL108" s="19" t="s">
        <v>123</v>
      </c>
      <c r="BM108" s="19" t="s">
        <v>220</v>
      </c>
    </row>
    <row r="109" spans="2:65" s="1" customFormat="1" ht="16.5" customHeight="1">
      <c r="B109" s="36"/>
      <c r="C109" s="174" t="s">
        <v>171</v>
      </c>
      <c r="D109" s="174" t="s">
        <v>118</v>
      </c>
      <c r="E109" s="175" t="s">
        <v>221</v>
      </c>
      <c r="F109" s="176" t="s">
        <v>222</v>
      </c>
      <c r="G109" s="177" t="s">
        <v>121</v>
      </c>
      <c r="H109" s="178">
        <v>10</v>
      </c>
      <c r="I109" s="179"/>
      <c r="J109" s="178">
        <f t="shared" si="10"/>
        <v>0</v>
      </c>
      <c r="K109" s="176" t="s">
        <v>20</v>
      </c>
      <c r="L109" s="56"/>
      <c r="M109" s="180" t="s">
        <v>20</v>
      </c>
      <c r="N109" s="181" t="s">
        <v>45</v>
      </c>
      <c r="O109" s="37"/>
      <c r="P109" s="182">
        <f t="shared" si="11"/>
        <v>0</v>
      </c>
      <c r="Q109" s="182">
        <v>0</v>
      </c>
      <c r="R109" s="182">
        <f t="shared" si="12"/>
        <v>0</v>
      </c>
      <c r="S109" s="182">
        <v>0</v>
      </c>
      <c r="T109" s="183">
        <f t="shared" si="13"/>
        <v>0</v>
      </c>
      <c r="AR109" s="19" t="s">
        <v>123</v>
      </c>
      <c r="AT109" s="19" t="s">
        <v>118</v>
      </c>
      <c r="AU109" s="19" t="s">
        <v>82</v>
      </c>
      <c r="AY109" s="19" t="s">
        <v>117</v>
      </c>
      <c r="BE109" s="184">
        <f t="shared" si="14"/>
        <v>0</v>
      </c>
      <c r="BF109" s="184">
        <f t="shared" si="15"/>
        <v>0</v>
      </c>
      <c r="BG109" s="184">
        <f t="shared" si="16"/>
        <v>0</v>
      </c>
      <c r="BH109" s="184">
        <f t="shared" si="17"/>
        <v>0</v>
      </c>
      <c r="BI109" s="184">
        <f t="shared" si="18"/>
        <v>0</v>
      </c>
      <c r="BJ109" s="19" t="s">
        <v>82</v>
      </c>
      <c r="BK109" s="185">
        <f t="shared" si="19"/>
        <v>0</v>
      </c>
      <c r="BL109" s="19" t="s">
        <v>123</v>
      </c>
      <c r="BM109" s="19" t="s">
        <v>223</v>
      </c>
    </row>
    <row r="110" spans="2:65" s="1" customFormat="1" ht="16.5" customHeight="1">
      <c r="B110" s="36"/>
      <c r="C110" s="174" t="s">
        <v>224</v>
      </c>
      <c r="D110" s="174" t="s">
        <v>118</v>
      </c>
      <c r="E110" s="175" t="s">
        <v>225</v>
      </c>
      <c r="F110" s="176" t="s">
        <v>226</v>
      </c>
      <c r="G110" s="177" t="s">
        <v>215</v>
      </c>
      <c r="H110" s="178">
        <v>15</v>
      </c>
      <c r="I110" s="179"/>
      <c r="J110" s="178">
        <f t="shared" si="10"/>
        <v>0</v>
      </c>
      <c r="K110" s="176" t="s">
        <v>122</v>
      </c>
      <c r="L110" s="56"/>
      <c r="M110" s="180" t="s">
        <v>20</v>
      </c>
      <c r="N110" s="181" t="s">
        <v>45</v>
      </c>
      <c r="O110" s="37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3">
        <f t="shared" si="13"/>
        <v>0</v>
      </c>
      <c r="AR110" s="19" t="s">
        <v>123</v>
      </c>
      <c r="AT110" s="19" t="s">
        <v>118</v>
      </c>
      <c r="AU110" s="19" t="s">
        <v>82</v>
      </c>
      <c r="AY110" s="19" t="s">
        <v>117</v>
      </c>
      <c r="BE110" s="184">
        <f t="shared" si="14"/>
        <v>0</v>
      </c>
      <c r="BF110" s="184">
        <f t="shared" si="15"/>
        <v>0</v>
      </c>
      <c r="BG110" s="184">
        <f t="shared" si="16"/>
        <v>0</v>
      </c>
      <c r="BH110" s="184">
        <f t="shared" si="17"/>
        <v>0</v>
      </c>
      <c r="BI110" s="184">
        <f t="shared" si="18"/>
        <v>0</v>
      </c>
      <c r="BJ110" s="19" t="s">
        <v>82</v>
      </c>
      <c r="BK110" s="185">
        <f t="shared" si="19"/>
        <v>0</v>
      </c>
      <c r="BL110" s="19" t="s">
        <v>123</v>
      </c>
      <c r="BM110" s="19" t="s">
        <v>227</v>
      </c>
    </row>
    <row r="111" spans="2:65" s="1" customFormat="1" ht="25.5" customHeight="1">
      <c r="B111" s="36"/>
      <c r="C111" s="174" t="s">
        <v>174</v>
      </c>
      <c r="D111" s="174" t="s">
        <v>118</v>
      </c>
      <c r="E111" s="175" t="s">
        <v>228</v>
      </c>
      <c r="F111" s="176" t="s">
        <v>229</v>
      </c>
      <c r="G111" s="177" t="s">
        <v>121</v>
      </c>
      <c r="H111" s="178">
        <v>5</v>
      </c>
      <c r="I111" s="179"/>
      <c r="J111" s="178">
        <f t="shared" si="10"/>
        <v>0</v>
      </c>
      <c r="K111" s="176" t="s">
        <v>122</v>
      </c>
      <c r="L111" s="56"/>
      <c r="M111" s="180" t="s">
        <v>20</v>
      </c>
      <c r="N111" s="181" t="s">
        <v>45</v>
      </c>
      <c r="O111" s="37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AR111" s="19" t="s">
        <v>123</v>
      </c>
      <c r="AT111" s="19" t="s">
        <v>118</v>
      </c>
      <c r="AU111" s="19" t="s">
        <v>82</v>
      </c>
      <c r="AY111" s="19" t="s">
        <v>117</v>
      </c>
      <c r="BE111" s="184">
        <f t="shared" si="14"/>
        <v>0</v>
      </c>
      <c r="BF111" s="184">
        <f t="shared" si="15"/>
        <v>0</v>
      </c>
      <c r="BG111" s="184">
        <f t="shared" si="16"/>
        <v>0</v>
      </c>
      <c r="BH111" s="184">
        <f t="shared" si="17"/>
        <v>0</v>
      </c>
      <c r="BI111" s="184">
        <f t="shared" si="18"/>
        <v>0</v>
      </c>
      <c r="BJ111" s="19" t="s">
        <v>82</v>
      </c>
      <c r="BK111" s="185">
        <f t="shared" si="19"/>
        <v>0</v>
      </c>
      <c r="BL111" s="19" t="s">
        <v>123</v>
      </c>
      <c r="BM111" s="19" t="s">
        <v>230</v>
      </c>
    </row>
    <row r="112" spans="2:65" s="1" customFormat="1" ht="25.5" customHeight="1">
      <c r="B112" s="36"/>
      <c r="C112" s="174" t="s">
        <v>231</v>
      </c>
      <c r="D112" s="174" t="s">
        <v>118</v>
      </c>
      <c r="E112" s="175" t="s">
        <v>199</v>
      </c>
      <c r="F112" s="176" t="s">
        <v>200</v>
      </c>
      <c r="G112" s="177" t="s">
        <v>121</v>
      </c>
      <c r="H112" s="178">
        <v>5</v>
      </c>
      <c r="I112" s="179"/>
      <c r="J112" s="178">
        <f t="shared" si="10"/>
        <v>0</v>
      </c>
      <c r="K112" s="176" t="s">
        <v>122</v>
      </c>
      <c r="L112" s="56"/>
      <c r="M112" s="180" t="s">
        <v>20</v>
      </c>
      <c r="N112" s="181" t="s">
        <v>45</v>
      </c>
      <c r="O112" s="37"/>
      <c r="P112" s="182">
        <f t="shared" si="11"/>
        <v>0</v>
      </c>
      <c r="Q112" s="182">
        <v>0.203</v>
      </c>
      <c r="R112" s="182">
        <f t="shared" si="12"/>
        <v>1.0150000000000001</v>
      </c>
      <c r="S112" s="182">
        <v>0</v>
      </c>
      <c r="T112" s="183">
        <f t="shared" si="13"/>
        <v>0</v>
      </c>
      <c r="AR112" s="19" t="s">
        <v>123</v>
      </c>
      <c r="AT112" s="19" t="s">
        <v>118</v>
      </c>
      <c r="AU112" s="19" t="s">
        <v>82</v>
      </c>
      <c r="AY112" s="19" t="s">
        <v>117</v>
      </c>
      <c r="BE112" s="184">
        <f t="shared" si="14"/>
        <v>0</v>
      </c>
      <c r="BF112" s="184">
        <f t="shared" si="15"/>
        <v>0</v>
      </c>
      <c r="BG112" s="184">
        <f t="shared" si="16"/>
        <v>0</v>
      </c>
      <c r="BH112" s="184">
        <f t="shared" si="17"/>
        <v>0</v>
      </c>
      <c r="BI112" s="184">
        <f t="shared" si="18"/>
        <v>0</v>
      </c>
      <c r="BJ112" s="19" t="s">
        <v>82</v>
      </c>
      <c r="BK112" s="185">
        <f t="shared" si="19"/>
        <v>0</v>
      </c>
      <c r="BL112" s="19" t="s">
        <v>123</v>
      </c>
      <c r="BM112" s="19" t="s">
        <v>232</v>
      </c>
    </row>
    <row r="113" spans="2:65" s="1" customFormat="1" ht="25.5" customHeight="1">
      <c r="B113" s="36"/>
      <c r="C113" s="174" t="s">
        <v>177</v>
      </c>
      <c r="D113" s="174" t="s">
        <v>118</v>
      </c>
      <c r="E113" s="175" t="s">
        <v>233</v>
      </c>
      <c r="F113" s="176" t="s">
        <v>234</v>
      </c>
      <c r="G113" s="177" t="s">
        <v>121</v>
      </c>
      <c r="H113" s="178">
        <v>5</v>
      </c>
      <c r="I113" s="179"/>
      <c r="J113" s="178">
        <f t="shared" si="10"/>
        <v>0</v>
      </c>
      <c r="K113" s="176" t="s">
        <v>122</v>
      </c>
      <c r="L113" s="56"/>
      <c r="M113" s="180" t="s">
        <v>20</v>
      </c>
      <c r="N113" s="181" t="s">
        <v>45</v>
      </c>
      <c r="O113" s="37"/>
      <c r="P113" s="182">
        <f t="shared" si="11"/>
        <v>0</v>
      </c>
      <c r="Q113" s="182">
        <v>0.22563</v>
      </c>
      <c r="R113" s="182">
        <f t="shared" si="12"/>
        <v>1.12815</v>
      </c>
      <c r="S113" s="182">
        <v>0</v>
      </c>
      <c r="T113" s="183">
        <f t="shared" si="13"/>
        <v>0</v>
      </c>
      <c r="AR113" s="19" t="s">
        <v>123</v>
      </c>
      <c r="AT113" s="19" t="s">
        <v>118</v>
      </c>
      <c r="AU113" s="19" t="s">
        <v>82</v>
      </c>
      <c r="AY113" s="19" t="s">
        <v>117</v>
      </c>
      <c r="BE113" s="184">
        <f t="shared" si="14"/>
        <v>0</v>
      </c>
      <c r="BF113" s="184">
        <f t="shared" si="15"/>
        <v>0</v>
      </c>
      <c r="BG113" s="184">
        <f t="shared" si="16"/>
        <v>0</v>
      </c>
      <c r="BH113" s="184">
        <f t="shared" si="17"/>
        <v>0</v>
      </c>
      <c r="BI113" s="184">
        <f t="shared" si="18"/>
        <v>0</v>
      </c>
      <c r="BJ113" s="19" t="s">
        <v>82</v>
      </c>
      <c r="BK113" s="185">
        <f t="shared" si="19"/>
        <v>0</v>
      </c>
      <c r="BL113" s="19" t="s">
        <v>123</v>
      </c>
      <c r="BM113" s="19" t="s">
        <v>235</v>
      </c>
    </row>
    <row r="114" spans="2:65" s="1" customFormat="1" ht="16.5" customHeight="1">
      <c r="B114" s="36"/>
      <c r="C114" s="174" t="s">
        <v>236</v>
      </c>
      <c r="D114" s="174" t="s">
        <v>118</v>
      </c>
      <c r="E114" s="175" t="s">
        <v>237</v>
      </c>
      <c r="F114" s="176" t="s">
        <v>238</v>
      </c>
      <c r="G114" s="177" t="s">
        <v>121</v>
      </c>
      <c r="H114" s="178">
        <v>5</v>
      </c>
      <c r="I114" s="179"/>
      <c r="J114" s="178">
        <f t="shared" si="10"/>
        <v>0</v>
      </c>
      <c r="K114" s="176" t="s">
        <v>122</v>
      </c>
      <c r="L114" s="56"/>
      <c r="M114" s="180" t="s">
        <v>20</v>
      </c>
      <c r="N114" s="181" t="s">
        <v>45</v>
      </c>
      <c r="O114" s="37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19" t="s">
        <v>123</v>
      </c>
      <c r="AT114" s="19" t="s">
        <v>118</v>
      </c>
      <c r="AU114" s="19" t="s">
        <v>82</v>
      </c>
      <c r="AY114" s="19" t="s">
        <v>117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19" t="s">
        <v>82</v>
      </c>
      <c r="BK114" s="185">
        <f t="shared" si="19"/>
        <v>0</v>
      </c>
      <c r="BL114" s="19" t="s">
        <v>123</v>
      </c>
      <c r="BM114" s="19" t="s">
        <v>239</v>
      </c>
    </row>
    <row r="115" spans="2:65" s="1" customFormat="1" ht="25.5" customHeight="1">
      <c r="B115" s="36"/>
      <c r="C115" s="174" t="s">
        <v>181</v>
      </c>
      <c r="D115" s="174" t="s">
        <v>118</v>
      </c>
      <c r="E115" s="175" t="s">
        <v>240</v>
      </c>
      <c r="F115" s="176" t="s">
        <v>241</v>
      </c>
      <c r="G115" s="177" t="s">
        <v>215</v>
      </c>
      <c r="H115" s="178">
        <v>15</v>
      </c>
      <c r="I115" s="179"/>
      <c r="J115" s="178">
        <f t="shared" si="10"/>
        <v>0</v>
      </c>
      <c r="K115" s="176" t="s">
        <v>122</v>
      </c>
      <c r="L115" s="56"/>
      <c r="M115" s="180" t="s">
        <v>20</v>
      </c>
      <c r="N115" s="181" t="s">
        <v>45</v>
      </c>
      <c r="O115" s="37"/>
      <c r="P115" s="182">
        <f t="shared" si="11"/>
        <v>0</v>
      </c>
      <c r="Q115" s="182">
        <v>0.34012</v>
      </c>
      <c r="R115" s="182">
        <f t="shared" si="12"/>
        <v>5.1018</v>
      </c>
      <c r="S115" s="182">
        <v>0</v>
      </c>
      <c r="T115" s="183">
        <f t="shared" si="13"/>
        <v>0</v>
      </c>
      <c r="AR115" s="19" t="s">
        <v>123</v>
      </c>
      <c r="AT115" s="19" t="s">
        <v>118</v>
      </c>
      <c r="AU115" s="19" t="s">
        <v>82</v>
      </c>
      <c r="AY115" s="19" t="s">
        <v>117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19" t="s">
        <v>82</v>
      </c>
      <c r="BK115" s="185">
        <f t="shared" si="19"/>
        <v>0</v>
      </c>
      <c r="BL115" s="19" t="s">
        <v>123</v>
      </c>
      <c r="BM115" s="19" t="s">
        <v>242</v>
      </c>
    </row>
    <row r="116" spans="2:65" s="1" customFormat="1" ht="16.5" customHeight="1">
      <c r="B116" s="36"/>
      <c r="C116" s="174" t="s">
        <v>243</v>
      </c>
      <c r="D116" s="174" t="s">
        <v>118</v>
      </c>
      <c r="E116" s="175" t="s">
        <v>244</v>
      </c>
      <c r="F116" s="176" t="s">
        <v>245</v>
      </c>
      <c r="G116" s="177" t="s">
        <v>215</v>
      </c>
      <c r="H116" s="178">
        <v>15</v>
      </c>
      <c r="I116" s="179"/>
      <c r="J116" s="178">
        <f t="shared" si="10"/>
        <v>0</v>
      </c>
      <c r="K116" s="176" t="s">
        <v>122</v>
      </c>
      <c r="L116" s="56"/>
      <c r="M116" s="180" t="s">
        <v>20</v>
      </c>
      <c r="N116" s="181" t="s">
        <v>45</v>
      </c>
      <c r="O116" s="37"/>
      <c r="P116" s="182">
        <f t="shared" si="11"/>
        <v>0</v>
      </c>
      <c r="Q116" s="182">
        <v>0.15622</v>
      </c>
      <c r="R116" s="182">
        <f t="shared" si="12"/>
        <v>2.3433</v>
      </c>
      <c r="S116" s="182">
        <v>0</v>
      </c>
      <c r="T116" s="183">
        <f t="shared" si="13"/>
        <v>0</v>
      </c>
      <c r="AR116" s="19" t="s">
        <v>123</v>
      </c>
      <c r="AT116" s="19" t="s">
        <v>118</v>
      </c>
      <c r="AU116" s="19" t="s">
        <v>82</v>
      </c>
      <c r="AY116" s="19" t="s">
        <v>117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19" t="s">
        <v>82</v>
      </c>
      <c r="BK116" s="185">
        <f t="shared" si="19"/>
        <v>0</v>
      </c>
      <c r="BL116" s="19" t="s">
        <v>123</v>
      </c>
      <c r="BM116" s="19" t="s">
        <v>246</v>
      </c>
    </row>
    <row r="117" spans="2:65" s="1" customFormat="1" ht="16.5" customHeight="1">
      <c r="B117" s="36"/>
      <c r="C117" s="174" t="s">
        <v>184</v>
      </c>
      <c r="D117" s="174" t="s">
        <v>118</v>
      </c>
      <c r="E117" s="175" t="s">
        <v>247</v>
      </c>
      <c r="F117" s="176" t="s">
        <v>248</v>
      </c>
      <c r="G117" s="177" t="s">
        <v>136</v>
      </c>
      <c r="H117" s="178">
        <v>135</v>
      </c>
      <c r="I117" s="179"/>
      <c r="J117" s="178">
        <f t="shared" si="10"/>
        <v>0</v>
      </c>
      <c r="K117" s="176" t="s">
        <v>20</v>
      </c>
      <c r="L117" s="56"/>
      <c r="M117" s="180" t="s">
        <v>20</v>
      </c>
      <c r="N117" s="181" t="s">
        <v>45</v>
      </c>
      <c r="O117" s="37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AR117" s="19" t="s">
        <v>123</v>
      </c>
      <c r="AT117" s="19" t="s">
        <v>118</v>
      </c>
      <c r="AU117" s="19" t="s">
        <v>82</v>
      </c>
      <c r="AY117" s="19" t="s">
        <v>117</v>
      </c>
      <c r="BE117" s="184">
        <f t="shared" si="14"/>
        <v>0</v>
      </c>
      <c r="BF117" s="184">
        <f t="shared" si="15"/>
        <v>0</v>
      </c>
      <c r="BG117" s="184">
        <f t="shared" si="16"/>
        <v>0</v>
      </c>
      <c r="BH117" s="184">
        <f t="shared" si="17"/>
        <v>0</v>
      </c>
      <c r="BI117" s="184">
        <f t="shared" si="18"/>
        <v>0</v>
      </c>
      <c r="BJ117" s="19" t="s">
        <v>82</v>
      </c>
      <c r="BK117" s="185">
        <f t="shared" si="19"/>
        <v>0</v>
      </c>
      <c r="BL117" s="19" t="s">
        <v>123</v>
      </c>
      <c r="BM117" s="19" t="s">
        <v>249</v>
      </c>
    </row>
    <row r="118" spans="2:65" s="1" customFormat="1" ht="16.5" customHeight="1">
      <c r="B118" s="36"/>
      <c r="C118" s="186" t="s">
        <v>250</v>
      </c>
      <c r="D118" s="186" t="s">
        <v>124</v>
      </c>
      <c r="E118" s="187" t="s">
        <v>251</v>
      </c>
      <c r="F118" s="188" t="s">
        <v>252</v>
      </c>
      <c r="G118" s="189" t="s">
        <v>136</v>
      </c>
      <c r="H118" s="190">
        <v>135</v>
      </c>
      <c r="I118" s="191"/>
      <c r="J118" s="190">
        <f t="shared" si="10"/>
        <v>0</v>
      </c>
      <c r="K118" s="188" t="s">
        <v>20</v>
      </c>
      <c r="L118" s="192"/>
      <c r="M118" s="193" t="s">
        <v>20</v>
      </c>
      <c r="N118" s="194" t="s">
        <v>45</v>
      </c>
      <c r="O118" s="37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AR118" s="19" t="s">
        <v>128</v>
      </c>
      <c r="AT118" s="19" t="s">
        <v>124</v>
      </c>
      <c r="AU118" s="19" t="s">
        <v>82</v>
      </c>
      <c r="AY118" s="19" t="s">
        <v>117</v>
      </c>
      <c r="BE118" s="184">
        <f t="shared" si="14"/>
        <v>0</v>
      </c>
      <c r="BF118" s="184">
        <f t="shared" si="15"/>
        <v>0</v>
      </c>
      <c r="BG118" s="184">
        <f t="shared" si="16"/>
        <v>0</v>
      </c>
      <c r="BH118" s="184">
        <f t="shared" si="17"/>
        <v>0</v>
      </c>
      <c r="BI118" s="184">
        <f t="shared" si="18"/>
        <v>0</v>
      </c>
      <c r="BJ118" s="19" t="s">
        <v>82</v>
      </c>
      <c r="BK118" s="185">
        <f t="shared" si="19"/>
        <v>0</v>
      </c>
      <c r="BL118" s="19" t="s">
        <v>123</v>
      </c>
      <c r="BM118" s="19" t="s">
        <v>253</v>
      </c>
    </row>
    <row r="119" spans="2:65" s="1" customFormat="1" ht="25.5" customHeight="1">
      <c r="B119" s="36"/>
      <c r="C119" s="174" t="s">
        <v>189</v>
      </c>
      <c r="D119" s="174" t="s">
        <v>118</v>
      </c>
      <c r="E119" s="175" t="s">
        <v>254</v>
      </c>
      <c r="F119" s="176" t="s">
        <v>255</v>
      </c>
      <c r="G119" s="177" t="s">
        <v>132</v>
      </c>
      <c r="H119" s="178">
        <v>6</v>
      </c>
      <c r="I119" s="179"/>
      <c r="J119" s="178">
        <f t="shared" si="10"/>
        <v>0</v>
      </c>
      <c r="K119" s="176" t="s">
        <v>122</v>
      </c>
      <c r="L119" s="56"/>
      <c r="M119" s="180" t="s">
        <v>20</v>
      </c>
      <c r="N119" s="181" t="s">
        <v>45</v>
      </c>
      <c r="O119" s="37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AR119" s="19" t="s">
        <v>123</v>
      </c>
      <c r="AT119" s="19" t="s">
        <v>118</v>
      </c>
      <c r="AU119" s="19" t="s">
        <v>82</v>
      </c>
      <c r="AY119" s="19" t="s">
        <v>117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19" t="s">
        <v>82</v>
      </c>
      <c r="BK119" s="185">
        <f t="shared" si="19"/>
        <v>0</v>
      </c>
      <c r="BL119" s="19" t="s">
        <v>123</v>
      </c>
      <c r="BM119" s="19" t="s">
        <v>256</v>
      </c>
    </row>
    <row r="120" spans="2:65" s="1" customFormat="1" ht="16.5" customHeight="1">
      <c r="B120" s="36"/>
      <c r="C120" s="174" t="s">
        <v>257</v>
      </c>
      <c r="D120" s="174" t="s">
        <v>118</v>
      </c>
      <c r="E120" s="175" t="s">
        <v>258</v>
      </c>
      <c r="F120" s="176" t="s">
        <v>259</v>
      </c>
      <c r="G120" s="177" t="s">
        <v>260</v>
      </c>
      <c r="H120" s="178">
        <v>6</v>
      </c>
      <c r="I120" s="179"/>
      <c r="J120" s="178">
        <f t="shared" si="10"/>
        <v>0</v>
      </c>
      <c r="K120" s="176" t="s">
        <v>122</v>
      </c>
      <c r="L120" s="56"/>
      <c r="M120" s="180" t="s">
        <v>20</v>
      </c>
      <c r="N120" s="181" t="s">
        <v>45</v>
      </c>
      <c r="O120" s="37"/>
      <c r="P120" s="182">
        <f t="shared" si="11"/>
        <v>0</v>
      </c>
      <c r="Q120" s="182">
        <v>2.25634</v>
      </c>
      <c r="R120" s="182">
        <f t="shared" si="12"/>
        <v>13.538039999999999</v>
      </c>
      <c r="S120" s="182">
        <v>0</v>
      </c>
      <c r="T120" s="183">
        <f t="shared" si="13"/>
        <v>0</v>
      </c>
      <c r="AR120" s="19" t="s">
        <v>123</v>
      </c>
      <c r="AT120" s="19" t="s">
        <v>118</v>
      </c>
      <c r="AU120" s="19" t="s">
        <v>82</v>
      </c>
      <c r="AY120" s="19" t="s">
        <v>117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19" t="s">
        <v>82</v>
      </c>
      <c r="BK120" s="185">
        <f t="shared" si="19"/>
        <v>0</v>
      </c>
      <c r="BL120" s="19" t="s">
        <v>123</v>
      </c>
      <c r="BM120" s="19" t="s">
        <v>261</v>
      </c>
    </row>
    <row r="121" spans="2:63" s="9" customFormat="1" ht="37.35" customHeight="1">
      <c r="B121" s="160"/>
      <c r="C121" s="161"/>
      <c r="D121" s="162" t="s">
        <v>73</v>
      </c>
      <c r="E121" s="163" t="s">
        <v>262</v>
      </c>
      <c r="F121" s="163" t="s">
        <v>263</v>
      </c>
      <c r="G121" s="161"/>
      <c r="H121" s="161"/>
      <c r="I121" s="164"/>
      <c r="J121" s="165">
        <f>BK121</f>
        <v>0</v>
      </c>
      <c r="K121" s="161"/>
      <c r="L121" s="166"/>
      <c r="M121" s="167"/>
      <c r="N121" s="168"/>
      <c r="O121" s="168"/>
      <c r="P121" s="169">
        <f>SUM(P122:P128)</f>
        <v>0</v>
      </c>
      <c r="Q121" s="168"/>
      <c r="R121" s="169">
        <f>SUM(R122:R128)</f>
        <v>0</v>
      </c>
      <c r="S121" s="168"/>
      <c r="T121" s="170">
        <f>SUM(T122:T128)</f>
        <v>0</v>
      </c>
      <c r="AR121" s="171" t="s">
        <v>82</v>
      </c>
      <c r="AT121" s="172" t="s">
        <v>73</v>
      </c>
      <c r="AU121" s="172" t="s">
        <v>74</v>
      </c>
      <c r="AY121" s="171" t="s">
        <v>117</v>
      </c>
      <c r="BK121" s="173">
        <f>SUM(BK122:BK128)</f>
        <v>0</v>
      </c>
    </row>
    <row r="122" spans="2:65" s="1" customFormat="1" ht="16.5" customHeight="1">
      <c r="B122" s="36"/>
      <c r="C122" s="174" t="s">
        <v>195</v>
      </c>
      <c r="D122" s="174" t="s">
        <v>118</v>
      </c>
      <c r="E122" s="175" t="s">
        <v>264</v>
      </c>
      <c r="F122" s="176" t="s">
        <v>265</v>
      </c>
      <c r="G122" s="177" t="s">
        <v>132</v>
      </c>
      <c r="H122" s="178">
        <v>1</v>
      </c>
      <c r="I122" s="179"/>
      <c r="J122" s="178">
        <f aca="true" t="shared" si="20" ref="J122:J128">ROUND(I122*H122,5)</f>
        <v>0</v>
      </c>
      <c r="K122" s="176" t="s">
        <v>122</v>
      </c>
      <c r="L122" s="56"/>
      <c r="M122" s="180" t="s">
        <v>20</v>
      </c>
      <c r="N122" s="181" t="s">
        <v>45</v>
      </c>
      <c r="O122" s="37"/>
      <c r="P122" s="182">
        <f aca="true" t="shared" si="21" ref="P122:P128">O122*H122</f>
        <v>0</v>
      </c>
      <c r="Q122" s="182">
        <v>0</v>
      </c>
      <c r="R122" s="182">
        <f aca="true" t="shared" si="22" ref="R122:R128">Q122*H122</f>
        <v>0</v>
      </c>
      <c r="S122" s="182">
        <v>0</v>
      </c>
      <c r="T122" s="183">
        <f aca="true" t="shared" si="23" ref="T122:T128">S122*H122</f>
        <v>0</v>
      </c>
      <c r="AR122" s="19" t="s">
        <v>123</v>
      </c>
      <c r="AT122" s="19" t="s">
        <v>118</v>
      </c>
      <c r="AU122" s="19" t="s">
        <v>82</v>
      </c>
      <c r="AY122" s="19" t="s">
        <v>117</v>
      </c>
      <c r="BE122" s="184">
        <f aca="true" t="shared" si="24" ref="BE122:BE128">IF(N122="základní",J122,0)</f>
        <v>0</v>
      </c>
      <c r="BF122" s="184">
        <f aca="true" t="shared" si="25" ref="BF122:BF128">IF(N122="snížená",J122,0)</f>
        <v>0</v>
      </c>
      <c r="BG122" s="184">
        <f aca="true" t="shared" si="26" ref="BG122:BG128">IF(N122="zákl. přenesená",J122,0)</f>
        <v>0</v>
      </c>
      <c r="BH122" s="184">
        <f aca="true" t="shared" si="27" ref="BH122:BH128">IF(N122="sníž. přenesená",J122,0)</f>
        <v>0</v>
      </c>
      <c r="BI122" s="184">
        <f aca="true" t="shared" si="28" ref="BI122:BI128">IF(N122="nulová",J122,0)</f>
        <v>0</v>
      </c>
      <c r="BJ122" s="19" t="s">
        <v>82</v>
      </c>
      <c r="BK122" s="185">
        <f aca="true" t="shared" si="29" ref="BK122:BK128">ROUND(I122*H122,5)</f>
        <v>0</v>
      </c>
      <c r="BL122" s="19" t="s">
        <v>123</v>
      </c>
      <c r="BM122" s="19" t="s">
        <v>266</v>
      </c>
    </row>
    <row r="123" spans="2:65" s="1" customFormat="1" ht="16.5" customHeight="1">
      <c r="B123" s="36"/>
      <c r="C123" s="174" t="s">
        <v>267</v>
      </c>
      <c r="D123" s="174" t="s">
        <v>118</v>
      </c>
      <c r="E123" s="175" t="s">
        <v>268</v>
      </c>
      <c r="F123" s="176" t="s">
        <v>269</v>
      </c>
      <c r="G123" s="177" t="s">
        <v>132</v>
      </c>
      <c r="H123" s="178">
        <v>6</v>
      </c>
      <c r="I123" s="179"/>
      <c r="J123" s="178">
        <f t="shared" si="20"/>
        <v>0</v>
      </c>
      <c r="K123" s="176" t="s">
        <v>122</v>
      </c>
      <c r="L123" s="56"/>
      <c r="M123" s="180" t="s">
        <v>20</v>
      </c>
      <c r="N123" s="181" t="s">
        <v>45</v>
      </c>
      <c r="O123" s="37"/>
      <c r="P123" s="182">
        <f t="shared" si="21"/>
        <v>0</v>
      </c>
      <c r="Q123" s="182">
        <v>0</v>
      </c>
      <c r="R123" s="182">
        <f t="shared" si="22"/>
        <v>0</v>
      </c>
      <c r="S123" s="182">
        <v>0</v>
      </c>
      <c r="T123" s="183">
        <f t="shared" si="23"/>
        <v>0</v>
      </c>
      <c r="AR123" s="19" t="s">
        <v>123</v>
      </c>
      <c r="AT123" s="19" t="s">
        <v>118</v>
      </c>
      <c r="AU123" s="19" t="s">
        <v>82</v>
      </c>
      <c r="AY123" s="19" t="s">
        <v>117</v>
      </c>
      <c r="BE123" s="184">
        <f t="shared" si="24"/>
        <v>0</v>
      </c>
      <c r="BF123" s="184">
        <f t="shared" si="25"/>
        <v>0</v>
      </c>
      <c r="BG123" s="184">
        <f t="shared" si="26"/>
        <v>0</v>
      </c>
      <c r="BH123" s="184">
        <f t="shared" si="27"/>
        <v>0</v>
      </c>
      <c r="BI123" s="184">
        <f t="shared" si="28"/>
        <v>0</v>
      </c>
      <c r="BJ123" s="19" t="s">
        <v>82</v>
      </c>
      <c r="BK123" s="185">
        <f t="shared" si="29"/>
        <v>0</v>
      </c>
      <c r="BL123" s="19" t="s">
        <v>123</v>
      </c>
      <c r="BM123" s="19" t="s">
        <v>270</v>
      </c>
    </row>
    <row r="124" spans="2:65" s="1" customFormat="1" ht="16.5" customHeight="1">
      <c r="B124" s="36"/>
      <c r="C124" s="186" t="s">
        <v>198</v>
      </c>
      <c r="D124" s="186" t="s">
        <v>124</v>
      </c>
      <c r="E124" s="187" t="s">
        <v>271</v>
      </c>
      <c r="F124" s="188" t="s">
        <v>272</v>
      </c>
      <c r="G124" s="189" t="s">
        <v>273</v>
      </c>
      <c r="H124" s="191"/>
      <c r="I124" s="191"/>
      <c r="J124" s="190">
        <f t="shared" si="20"/>
        <v>0</v>
      </c>
      <c r="K124" s="188" t="s">
        <v>20</v>
      </c>
      <c r="L124" s="192"/>
      <c r="M124" s="193" t="s">
        <v>20</v>
      </c>
      <c r="N124" s="194" t="s">
        <v>45</v>
      </c>
      <c r="O124" s="37"/>
      <c r="P124" s="182">
        <f t="shared" si="21"/>
        <v>0</v>
      </c>
      <c r="Q124" s="182">
        <v>0</v>
      </c>
      <c r="R124" s="182">
        <f t="shared" si="22"/>
        <v>0</v>
      </c>
      <c r="S124" s="182">
        <v>0</v>
      </c>
      <c r="T124" s="183">
        <f t="shared" si="23"/>
        <v>0</v>
      </c>
      <c r="AR124" s="19" t="s">
        <v>128</v>
      </c>
      <c r="AT124" s="19" t="s">
        <v>124</v>
      </c>
      <c r="AU124" s="19" t="s">
        <v>82</v>
      </c>
      <c r="AY124" s="19" t="s">
        <v>117</v>
      </c>
      <c r="BE124" s="184">
        <f t="shared" si="24"/>
        <v>0</v>
      </c>
      <c r="BF124" s="184">
        <f t="shared" si="25"/>
        <v>0</v>
      </c>
      <c r="BG124" s="184">
        <f t="shared" si="26"/>
        <v>0</v>
      </c>
      <c r="BH124" s="184">
        <f t="shared" si="27"/>
        <v>0</v>
      </c>
      <c r="BI124" s="184">
        <f t="shared" si="28"/>
        <v>0</v>
      </c>
      <c r="BJ124" s="19" t="s">
        <v>82</v>
      </c>
      <c r="BK124" s="185">
        <f t="shared" si="29"/>
        <v>0</v>
      </c>
      <c r="BL124" s="19" t="s">
        <v>123</v>
      </c>
      <c r="BM124" s="19" t="s">
        <v>274</v>
      </c>
    </row>
    <row r="125" spans="2:65" s="1" customFormat="1" ht="16.5" customHeight="1">
      <c r="B125" s="36"/>
      <c r="C125" s="174" t="s">
        <v>275</v>
      </c>
      <c r="D125" s="174" t="s">
        <v>118</v>
      </c>
      <c r="E125" s="175" t="s">
        <v>276</v>
      </c>
      <c r="F125" s="176" t="s">
        <v>277</v>
      </c>
      <c r="G125" s="177" t="s">
        <v>188</v>
      </c>
      <c r="H125" s="178">
        <v>16</v>
      </c>
      <c r="I125" s="179"/>
      <c r="J125" s="178">
        <f t="shared" si="20"/>
        <v>0</v>
      </c>
      <c r="K125" s="176" t="s">
        <v>20</v>
      </c>
      <c r="L125" s="56"/>
      <c r="M125" s="180" t="s">
        <v>20</v>
      </c>
      <c r="N125" s="181" t="s">
        <v>45</v>
      </c>
      <c r="O125" s="37"/>
      <c r="P125" s="182">
        <f t="shared" si="21"/>
        <v>0</v>
      </c>
      <c r="Q125" s="182">
        <v>0</v>
      </c>
      <c r="R125" s="182">
        <f t="shared" si="22"/>
        <v>0</v>
      </c>
      <c r="S125" s="182">
        <v>0</v>
      </c>
      <c r="T125" s="183">
        <f t="shared" si="23"/>
        <v>0</v>
      </c>
      <c r="AR125" s="19" t="s">
        <v>123</v>
      </c>
      <c r="AT125" s="19" t="s">
        <v>118</v>
      </c>
      <c r="AU125" s="19" t="s">
        <v>82</v>
      </c>
      <c r="AY125" s="19" t="s">
        <v>117</v>
      </c>
      <c r="BE125" s="184">
        <f t="shared" si="24"/>
        <v>0</v>
      </c>
      <c r="BF125" s="184">
        <f t="shared" si="25"/>
        <v>0</v>
      </c>
      <c r="BG125" s="184">
        <f t="shared" si="26"/>
        <v>0</v>
      </c>
      <c r="BH125" s="184">
        <f t="shared" si="27"/>
        <v>0</v>
      </c>
      <c r="BI125" s="184">
        <f t="shared" si="28"/>
        <v>0</v>
      </c>
      <c r="BJ125" s="19" t="s">
        <v>82</v>
      </c>
      <c r="BK125" s="185">
        <f t="shared" si="29"/>
        <v>0</v>
      </c>
      <c r="BL125" s="19" t="s">
        <v>123</v>
      </c>
      <c r="BM125" s="19" t="s">
        <v>278</v>
      </c>
    </row>
    <row r="126" spans="2:65" s="1" customFormat="1" ht="16.5" customHeight="1">
      <c r="B126" s="36"/>
      <c r="C126" s="174" t="s">
        <v>201</v>
      </c>
      <c r="D126" s="174" t="s">
        <v>118</v>
      </c>
      <c r="E126" s="175" t="s">
        <v>279</v>
      </c>
      <c r="F126" s="176" t="s">
        <v>280</v>
      </c>
      <c r="G126" s="177" t="s">
        <v>273</v>
      </c>
      <c r="H126" s="179"/>
      <c r="I126" s="179"/>
      <c r="J126" s="178">
        <f t="shared" si="20"/>
        <v>0</v>
      </c>
      <c r="K126" s="176" t="s">
        <v>20</v>
      </c>
      <c r="L126" s="56"/>
      <c r="M126" s="180" t="s">
        <v>20</v>
      </c>
      <c r="N126" s="181" t="s">
        <v>45</v>
      </c>
      <c r="O126" s="37"/>
      <c r="P126" s="182">
        <f t="shared" si="21"/>
        <v>0</v>
      </c>
      <c r="Q126" s="182">
        <v>0</v>
      </c>
      <c r="R126" s="182">
        <f t="shared" si="22"/>
        <v>0</v>
      </c>
      <c r="S126" s="182">
        <v>0</v>
      </c>
      <c r="T126" s="183">
        <f t="shared" si="23"/>
        <v>0</v>
      </c>
      <c r="AR126" s="19" t="s">
        <v>123</v>
      </c>
      <c r="AT126" s="19" t="s">
        <v>118</v>
      </c>
      <c r="AU126" s="19" t="s">
        <v>82</v>
      </c>
      <c r="AY126" s="19" t="s">
        <v>117</v>
      </c>
      <c r="BE126" s="184">
        <f t="shared" si="24"/>
        <v>0</v>
      </c>
      <c r="BF126" s="184">
        <f t="shared" si="25"/>
        <v>0</v>
      </c>
      <c r="BG126" s="184">
        <f t="shared" si="26"/>
        <v>0</v>
      </c>
      <c r="BH126" s="184">
        <f t="shared" si="27"/>
        <v>0</v>
      </c>
      <c r="BI126" s="184">
        <f t="shared" si="28"/>
        <v>0</v>
      </c>
      <c r="BJ126" s="19" t="s">
        <v>82</v>
      </c>
      <c r="BK126" s="185">
        <f t="shared" si="29"/>
        <v>0</v>
      </c>
      <c r="BL126" s="19" t="s">
        <v>123</v>
      </c>
      <c r="BM126" s="19" t="s">
        <v>281</v>
      </c>
    </row>
    <row r="127" spans="2:65" s="1" customFormat="1" ht="16.5" customHeight="1">
      <c r="B127" s="36"/>
      <c r="C127" s="174" t="s">
        <v>282</v>
      </c>
      <c r="D127" s="174" t="s">
        <v>118</v>
      </c>
      <c r="E127" s="175" t="s">
        <v>283</v>
      </c>
      <c r="F127" s="176" t="s">
        <v>284</v>
      </c>
      <c r="G127" s="177" t="s">
        <v>285</v>
      </c>
      <c r="H127" s="178">
        <v>1</v>
      </c>
      <c r="I127" s="179"/>
      <c r="J127" s="178">
        <f t="shared" si="20"/>
        <v>0</v>
      </c>
      <c r="K127" s="176" t="s">
        <v>20</v>
      </c>
      <c r="L127" s="56"/>
      <c r="M127" s="180" t="s">
        <v>20</v>
      </c>
      <c r="N127" s="181" t="s">
        <v>45</v>
      </c>
      <c r="O127" s="37"/>
      <c r="P127" s="182">
        <f t="shared" si="21"/>
        <v>0</v>
      </c>
      <c r="Q127" s="182">
        <v>0</v>
      </c>
      <c r="R127" s="182">
        <f t="shared" si="22"/>
        <v>0</v>
      </c>
      <c r="S127" s="182">
        <v>0</v>
      </c>
      <c r="T127" s="183">
        <f t="shared" si="23"/>
        <v>0</v>
      </c>
      <c r="AR127" s="19" t="s">
        <v>123</v>
      </c>
      <c r="AT127" s="19" t="s">
        <v>118</v>
      </c>
      <c r="AU127" s="19" t="s">
        <v>82</v>
      </c>
      <c r="AY127" s="19" t="s">
        <v>117</v>
      </c>
      <c r="BE127" s="184">
        <f t="shared" si="24"/>
        <v>0</v>
      </c>
      <c r="BF127" s="184">
        <f t="shared" si="25"/>
        <v>0</v>
      </c>
      <c r="BG127" s="184">
        <f t="shared" si="26"/>
        <v>0</v>
      </c>
      <c r="BH127" s="184">
        <f t="shared" si="27"/>
        <v>0</v>
      </c>
      <c r="BI127" s="184">
        <f t="shared" si="28"/>
        <v>0</v>
      </c>
      <c r="BJ127" s="19" t="s">
        <v>82</v>
      </c>
      <c r="BK127" s="185">
        <f t="shared" si="29"/>
        <v>0</v>
      </c>
      <c r="BL127" s="19" t="s">
        <v>123</v>
      </c>
      <c r="BM127" s="19" t="s">
        <v>286</v>
      </c>
    </row>
    <row r="128" spans="2:65" s="1" customFormat="1" ht="16.5" customHeight="1">
      <c r="B128" s="36"/>
      <c r="C128" s="174" t="s">
        <v>205</v>
      </c>
      <c r="D128" s="174" t="s">
        <v>118</v>
      </c>
      <c r="E128" s="175" t="s">
        <v>287</v>
      </c>
      <c r="F128" s="176" t="s">
        <v>288</v>
      </c>
      <c r="G128" s="177" t="s">
        <v>285</v>
      </c>
      <c r="H128" s="178">
        <v>1</v>
      </c>
      <c r="I128" s="179"/>
      <c r="J128" s="178">
        <f t="shared" si="20"/>
        <v>0</v>
      </c>
      <c r="K128" s="176" t="s">
        <v>20</v>
      </c>
      <c r="L128" s="56"/>
      <c r="M128" s="180" t="s">
        <v>20</v>
      </c>
      <c r="N128" s="195" t="s">
        <v>45</v>
      </c>
      <c r="O128" s="196"/>
      <c r="P128" s="197">
        <f t="shared" si="21"/>
        <v>0</v>
      </c>
      <c r="Q128" s="197">
        <v>0</v>
      </c>
      <c r="R128" s="197">
        <f t="shared" si="22"/>
        <v>0</v>
      </c>
      <c r="S128" s="197">
        <v>0</v>
      </c>
      <c r="T128" s="198">
        <f t="shared" si="23"/>
        <v>0</v>
      </c>
      <c r="AR128" s="19" t="s">
        <v>123</v>
      </c>
      <c r="AT128" s="19" t="s">
        <v>118</v>
      </c>
      <c r="AU128" s="19" t="s">
        <v>82</v>
      </c>
      <c r="AY128" s="19" t="s">
        <v>117</v>
      </c>
      <c r="BE128" s="184">
        <f t="shared" si="24"/>
        <v>0</v>
      </c>
      <c r="BF128" s="184">
        <f t="shared" si="25"/>
        <v>0</v>
      </c>
      <c r="BG128" s="184">
        <f t="shared" si="26"/>
        <v>0</v>
      </c>
      <c r="BH128" s="184">
        <f t="shared" si="27"/>
        <v>0</v>
      </c>
      <c r="BI128" s="184">
        <f t="shared" si="28"/>
        <v>0</v>
      </c>
      <c r="BJ128" s="19" t="s">
        <v>82</v>
      </c>
      <c r="BK128" s="185">
        <f t="shared" si="29"/>
        <v>0</v>
      </c>
      <c r="BL128" s="19" t="s">
        <v>123</v>
      </c>
      <c r="BM128" s="19" t="s">
        <v>289</v>
      </c>
    </row>
    <row r="129" spans="2:12" s="1" customFormat="1" ht="6.95" customHeight="1">
      <c r="B129" s="51"/>
      <c r="C129" s="52"/>
      <c r="D129" s="52"/>
      <c r="E129" s="52"/>
      <c r="F129" s="52"/>
      <c r="G129" s="52"/>
      <c r="H129" s="52"/>
      <c r="I129" s="130"/>
      <c r="J129" s="52"/>
      <c r="K129" s="52"/>
      <c r="L129" s="56"/>
    </row>
  </sheetData>
  <sheetProtection algorithmName="SHA-512" hashValue="TCS01QwB8Nz93uW0IhiKq6TJPl4AZGajtPJSHwF1BmmazUGlZfqxPmliBYlTjpDOiDPej3LbNfD8sK+yNYhYpw==" saltValue="hi5iYIGL4tlwm78JvHy3DNa/1WKfn66YwznlMtV6C+1HgQeSsvSX3uoFPSh3L3o+ilTcIO8pg2jNLdmidFQoWQ==" spinCount="100000" sheet="1" objects="1" scenarios="1" formatColumns="0" formatRows="0" autoFilter="0"/>
  <autoFilter ref="C78:K12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9" customWidth="1"/>
    <col min="2" max="2" width="1.66796875" style="199" customWidth="1"/>
    <col min="3" max="4" width="5" style="199" customWidth="1"/>
    <col min="5" max="5" width="11.66015625" style="199" customWidth="1"/>
    <col min="6" max="6" width="9.16015625" style="199" customWidth="1"/>
    <col min="7" max="7" width="5" style="199" customWidth="1"/>
    <col min="8" max="8" width="77.83203125" style="199" customWidth="1"/>
    <col min="9" max="10" width="20" style="199" customWidth="1"/>
    <col min="11" max="11" width="1.6679687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0" customFormat="1" ht="45" customHeight="1">
      <c r="B3" s="203"/>
      <c r="C3" s="327" t="s">
        <v>290</v>
      </c>
      <c r="D3" s="327"/>
      <c r="E3" s="327"/>
      <c r="F3" s="327"/>
      <c r="G3" s="327"/>
      <c r="H3" s="327"/>
      <c r="I3" s="327"/>
      <c r="J3" s="327"/>
      <c r="K3" s="204"/>
    </row>
    <row r="4" spans="2:11" ht="25.5" customHeight="1">
      <c r="B4" s="205"/>
      <c r="C4" s="331" t="s">
        <v>291</v>
      </c>
      <c r="D4" s="331"/>
      <c r="E4" s="331"/>
      <c r="F4" s="331"/>
      <c r="G4" s="331"/>
      <c r="H4" s="331"/>
      <c r="I4" s="331"/>
      <c r="J4" s="331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30" t="s">
        <v>292</v>
      </c>
      <c r="D6" s="330"/>
      <c r="E6" s="330"/>
      <c r="F6" s="330"/>
      <c r="G6" s="330"/>
      <c r="H6" s="330"/>
      <c r="I6" s="330"/>
      <c r="J6" s="330"/>
      <c r="K6" s="206"/>
    </row>
    <row r="7" spans="2:11" ht="15" customHeight="1">
      <c r="B7" s="209"/>
      <c r="C7" s="330" t="s">
        <v>293</v>
      </c>
      <c r="D7" s="330"/>
      <c r="E7" s="330"/>
      <c r="F7" s="330"/>
      <c r="G7" s="330"/>
      <c r="H7" s="330"/>
      <c r="I7" s="330"/>
      <c r="J7" s="330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30" t="s">
        <v>294</v>
      </c>
      <c r="D9" s="330"/>
      <c r="E9" s="330"/>
      <c r="F9" s="330"/>
      <c r="G9" s="330"/>
      <c r="H9" s="330"/>
      <c r="I9" s="330"/>
      <c r="J9" s="330"/>
      <c r="K9" s="206"/>
    </row>
    <row r="10" spans="2:11" ht="15" customHeight="1">
      <c r="B10" s="209"/>
      <c r="C10" s="208"/>
      <c r="D10" s="330" t="s">
        <v>295</v>
      </c>
      <c r="E10" s="330"/>
      <c r="F10" s="330"/>
      <c r="G10" s="330"/>
      <c r="H10" s="330"/>
      <c r="I10" s="330"/>
      <c r="J10" s="330"/>
      <c r="K10" s="206"/>
    </row>
    <row r="11" spans="2:11" ht="15" customHeight="1">
      <c r="B11" s="209"/>
      <c r="C11" s="210"/>
      <c r="D11" s="330" t="s">
        <v>296</v>
      </c>
      <c r="E11" s="330"/>
      <c r="F11" s="330"/>
      <c r="G11" s="330"/>
      <c r="H11" s="330"/>
      <c r="I11" s="330"/>
      <c r="J11" s="330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30" t="s">
        <v>297</v>
      </c>
      <c r="E13" s="330"/>
      <c r="F13" s="330"/>
      <c r="G13" s="330"/>
      <c r="H13" s="330"/>
      <c r="I13" s="330"/>
      <c r="J13" s="330"/>
      <c r="K13" s="206"/>
    </row>
    <row r="14" spans="2:11" ht="15" customHeight="1">
      <c r="B14" s="209"/>
      <c r="C14" s="210"/>
      <c r="D14" s="330" t="s">
        <v>298</v>
      </c>
      <c r="E14" s="330"/>
      <c r="F14" s="330"/>
      <c r="G14" s="330"/>
      <c r="H14" s="330"/>
      <c r="I14" s="330"/>
      <c r="J14" s="330"/>
      <c r="K14" s="206"/>
    </row>
    <row r="15" spans="2:11" ht="15" customHeight="1">
      <c r="B15" s="209"/>
      <c r="C15" s="210"/>
      <c r="D15" s="330" t="s">
        <v>299</v>
      </c>
      <c r="E15" s="330"/>
      <c r="F15" s="330"/>
      <c r="G15" s="330"/>
      <c r="H15" s="330"/>
      <c r="I15" s="330"/>
      <c r="J15" s="330"/>
      <c r="K15" s="206"/>
    </row>
    <row r="16" spans="2:11" ht="15" customHeight="1">
      <c r="B16" s="209"/>
      <c r="C16" s="210"/>
      <c r="D16" s="210"/>
      <c r="E16" s="211" t="s">
        <v>81</v>
      </c>
      <c r="F16" s="330" t="s">
        <v>300</v>
      </c>
      <c r="G16" s="330"/>
      <c r="H16" s="330"/>
      <c r="I16" s="330"/>
      <c r="J16" s="330"/>
      <c r="K16" s="206"/>
    </row>
    <row r="17" spans="2:11" ht="15" customHeight="1">
      <c r="B17" s="209"/>
      <c r="C17" s="210"/>
      <c r="D17" s="210"/>
      <c r="E17" s="211" t="s">
        <v>301</v>
      </c>
      <c r="F17" s="330" t="s">
        <v>302</v>
      </c>
      <c r="G17" s="330"/>
      <c r="H17" s="330"/>
      <c r="I17" s="330"/>
      <c r="J17" s="330"/>
      <c r="K17" s="206"/>
    </row>
    <row r="18" spans="2:11" ht="15" customHeight="1">
      <c r="B18" s="209"/>
      <c r="C18" s="210"/>
      <c r="D18" s="210"/>
      <c r="E18" s="211" t="s">
        <v>303</v>
      </c>
      <c r="F18" s="330" t="s">
        <v>304</v>
      </c>
      <c r="G18" s="330"/>
      <c r="H18" s="330"/>
      <c r="I18" s="330"/>
      <c r="J18" s="330"/>
      <c r="K18" s="206"/>
    </row>
    <row r="19" spans="2:11" ht="15" customHeight="1">
      <c r="B19" s="209"/>
      <c r="C19" s="210"/>
      <c r="D19" s="210"/>
      <c r="E19" s="211" t="s">
        <v>305</v>
      </c>
      <c r="F19" s="330" t="s">
        <v>306</v>
      </c>
      <c r="G19" s="330"/>
      <c r="H19" s="330"/>
      <c r="I19" s="330"/>
      <c r="J19" s="330"/>
      <c r="K19" s="206"/>
    </row>
    <row r="20" spans="2:11" ht="15" customHeight="1">
      <c r="B20" s="209"/>
      <c r="C20" s="210"/>
      <c r="D20" s="210"/>
      <c r="E20" s="211" t="s">
        <v>262</v>
      </c>
      <c r="F20" s="330" t="s">
        <v>307</v>
      </c>
      <c r="G20" s="330"/>
      <c r="H20" s="330"/>
      <c r="I20" s="330"/>
      <c r="J20" s="330"/>
      <c r="K20" s="206"/>
    </row>
    <row r="21" spans="2:11" ht="15" customHeight="1">
      <c r="B21" s="209"/>
      <c r="C21" s="210"/>
      <c r="D21" s="210"/>
      <c r="E21" s="211" t="s">
        <v>308</v>
      </c>
      <c r="F21" s="330" t="s">
        <v>309</v>
      </c>
      <c r="G21" s="330"/>
      <c r="H21" s="330"/>
      <c r="I21" s="330"/>
      <c r="J21" s="330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30" t="s">
        <v>310</v>
      </c>
      <c r="D23" s="330"/>
      <c r="E23" s="330"/>
      <c r="F23" s="330"/>
      <c r="G23" s="330"/>
      <c r="H23" s="330"/>
      <c r="I23" s="330"/>
      <c r="J23" s="330"/>
      <c r="K23" s="206"/>
    </row>
    <row r="24" spans="2:11" ht="15" customHeight="1">
      <c r="B24" s="209"/>
      <c r="C24" s="330" t="s">
        <v>311</v>
      </c>
      <c r="D24" s="330"/>
      <c r="E24" s="330"/>
      <c r="F24" s="330"/>
      <c r="G24" s="330"/>
      <c r="H24" s="330"/>
      <c r="I24" s="330"/>
      <c r="J24" s="330"/>
      <c r="K24" s="206"/>
    </row>
    <row r="25" spans="2:11" ht="15" customHeight="1">
      <c r="B25" s="209"/>
      <c r="C25" s="208"/>
      <c r="D25" s="330" t="s">
        <v>312</v>
      </c>
      <c r="E25" s="330"/>
      <c r="F25" s="330"/>
      <c r="G25" s="330"/>
      <c r="H25" s="330"/>
      <c r="I25" s="330"/>
      <c r="J25" s="330"/>
      <c r="K25" s="206"/>
    </row>
    <row r="26" spans="2:11" ht="15" customHeight="1">
      <c r="B26" s="209"/>
      <c r="C26" s="210"/>
      <c r="D26" s="330" t="s">
        <v>313</v>
      </c>
      <c r="E26" s="330"/>
      <c r="F26" s="330"/>
      <c r="G26" s="330"/>
      <c r="H26" s="330"/>
      <c r="I26" s="330"/>
      <c r="J26" s="330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30" t="s">
        <v>314</v>
      </c>
      <c r="E28" s="330"/>
      <c r="F28" s="330"/>
      <c r="G28" s="330"/>
      <c r="H28" s="330"/>
      <c r="I28" s="330"/>
      <c r="J28" s="330"/>
      <c r="K28" s="206"/>
    </row>
    <row r="29" spans="2:11" ht="15" customHeight="1">
      <c r="B29" s="209"/>
      <c r="C29" s="210"/>
      <c r="D29" s="330" t="s">
        <v>315</v>
      </c>
      <c r="E29" s="330"/>
      <c r="F29" s="330"/>
      <c r="G29" s="330"/>
      <c r="H29" s="330"/>
      <c r="I29" s="330"/>
      <c r="J29" s="330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30" t="s">
        <v>316</v>
      </c>
      <c r="E31" s="330"/>
      <c r="F31" s="330"/>
      <c r="G31" s="330"/>
      <c r="H31" s="330"/>
      <c r="I31" s="330"/>
      <c r="J31" s="330"/>
      <c r="K31" s="206"/>
    </row>
    <row r="32" spans="2:11" ht="15" customHeight="1">
      <c r="B32" s="209"/>
      <c r="C32" s="210"/>
      <c r="D32" s="330" t="s">
        <v>317</v>
      </c>
      <c r="E32" s="330"/>
      <c r="F32" s="330"/>
      <c r="G32" s="330"/>
      <c r="H32" s="330"/>
      <c r="I32" s="330"/>
      <c r="J32" s="330"/>
      <c r="K32" s="206"/>
    </row>
    <row r="33" spans="2:11" ht="15" customHeight="1">
      <c r="B33" s="209"/>
      <c r="C33" s="210"/>
      <c r="D33" s="330" t="s">
        <v>318</v>
      </c>
      <c r="E33" s="330"/>
      <c r="F33" s="330"/>
      <c r="G33" s="330"/>
      <c r="H33" s="330"/>
      <c r="I33" s="330"/>
      <c r="J33" s="330"/>
      <c r="K33" s="206"/>
    </row>
    <row r="34" spans="2:11" ht="15" customHeight="1">
      <c r="B34" s="209"/>
      <c r="C34" s="210"/>
      <c r="D34" s="208"/>
      <c r="E34" s="212" t="s">
        <v>102</v>
      </c>
      <c r="F34" s="208"/>
      <c r="G34" s="330" t="s">
        <v>319</v>
      </c>
      <c r="H34" s="330"/>
      <c r="I34" s="330"/>
      <c r="J34" s="330"/>
      <c r="K34" s="206"/>
    </row>
    <row r="35" spans="2:11" ht="30.75" customHeight="1">
      <c r="B35" s="209"/>
      <c r="C35" s="210"/>
      <c r="D35" s="208"/>
      <c r="E35" s="212" t="s">
        <v>320</v>
      </c>
      <c r="F35" s="208"/>
      <c r="G35" s="330" t="s">
        <v>321</v>
      </c>
      <c r="H35" s="330"/>
      <c r="I35" s="330"/>
      <c r="J35" s="330"/>
      <c r="K35" s="206"/>
    </row>
    <row r="36" spans="2:11" ht="15" customHeight="1">
      <c r="B36" s="209"/>
      <c r="C36" s="210"/>
      <c r="D36" s="208"/>
      <c r="E36" s="212" t="s">
        <v>55</v>
      </c>
      <c r="F36" s="208"/>
      <c r="G36" s="330" t="s">
        <v>322</v>
      </c>
      <c r="H36" s="330"/>
      <c r="I36" s="330"/>
      <c r="J36" s="330"/>
      <c r="K36" s="206"/>
    </row>
    <row r="37" spans="2:11" ht="15" customHeight="1">
      <c r="B37" s="209"/>
      <c r="C37" s="210"/>
      <c r="D37" s="208"/>
      <c r="E37" s="212" t="s">
        <v>103</v>
      </c>
      <c r="F37" s="208"/>
      <c r="G37" s="330" t="s">
        <v>323</v>
      </c>
      <c r="H37" s="330"/>
      <c r="I37" s="330"/>
      <c r="J37" s="330"/>
      <c r="K37" s="206"/>
    </row>
    <row r="38" spans="2:11" ht="15" customHeight="1">
      <c r="B38" s="209"/>
      <c r="C38" s="210"/>
      <c r="D38" s="208"/>
      <c r="E38" s="212" t="s">
        <v>104</v>
      </c>
      <c r="F38" s="208"/>
      <c r="G38" s="330" t="s">
        <v>324</v>
      </c>
      <c r="H38" s="330"/>
      <c r="I38" s="330"/>
      <c r="J38" s="330"/>
      <c r="K38" s="206"/>
    </row>
    <row r="39" spans="2:11" ht="15" customHeight="1">
      <c r="B39" s="209"/>
      <c r="C39" s="210"/>
      <c r="D39" s="208"/>
      <c r="E39" s="212" t="s">
        <v>105</v>
      </c>
      <c r="F39" s="208"/>
      <c r="G39" s="330" t="s">
        <v>325</v>
      </c>
      <c r="H39" s="330"/>
      <c r="I39" s="330"/>
      <c r="J39" s="330"/>
      <c r="K39" s="206"/>
    </row>
    <row r="40" spans="2:11" ht="15" customHeight="1">
      <c r="B40" s="209"/>
      <c r="C40" s="210"/>
      <c r="D40" s="208"/>
      <c r="E40" s="212" t="s">
        <v>326</v>
      </c>
      <c r="F40" s="208"/>
      <c r="G40" s="330" t="s">
        <v>327</v>
      </c>
      <c r="H40" s="330"/>
      <c r="I40" s="330"/>
      <c r="J40" s="330"/>
      <c r="K40" s="206"/>
    </row>
    <row r="41" spans="2:11" ht="15" customHeight="1">
      <c r="B41" s="209"/>
      <c r="C41" s="210"/>
      <c r="D41" s="208"/>
      <c r="E41" s="212"/>
      <c r="F41" s="208"/>
      <c r="G41" s="330" t="s">
        <v>328</v>
      </c>
      <c r="H41" s="330"/>
      <c r="I41" s="330"/>
      <c r="J41" s="330"/>
      <c r="K41" s="206"/>
    </row>
    <row r="42" spans="2:11" ht="15" customHeight="1">
      <c r="B42" s="209"/>
      <c r="C42" s="210"/>
      <c r="D42" s="208"/>
      <c r="E42" s="212" t="s">
        <v>329</v>
      </c>
      <c r="F42" s="208"/>
      <c r="G42" s="330" t="s">
        <v>330</v>
      </c>
      <c r="H42" s="330"/>
      <c r="I42" s="330"/>
      <c r="J42" s="330"/>
      <c r="K42" s="206"/>
    </row>
    <row r="43" spans="2:11" ht="15" customHeight="1">
      <c r="B43" s="209"/>
      <c r="C43" s="210"/>
      <c r="D43" s="208"/>
      <c r="E43" s="212" t="s">
        <v>107</v>
      </c>
      <c r="F43" s="208"/>
      <c r="G43" s="330" t="s">
        <v>331</v>
      </c>
      <c r="H43" s="330"/>
      <c r="I43" s="330"/>
      <c r="J43" s="330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30" t="s">
        <v>332</v>
      </c>
      <c r="E45" s="330"/>
      <c r="F45" s="330"/>
      <c r="G45" s="330"/>
      <c r="H45" s="330"/>
      <c r="I45" s="330"/>
      <c r="J45" s="330"/>
      <c r="K45" s="206"/>
    </row>
    <row r="46" spans="2:11" ht="15" customHeight="1">
      <c r="B46" s="209"/>
      <c r="C46" s="210"/>
      <c r="D46" s="210"/>
      <c r="E46" s="330" t="s">
        <v>333</v>
      </c>
      <c r="F46" s="330"/>
      <c r="G46" s="330"/>
      <c r="H46" s="330"/>
      <c r="I46" s="330"/>
      <c r="J46" s="330"/>
      <c r="K46" s="206"/>
    </row>
    <row r="47" spans="2:11" ht="15" customHeight="1">
      <c r="B47" s="209"/>
      <c r="C47" s="210"/>
      <c r="D47" s="210"/>
      <c r="E47" s="330" t="s">
        <v>334</v>
      </c>
      <c r="F47" s="330"/>
      <c r="G47" s="330"/>
      <c r="H47" s="330"/>
      <c r="I47" s="330"/>
      <c r="J47" s="330"/>
      <c r="K47" s="206"/>
    </row>
    <row r="48" spans="2:11" ht="15" customHeight="1">
      <c r="B48" s="209"/>
      <c r="C48" s="210"/>
      <c r="D48" s="210"/>
      <c r="E48" s="330" t="s">
        <v>335</v>
      </c>
      <c r="F48" s="330"/>
      <c r="G48" s="330"/>
      <c r="H48" s="330"/>
      <c r="I48" s="330"/>
      <c r="J48" s="330"/>
      <c r="K48" s="206"/>
    </row>
    <row r="49" spans="2:11" ht="15" customHeight="1">
      <c r="B49" s="209"/>
      <c r="C49" s="210"/>
      <c r="D49" s="330" t="s">
        <v>336</v>
      </c>
      <c r="E49" s="330"/>
      <c r="F49" s="330"/>
      <c r="G49" s="330"/>
      <c r="H49" s="330"/>
      <c r="I49" s="330"/>
      <c r="J49" s="330"/>
      <c r="K49" s="206"/>
    </row>
    <row r="50" spans="2:11" ht="25.5" customHeight="1">
      <c r="B50" s="205"/>
      <c r="C50" s="331" t="s">
        <v>337</v>
      </c>
      <c r="D50" s="331"/>
      <c r="E50" s="331"/>
      <c r="F50" s="331"/>
      <c r="G50" s="331"/>
      <c r="H50" s="331"/>
      <c r="I50" s="331"/>
      <c r="J50" s="331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30" t="s">
        <v>338</v>
      </c>
      <c r="D52" s="330"/>
      <c r="E52" s="330"/>
      <c r="F52" s="330"/>
      <c r="G52" s="330"/>
      <c r="H52" s="330"/>
      <c r="I52" s="330"/>
      <c r="J52" s="330"/>
      <c r="K52" s="206"/>
    </row>
    <row r="53" spans="2:11" ht="15" customHeight="1">
      <c r="B53" s="205"/>
      <c r="C53" s="330" t="s">
        <v>339</v>
      </c>
      <c r="D53" s="330"/>
      <c r="E53" s="330"/>
      <c r="F53" s="330"/>
      <c r="G53" s="330"/>
      <c r="H53" s="330"/>
      <c r="I53" s="330"/>
      <c r="J53" s="330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30" t="s">
        <v>340</v>
      </c>
      <c r="D55" s="330"/>
      <c r="E55" s="330"/>
      <c r="F55" s="330"/>
      <c r="G55" s="330"/>
      <c r="H55" s="330"/>
      <c r="I55" s="330"/>
      <c r="J55" s="330"/>
      <c r="K55" s="206"/>
    </row>
    <row r="56" spans="2:11" ht="15" customHeight="1">
      <c r="B56" s="205"/>
      <c r="C56" s="210"/>
      <c r="D56" s="330" t="s">
        <v>341</v>
      </c>
      <c r="E56" s="330"/>
      <c r="F56" s="330"/>
      <c r="G56" s="330"/>
      <c r="H56" s="330"/>
      <c r="I56" s="330"/>
      <c r="J56" s="330"/>
      <c r="K56" s="206"/>
    </row>
    <row r="57" spans="2:11" ht="15" customHeight="1">
      <c r="B57" s="205"/>
      <c r="C57" s="210"/>
      <c r="D57" s="330" t="s">
        <v>342</v>
      </c>
      <c r="E57" s="330"/>
      <c r="F57" s="330"/>
      <c r="G57" s="330"/>
      <c r="H57" s="330"/>
      <c r="I57" s="330"/>
      <c r="J57" s="330"/>
      <c r="K57" s="206"/>
    </row>
    <row r="58" spans="2:11" ht="15" customHeight="1">
      <c r="B58" s="205"/>
      <c r="C58" s="210"/>
      <c r="D58" s="330" t="s">
        <v>343</v>
      </c>
      <c r="E58" s="330"/>
      <c r="F58" s="330"/>
      <c r="G58" s="330"/>
      <c r="H58" s="330"/>
      <c r="I58" s="330"/>
      <c r="J58" s="330"/>
      <c r="K58" s="206"/>
    </row>
    <row r="59" spans="2:11" ht="15" customHeight="1">
      <c r="B59" s="205"/>
      <c r="C59" s="210"/>
      <c r="D59" s="330" t="s">
        <v>344</v>
      </c>
      <c r="E59" s="330"/>
      <c r="F59" s="330"/>
      <c r="G59" s="330"/>
      <c r="H59" s="330"/>
      <c r="I59" s="330"/>
      <c r="J59" s="330"/>
      <c r="K59" s="206"/>
    </row>
    <row r="60" spans="2:11" ht="15" customHeight="1">
      <c r="B60" s="205"/>
      <c r="C60" s="210"/>
      <c r="D60" s="329" t="s">
        <v>345</v>
      </c>
      <c r="E60" s="329"/>
      <c r="F60" s="329"/>
      <c r="G60" s="329"/>
      <c r="H60" s="329"/>
      <c r="I60" s="329"/>
      <c r="J60" s="329"/>
      <c r="K60" s="206"/>
    </row>
    <row r="61" spans="2:11" ht="15" customHeight="1">
      <c r="B61" s="205"/>
      <c r="C61" s="210"/>
      <c r="D61" s="330" t="s">
        <v>346</v>
      </c>
      <c r="E61" s="330"/>
      <c r="F61" s="330"/>
      <c r="G61" s="330"/>
      <c r="H61" s="330"/>
      <c r="I61" s="330"/>
      <c r="J61" s="330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30" t="s">
        <v>347</v>
      </c>
      <c r="E63" s="330"/>
      <c r="F63" s="330"/>
      <c r="G63" s="330"/>
      <c r="H63" s="330"/>
      <c r="I63" s="330"/>
      <c r="J63" s="330"/>
      <c r="K63" s="206"/>
    </row>
    <row r="64" spans="2:11" ht="15" customHeight="1">
      <c r="B64" s="205"/>
      <c r="C64" s="210"/>
      <c r="D64" s="329" t="s">
        <v>348</v>
      </c>
      <c r="E64" s="329"/>
      <c r="F64" s="329"/>
      <c r="G64" s="329"/>
      <c r="H64" s="329"/>
      <c r="I64" s="329"/>
      <c r="J64" s="329"/>
      <c r="K64" s="206"/>
    </row>
    <row r="65" spans="2:11" ht="15" customHeight="1">
      <c r="B65" s="205"/>
      <c r="C65" s="210"/>
      <c r="D65" s="330" t="s">
        <v>349</v>
      </c>
      <c r="E65" s="330"/>
      <c r="F65" s="330"/>
      <c r="G65" s="330"/>
      <c r="H65" s="330"/>
      <c r="I65" s="330"/>
      <c r="J65" s="330"/>
      <c r="K65" s="206"/>
    </row>
    <row r="66" spans="2:11" ht="15" customHeight="1">
      <c r="B66" s="205"/>
      <c r="C66" s="210"/>
      <c r="D66" s="330" t="s">
        <v>350</v>
      </c>
      <c r="E66" s="330"/>
      <c r="F66" s="330"/>
      <c r="G66" s="330"/>
      <c r="H66" s="330"/>
      <c r="I66" s="330"/>
      <c r="J66" s="330"/>
      <c r="K66" s="206"/>
    </row>
    <row r="67" spans="2:11" ht="15" customHeight="1">
      <c r="B67" s="205"/>
      <c r="C67" s="210"/>
      <c r="D67" s="330" t="s">
        <v>351</v>
      </c>
      <c r="E67" s="330"/>
      <c r="F67" s="330"/>
      <c r="G67" s="330"/>
      <c r="H67" s="330"/>
      <c r="I67" s="330"/>
      <c r="J67" s="330"/>
      <c r="K67" s="206"/>
    </row>
    <row r="68" spans="2:11" ht="15" customHeight="1">
      <c r="B68" s="205"/>
      <c r="C68" s="210"/>
      <c r="D68" s="330" t="s">
        <v>352</v>
      </c>
      <c r="E68" s="330"/>
      <c r="F68" s="330"/>
      <c r="G68" s="330"/>
      <c r="H68" s="330"/>
      <c r="I68" s="330"/>
      <c r="J68" s="330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28" t="s">
        <v>89</v>
      </c>
      <c r="D73" s="328"/>
      <c r="E73" s="328"/>
      <c r="F73" s="328"/>
      <c r="G73" s="328"/>
      <c r="H73" s="328"/>
      <c r="I73" s="328"/>
      <c r="J73" s="328"/>
      <c r="K73" s="223"/>
    </row>
    <row r="74" spans="2:11" ht="17.25" customHeight="1">
      <c r="B74" s="222"/>
      <c r="C74" s="224" t="s">
        <v>353</v>
      </c>
      <c r="D74" s="224"/>
      <c r="E74" s="224"/>
      <c r="F74" s="224" t="s">
        <v>354</v>
      </c>
      <c r="G74" s="225"/>
      <c r="H74" s="224" t="s">
        <v>103</v>
      </c>
      <c r="I74" s="224" t="s">
        <v>59</v>
      </c>
      <c r="J74" s="224" t="s">
        <v>355</v>
      </c>
      <c r="K74" s="223"/>
    </row>
    <row r="75" spans="2:11" ht="17.25" customHeight="1">
      <c r="B75" s="222"/>
      <c r="C75" s="226" t="s">
        <v>356</v>
      </c>
      <c r="D75" s="226"/>
      <c r="E75" s="226"/>
      <c r="F75" s="227" t="s">
        <v>357</v>
      </c>
      <c r="G75" s="228"/>
      <c r="H75" s="226"/>
      <c r="I75" s="226"/>
      <c r="J75" s="226" t="s">
        <v>358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55</v>
      </c>
      <c r="D77" s="229"/>
      <c r="E77" s="229"/>
      <c r="F77" s="231" t="s">
        <v>359</v>
      </c>
      <c r="G77" s="230"/>
      <c r="H77" s="212" t="s">
        <v>360</v>
      </c>
      <c r="I77" s="212" t="s">
        <v>361</v>
      </c>
      <c r="J77" s="212">
        <v>20</v>
      </c>
      <c r="K77" s="223"/>
    </row>
    <row r="78" spans="2:11" ht="15" customHeight="1">
      <c r="B78" s="222"/>
      <c r="C78" s="212" t="s">
        <v>362</v>
      </c>
      <c r="D78" s="212"/>
      <c r="E78" s="212"/>
      <c r="F78" s="231" t="s">
        <v>359</v>
      </c>
      <c r="G78" s="230"/>
      <c r="H78" s="212" t="s">
        <v>363</v>
      </c>
      <c r="I78" s="212" t="s">
        <v>361</v>
      </c>
      <c r="J78" s="212">
        <v>120</v>
      </c>
      <c r="K78" s="223"/>
    </row>
    <row r="79" spans="2:11" ht="15" customHeight="1">
      <c r="B79" s="232"/>
      <c r="C79" s="212" t="s">
        <v>364</v>
      </c>
      <c r="D79" s="212"/>
      <c r="E79" s="212"/>
      <c r="F79" s="231" t="s">
        <v>365</v>
      </c>
      <c r="G79" s="230"/>
      <c r="H79" s="212" t="s">
        <v>366</v>
      </c>
      <c r="I79" s="212" t="s">
        <v>361</v>
      </c>
      <c r="J79" s="212">
        <v>50</v>
      </c>
      <c r="K79" s="223"/>
    </row>
    <row r="80" spans="2:11" ht="15" customHeight="1">
      <c r="B80" s="232"/>
      <c r="C80" s="212" t="s">
        <v>367</v>
      </c>
      <c r="D80" s="212"/>
      <c r="E80" s="212"/>
      <c r="F80" s="231" t="s">
        <v>359</v>
      </c>
      <c r="G80" s="230"/>
      <c r="H80" s="212" t="s">
        <v>368</v>
      </c>
      <c r="I80" s="212" t="s">
        <v>369</v>
      </c>
      <c r="J80" s="212"/>
      <c r="K80" s="223"/>
    </row>
    <row r="81" spans="2:11" ht="15" customHeight="1">
      <c r="B81" s="232"/>
      <c r="C81" s="233" t="s">
        <v>370</v>
      </c>
      <c r="D81" s="233"/>
      <c r="E81" s="233"/>
      <c r="F81" s="234" t="s">
        <v>365</v>
      </c>
      <c r="G81" s="233"/>
      <c r="H81" s="233" t="s">
        <v>371</v>
      </c>
      <c r="I81" s="233" t="s">
        <v>361</v>
      </c>
      <c r="J81" s="233">
        <v>15</v>
      </c>
      <c r="K81" s="223"/>
    </row>
    <row r="82" spans="2:11" ht="15" customHeight="1">
      <c r="B82" s="232"/>
      <c r="C82" s="233" t="s">
        <v>372</v>
      </c>
      <c r="D82" s="233"/>
      <c r="E82" s="233"/>
      <c r="F82" s="234" t="s">
        <v>365</v>
      </c>
      <c r="G82" s="233"/>
      <c r="H82" s="233" t="s">
        <v>373</v>
      </c>
      <c r="I82" s="233" t="s">
        <v>361</v>
      </c>
      <c r="J82" s="233">
        <v>15</v>
      </c>
      <c r="K82" s="223"/>
    </row>
    <row r="83" spans="2:11" ht="15" customHeight="1">
      <c r="B83" s="232"/>
      <c r="C83" s="233" t="s">
        <v>374</v>
      </c>
      <c r="D83" s="233"/>
      <c r="E83" s="233"/>
      <c r="F83" s="234" t="s">
        <v>365</v>
      </c>
      <c r="G83" s="233"/>
      <c r="H83" s="233" t="s">
        <v>375</v>
      </c>
      <c r="I83" s="233" t="s">
        <v>361</v>
      </c>
      <c r="J83" s="233">
        <v>20</v>
      </c>
      <c r="K83" s="223"/>
    </row>
    <row r="84" spans="2:11" ht="15" customHeight="1">
      <c r="B84" s="232"/>
      <c r="C84" s="233" t="s">
        <v>376</v>
      </c>
      <c r="D84" s="233"/>
      <c r="E84" s="233"/>
      <c r="F84" s="234" t="s">
        <v>365</v>
      </c>
      <c r="G84" s="233"/>
      <c r="H84" s="233" t="s">
        <v>377</v>
      </c>
      <c r="I84" s="233" t="s">
        <v>361</v>
      </c>
      <c r="J84" s="233">
        <v>20</v>
      </c>
      <c r="K84" s="223"/>
    </row>
    <row r="85" spans="2:11" ht="15" customHeight="1">
      <c r="B85" s="232"/>
      <c r="C85" s="212" t="s">
        <v>378</v>
      </c>
      <c r="D85" s="212"/>
      <c r="E85" s="212"/>
      <c r="F85" s="231" t="s">
        <v>365</v>
      </c>
      <c r="G85" s="230"/>
      <c r="H85" s="212" t="s">
        <v>379</v>
      </c>
      <c r="I85" s="212" t="s">
        <v>361</v>
      </c>
      <c r="J85" s="212">
        <v>50</v>
      </c>
      <c r="K85" s="223"/>
    </row>
    <row r="86" spans="2:11" ht="15" customHeight="1">
      <c r="B86" s="232"/>
      <c r="C86" s="212" t="s">
        <v>380</v>
      </c>
      <c r="D86" s="212"/>
      <c r="E86" s="212"/>
      <c r="F86" s="231" t="s">
        <v>365</v>
      </c>
      <c r="G86" s="230"/>
      <c r="H86" s="212" t="s">
        <v>381</v>
      </c>
      <c r="I86" s="212" t="s">
        <v>361</v>
      </c>
      <c r="J86" s="212">
        <v>20</v>
      </c>
      <c r="K86" s="223"/>
    </row>
    <row r="87" spans="2:11" ht="15" customHeight="1">
      <c r="B87" s="232"/>
      <c r="C87" s="212" t="s">
        <v>382</v>
      </c>
      <c r="D87" s="212"/>
      <c r="E87" s="212"/>
      <c r="F87" s="231" t="s">
        <v>365</v>
      </c>
      <c r="G87" s="230"/>
      <c r="H87" s="212" t="s">
        <v>383</v>
      </c>
      <c r="I87" s="212" t="s">
        <v>361</v>
      </c>
      <c r="J87" s="212">
        <v>20</v>
      </c>
      <c r="K87" s="223"/>
    </row>
    <row r="88" spans="2:11" ht="15" customHeight="1">
      <c r="B88" s="232"/>
      <c r="C88" s="212" t="s">
        <v>384</v>
      </c>
      <c r="D88" s="212"/>
      <c r="E88" s="212"/>
      <c r="F88" s="231" t="s">
        <v>365</v>
      </c>
      <c r="G88" s="230"/>
      <c r="H88" s="212" t="s">
        <v>385</v>
      </c>
      <c r="I88" s="212" t="s">
        <v>361</v>
      </c>
      <c r="J88" s="212">
        <v>50</v>
      </c>
      <c r="K88" s="223"/>
    </row>
    <row r="89" spans="2:11" ht="15" customHeight="1">
      <c r="B89" s="232"/>
      <c r="C89" s="212" t="s">
        <v>386</v>
      </c>
      <c r="D89" s="212"/>
      <c r="E89" s="212"/>
      <c r="F89" s="231" t="s">
        <v>365</v>
      </c>
      <c r="G89" s="230"/>
      <c r="H89" s="212" t="s">
        <v>386</v>
      </c>
      <c r="I89" s="212" t="s">
        <v>361</v>
      </c>
      <c r="J89" s="212">
        <v>50</v>
      </c>
      <c r="K89" s="223"/>
    </row>
    <row r="90" spans="2:11" ht="15" customHeight="1">
      <c r="B90" s="232"/>
      <c r="C90" s="212" t="s">
        <v>108</v>
      </c>
      <c r="D90" s="212"/>
      <c r="E90" s="212"/>
      <c r="F90" s="231" t="s">
        <v>365</v>
      </c>
      <c r="G90" s="230"/>
      <c r="H90" s="212" t="s">
        <v>387</v>
      </c>
      <c r="I90" s="212" t="s">
        <v>361</v>
      </c>
      <c r="J90" s="212">
        <v>255</v>
      </c>
      <c r="K90" s="223"/>
    </row>
    <row r="91" spans="2:11" ht="15" customHeight="1">
      <c r="B91" s="232"/>
      <c r="C91" s="212" t="s">
        <v>388</v>
      </c>
      <c r="D91" s="212"/>
      <c r="E91" s="212"/>
      <c r="F91" s="231" t="s">
        <v>359</v>
      </c>
      <c r="G91" s="230"/>
      <c r="H91" s="212" t="s">
        <v>389</v>
      </c>
      <c r="I91" s="212" t="s">
        <v>390</v>
      </c>
      <c r="J91" s="212"/>
      <c r="K91" s="223"/>
    </row>
    <row r="92" spans="2:11" ht="15" customHeight="1">
      <c r="B92" s="232"/>
      <c r="C92" s="212" t="s">
        <v>391</v>
      </c>
      <c r="D92" s="212"/>
      <c r="E92" s="212"/>
      <c r="F92" s="231" t="s">
        <v>359</v>
      </c>
      <c r="G92" s="230"/>
      <c r="H92" s="212" t="s">
        <v>392</v>
      </c>
      <c r="I92" s="212" t="s">
        <v>393</v>
      </c>
      <c r="J92" s="212"/>
      <c r="K92" s="223"/>
    </row>
    <row r="93" spans="2:11" ht="15" customHeight="1">
      <c r="B93" s="232"/>
      <c r="C93" s="212" t="s">
        <v>394</v>
      </c>
      <c r="D93" s="212"/>
      <c r="E93" s="212"/>
      <c r="F93" s="231" t="s">
        <v>359</v>
      </c>
      <c r="G93" s="230"/>
      <c r="H93" s="212" t="s">
        <v>394</v>
      </c>
      <c r="I93" s="212" t="s">
        <v>393</v>
      </c>
      <c r="J93" s="212"/>
      <c r="K93" s="223"/>
    </row>
    <row r="94" spans="2:11" ht="15" customHeight="1">
      <c r="B94" s="232"/>
      <c r="C94" s="212" t="s">
        <v>40</v>
      </c>
      <c r="D94" s="212"/>
      <c r="E94" s="212"/>
      <c r="F94" s="231" t="s">
        <v>359</v>
      </c>
      <c r="G94" s="230"/>
      <c r="H94" s="212" t="s">
        <v>395</v>
      </c>
      <c r="I94" s="212" t="s">
        <v>393</v>
      </c>
      <c r="J94" s="212"/>
      <c r="K94" s="223"/>
    </row>
    <row r="95" spans="2:11" ht="15" customHeight="1">
      <c r="B95" s="232"/>
      <c r="C95" s="212" t="s">
        <v>50</v>
      </c>
      <c r="D95" s="212"/>
      <c r="E95" s="212"/>
      <c r="F95" s="231" t="s">
        <v>359</v>
      </c>
      <c r="G95" s="230"/>
      <c r="H95" s="212" t="s">
        <v>396</v>
      </c>
      <c r="I95" s="212" t="s">
        <v>393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28" t="s">
        <v>397</v>
      </c>
      <c r="D100" s="328"/>
      <c r="E100" s="328"/>
      <c r="F100" s="328"/>
      <c r="G100" s="328"/>
      <c r="H100" s="328"/>
      <c r="I100" s="328"/>
      <c r="J100" s="328"/>
      <c r="K100" s="223"/>
    </row>
    <row r="101" spans="2:11" ht="17.25" customHeight="1">
      <c r="B101" s="222"/>
      <c r="C101" s="224" t="s">
        <v>353</v>
      </c>
      <c r="D101" s="224"/>
      <c r="E101" s="224"/>
      <c r="F101" s="224" t="s">
        <v>354</v>
      </c>
      <c r="G101" s="225"/>
      <c r="H101" s="224" t="s">
        <v>103</v>
      </c>
      <c r="I101" s="224" t="s">
        <v>59</v>
      </c>
      <c r="J101" s="224" t="s">
        <v>355</v>
      </c>
      <c r="K101" s="223"/>
    </row>
    <row r="102" spans="2:11" ht="17.25" customHeight="1">
      <c r="B102" s="222"/>
      <c r="C102" s="226" t="s">
        <v>356</v>
      </c>
      <c r="D102" s="226"/>
      <c r="E102" s="226"/>
      <c r="F102" s="227" t="s">
        <v>357</v>
      </c>
      <c r="G102" s="228"/>
      <c r="H102" s="226"/>
      <c r="I102" s="226"/>
      <c r="J102" s="226" t="s">
        <v>358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55</v>
      </c>
      <c r="D104" s="229"/>
      <c r="E104" s="229"/>
      <c r="F104" s="231" t="s">
        <v>359</v>
      </c>
      <c r="G104" s="240"/>
      <c r="H104" s="212" t="s">
        <v>398</v>
      </c>
      <c r="I104" s="212" t="s">
        <v>361</v>
      </c>
      <c r="J104" s="212">
        <v>20</v>
      </c>
      <c r="K104" s="223"/>
    </row>
    <row r="105" spans="2:11" ht="15" customHeight="1">
      <c r="B105" s="222"/>
      <c r="C105" s="212" t="s">
        <v>362</v>
      </c>
      <c r="D105" s="212"/>
      <c r="E105" s="212"/>
      <c r="F105" s="231" t="s">
        <v>359</v>
      </c>
      <c r="G105" s="212"/>
      <c r="H105" s="212" t="s">
        <v>398</v>
      </c>
      <c r="I105" s="212" t="s">
        <v>361</v>
      </c>
      <c r="J105" s="212">
        <v>120</v>
      </c>
      <c r="K105" s="223"/>
    </row>
    <row r="106" spans="2:11" ht="15" customHeight="1">
      <c r="B106" s="232"/>
      <c r="C106" s="212" t="s">
        <v>364</v>
      </c>
      <c r="D106" s="212"/>
      <c r="E106" s="212"/>
      <c r="F106" s="231" t="s">
        <v>365</v>
      </c>
      <c r="G106" s="212"/>
      <c r="H106" s="212" t="s">
        <v>398</v>
      </c>
      <c r="I106" s="212" t="s">
        <v>361</v>
      </c>
      <c r="J106" s="212">
        <v>50</v>
      </c>
      <c r="K106" s="223"/>
    </row>
    <row r="107" spans="2:11" ht="15" customHeight="1">
      <c r="B107" s="232"/>
      <c r="C107" s="212" t="s">
        <v>367</v>
      </c>
      <c r="D107" s="212"/>
      <c r="E107" s="212"/>
      <c r="F107" s="231" t="s">
        <v>359</v>
      </c>
      <c r="G107" s="212"/>
      <c r="H107" s="212" t="s">
        <v>398</v>
      </c>
      <c r="I107" s="212" t="s">
        <v>369</v>
      </c>
      <c r="J107" s="212"/>
      <c r="K107" s="223"/>
    </row>
    <row r="108" spans="2:11" ht="15" customHeight="1">
      <c r="B108" s="232"/>
      <c r="C108" s="212" t="s">
        <v>378</v>
      </c>
      <c r="D108" s="212"/>
      <c r="E108" s="212"/>
      <c r="F108" s="231" t="s">
        <v>365</v>
      </c>
      <c r="G108" s="212"/>
      <c r="H108" s="212" t="s">
        <v>398</v>
      </c>
      <c r="I108" s="212" t="s">
        <v>361</v>
      </c>
      <c r="J108" s="212">
        <v>50</v>
      </c>
      <c r="K108" s="223"/>
    </row>
    <row r="109" spans="2:11" ht="15" customHeight="1">
      <c r="B109" s="232"/>
      <c r="C109" s="212" t="s">
        <v>386</v>
      </c>
      <c r="D109" s="212"/>
      <c r="E109" s="212"/>
      <c r="F109" s="231" t="s">
        <v>365</v>
      </c>
      <c r="G109" s="212"/>
      <c r="H109" s="212" t="s">
        <v>398</v>
      </c>
      <c r="I109" s="212" t="s">
        <v>361</v>
      </c>
      <c r="J109" s="212">
        <v>50</v>
      </c>
      <c r="K109" s="223"/>
    </row>
    <row r="110" spans="2:11" ht="15" customHeight="1">
      <c r="B110" s="232"/>
      <c r="C110" s="212" t="s">
        <v>384</v>
      </c>
      <c r="D110" s="212"/>
      <c r="E110" s="212"/>
      <c r="F110" s="231" t="s">
        <v>365</v>
      </c>
      <c r="G110" s="212"/>
      <c r="H110" s="212" t="s">
        <v>398</v>
      </c>
      <c r="I110" s="212" t="s">
        <v>361</v>
      </c>
      <c r="J110" s="212">
        <v>50</v>
      </c>
      <c r="K110" s="223"/>
    </row>
    <row r="111" spans="2:11" ht="15" customHeight="1">
      <c r="B111" s="232"/>
      <c r="C111" s="212" t="s">
        <v>55</v>
      </c>
      <c r="D111" s="212"/>
      <c r="E111" s="212"/>
      <c r="F111" s="231" t="s">
        <v>359</v>
      </c>
      <c r="G111" s="212"/>
      <c r="H111" s="212" t="s">
        <v>399</v>
      </c>
      <c r="I111" s="212" t="s">
        <v>361</v>
      </c>
      <c r="J111" s="212">
        <v>20</v>
      </c>
      <c r="K111" s="223"/>
    </row>
    <row r="112" spans="2:11" ht="15" customHeight="1">
      <c r="B112" s="232"/>
      <c r="C112" s="212" t="s">
        <v>400</v>
      </c>
      <c r="D112" s="212"/>
      <c r="E112" s="212"/>
      <c r="F112" s="231" t="s">
        <v>359</v>
      </c>
      <c r="G112" s="212"/>
      <c r="H112" s="212" t="s">
        <v>401</v>
      </c>
      <c r="I112" s="212" t="s">
        <v>361</v>
      </c>
      <c r="J112" s="212">
        <v>120</v>
      </c>
      <c r="K112" s="223"/>
    </row>
    <row r="113" spans="2:11" ht="15" customHeight="1">
      <c r="B113" s="232"/>
      <c r="C113" s="212" t="s">
        <v>40</v>
      </c>
      <c r="D113" s="212"/>
      <c r="E113" s="212"/>
      <c r="F113" s="231" t="s">
        <v>359</v>
      </c>
      <c r="G113" s="212"/>
      <c r="H113" s="212" t="s">
        <v>402</v>
      </c>
      <c r="I113" s="212" t="s">
        <v>393</v>
      </c>
      <c r="J113" s="212"/>
      <c r="K113" s="223"/>
    </row>
    <row r="114" spans="2:11" ht="15" customHeight="1">
      <c r="B114" s="232"/>
      <c r="C114" s="212" t="s">
        <v>50</v>
      </c>
      <c r="D114" s="212"/>
      <c r="E114" s="212"/>
      <c r="F114" s="231" t="s">
        <v>359</v>
      </c>
      <c r="G114" s="212"/>
      <c r="H114" s="212" t="s">
        <v>403</v>
      </c>
      <c r="I114" s="212" t="s">
        <v>393</v>
      </c>
      <c r="J114" s="212"/>
      <c r="K114" s="223"/>
    </row>
    <row r="115" spans="2:11" ht="15" customHeight="1">
      <c r="B115" s="232"/>
      <c r="C115" s="212" t="s">
        <v>59</v>
      </c>
      <c r="D115" s="212"/>
      <c r="E115" s="212"/>
      <c r="F115" s="231" t="s">
        <v>359</v>
      </c>
      <c r="G115" s="212"/>
      <c r="H115" s="212" t="s">
        <v>404</v>
      </c>
      <c r="I115" s="212" t="s">
        <v>405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27" t="s">
        <v>406</v>
      </c>
      <c r="D120" s="327"/>
      <c r="E120" s="327"/>
      <c r="F120" s="327"/>
      <c r="G120" s="327"/>
      <c r="H120" s="327"/>
      <c r="I120" s="327"/>
      <c r="J120" s="327"/>
      <c r="K120" s="248"/>
    </row>
    <row r="121" spans="2:11" ht="17.25" customHeight="1">
      <c r="B121" s="249"/>
      <c r="C121" s="224" t="s">
        <v>353</v>
      </c>
      <c r="D121" s="224"/>
      <c r="E121" s="224"/>
      <c r="F121" s="224" t="s">
        <v>354</v>
      </c>
      <c r="G121" s="225"/>
      <c r="H121" s="224" t="s">
        <v>103</v>
      </c>
      <c r="I121" s="224" t="s">
        <v>59</v>
      </c>
      <c r="J121" s="224" t="s">
        <v>355</v>
      </c>
      <c r="K121" s="250"/>
    </row>
    <row r="122" spans="2:11" ht="17.25" customHeight="1">
      <c r="B122" s="249"/>
      <c r="C122" s="226" t="s">
        <v>356</v>
      </c>
      <c r="D122" s="226"/>
      <c r="E122" s="226"/>
      <c r="F122" s="227" t="s">
        <v>357</v>
      </c>
      <c r="G122" s="228"/>
      <c r="H122" s="226"/>
      <c r="I122" s="226"/>
      <c r="J122" s="226" t="s">
        <v>358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362</v>
      </c>
      <c r="D124" s="229"/>
      <c r="E124" s="229"/>
      <c r="F124" s="231" t="s">
        <v>359</v>
      </c>
      <c r="G124" s="212"/>
      <c r="H124" s="212" t="s">
        <v>398</v>
      </c>
      <c r="I124" s="212" t="s">
        <v>361</v>
      </c>
      <c r="J124" s="212">
        <v>120</v>
      </c>
      <c r="K124" s="253"/>
    </row>
    <row r="125" spans="2:11" ht="15" customHeight="1">
      <c r="B125" s="251"/>
      <c r="C125" s="212" t="s">
        <v>407</v>
      </c>
      <c r="D125" s="212"/>
      <c r="E125" s="212"/>
      <c r="F125" s="231" t="s">
        <v>359</v>
      </c>
      <c r="G125" s="212"/>
      <c r="H125" s="212" t="s">
        <v>408</v>
      </c>
      <c r="I125" s="212" t="s">
        <v>361</v>
      </c>
      <c r="J125" s="212" t="s">
        <v>409</v>
      </c>
      <c r="K125" s="253"/>
    </row>
    <row r="126" spans="2:11" ht="15" customHeight="1">
      <c r="B126" s="251"/>
      <c r="C126" s="212" t="s">
        <v>308</v>
      </c>
      <c r="D126" s="212"/>
      <c r="E126" s="212"/>
      <c r="F126" s="231" t="s">
        <v>359</v>
      </c>
      <c r="G126" s="212"/>
      <c r="H126" s="212" t="s">
        <v>410</v>
      </c>
      <c r="I126" s="212" t="s">
        <v>361</v>
      </c>
      <c r="J126" s="212" t="s">
        <v>409</v>
      </c>
      <c r="K126" s="253"/>
    </row>
    <row r="127" spans="2:11" ht="15" customHeight="1">
      <c r="B127" s="251"/>
      <c r="C127" s="212" t="s">
        <v>370</v>
      </c>
      <c r="D127" s="212"/>
      <c r="E127" s="212"/>
      <c r="F127" s="231" t="s">
        <v>365</v>
      </c>
      <c r="G127" s="212"/>
      <c r="H127" s="212" t="s">
        <v>371</v>
      </c>
      <c r="I127" s="212" t="s">
        <v>361</v>
      </c>
      <c r="J127" s="212">
        <v>15</v>
      </c>
      <c r="K127" s="253"/>
    </row>
    <row r="128" spans="2:11" ht="15" customHeight="1">
      <c r="B128" s="251"/>
      <c r="C128" s="233" t="s">
        <v>372</v>
      </c>
      <c r="D128" s="233"/>
      <c r="E128" s="233"/>
      <c r="F128" s="234" t="s">
        <v>365</v>
      </c>
      <c r="G128" s="233"/>
      <c r="H128" s="233" t="s">
        <v>373</v>
      </c>
      <c r="I128" s="233" t="s">
        <v>361</v>
      </c>
      <c r="J128" s="233">
        <v>15</v>
      </c>
      <c r="K128" s="253"/>
    </row>
    <row r="129" spans="2:11" ht="15" customHeight="1">
      <c r="B129" s="251"/>
      <c r="C129" s="233" t="s">
        <v>374</v>
      </c>
      <c r="D129" s="233"/>
      <c r="E129" s="233"/>
      <c r="F129" s="234" t="s">
        <v>365</v>
      </c>
      <c r="G129" s="233"/>
      <c r="H129" s="233" t="s">
        <v>375</v>
      </c>
      <c r="I129" s="233" t="s">
        <v>361</v>
      </c>
      <c r="J129" s="233">
        <v>20</v>
      </c>
      <c r="K129" s="253"/>
    </row>
    <row r="130" spans="2:11" ht="15" customHeight="1">
      <c r="B130" s="251"/>
      <c r="C130" s="233" t="s">
        <v>376</v>
      </c>
      <c r="D130" s="233"/>
      <c r="E130" s="233"/>
      <c r="F130" s="234" t="s">
        <v>365</v>
      </c>
      <c r="G130" s="233"/>
      <c r="H130" s="233" t="s">
        <v>377</v>
      </c>
      <c r="I130" s="233" t="s">
        <v>361</v>
      </c>
      <c r="J130" s="233">
        <v>20</v>
      </c>
      <c r="K130" s="253"/>
    </row>
    <row r="131" spans="2:11" ht="15" customHeight="1">
      <c r="B131" s="251"/>
      <c r="C131" s="212" t="s">
        <v>364</v>
      </c>
      <c r="D131" s="212"/>
      <c r="E131" s="212"/>
      <c r="F131" s="231" t="s">
        <v>365</v>
      </c>
      <c r="G131" s="212"/>
      <c r="H131" s="212" t="s">
        <v>398</v>
      </c>
      <c r="I131" s="212" t="s">
        <v>361</v>
      </c>
      <c r="J131" s="212">
        <v>50</v>
      </c>
      <c r="K131" s="253"/>
    </row>
    <row r="132" spans="2:11" ht="15" customHeight="1">
      <c r="B132" s="251"/>
      <c r="C132" s="212" t="s">
        <v>378</v>
      </c>
      <c r="D132" s="212"/>
      <c r="E132" s="212"/>
      <c r="F132" s="231" t="s">
        <v>365</v>
      </c>
      <c r="G132" s="212"/>
      <c r="H132" s="212" t="s">
        <v>398</v>
      </c>
      <c r="I132" s="212" t="s">
        <v>361</v>
      </c>
      <c r="J132" s="212">
        <v>50</v>
      </c>
      <c r="K132" s="253"/>
    </row>
    <row r="133" spans="2:11" ht="15" customHeight="1">
      <c r="B133" s="251"/>
      <c r="C133" s="212" t="s">
        <v>384</v>
      </c>
      <c r="D133" s="212"/>
      <c r="E133" s="212"/>
      <c r="F133" s="231" t="s">
        <v>365</v>
      </c>
      <c r="G133" s="212"/>
      <c r="H133" s="212" t="s">
        <v>398</v>
      </c>
      <c r="I133" s="212" t="s">
        <v>361</v>
      </c>
      <c r="J133" s="212">
        <v>50</v>
      </c>
      <c r="K133" s="253"/>
    </row>
    <row r="134" spans="2:11" ht="15" customHeight="1">
      <c r="B134" s="251"/>
      <c r="C134" s="212" t="s">
        <v>386</v>
      </c>
      <c r="D134" s="212"/>
      <c r="E134" s="212"/>
      <c r="F134" s="231" t="s">
        <v>365</v>
      </c>
      <c r="G134" s="212"/>
      <c r="H134" s="212" t="s">
        <v>398</v>
      </c>
      <c r="I134" s="212" t="s">
        <v>361</v>
      </c>
      <c r="J134" s="212">
        <v>50</v>
      </c>
      <c r="K134" s="253"/>
    </row>
    <row r="135" spans="2:11" ht="15" customHeight="1">
      <c r="B135" s="251"/>
      <c r="C135" s="212" t="s">
        <v>108</v>
      </c>
      <c r="D135" s="212"/>
      <c r="E135" s="212"/>
      <c r="F135" s="231" t="s">
        <v>365</v>
      </c>
      <c r="G135" s="212"/>
      <c r="H135" s="212" t="s">
        <v>411</v>
      </c>
      <c r="I135" s="212" t="s">
        <v>361</v>
      </c>
      <c r="J135" s="212">
        <v>255</v>
      </c>
      <c r="K135" s="253"/>
    </row>
    <row r="136" spans="2:11" ht="15" customHeight="1">
      <c r="B136" s="251"/>
      <c r="C136" s="212" t="s">
        <v>388</v>
      </c>
      <c r="D136" s="212"/>
      <c r="E136" s="212"/>
      <c r="F136" s="231" t="s">
        <v>359</v>
      </c>
      <c r="G136" s="212"/>
      <c r="H136" s="212" t="s">
        <v>412</v>
      </c>
      <c r="I136" s="212" t="s">
        <v>390</v>
      </c>
      <c r="J136" s="212"/>
      <c r="K136" s="253"/>
    </row>
    <row r="137" spans="2:11" ht="15" customHeight="1">
      <c r="B137" s="251"/>
      <c r="C137" s="212" t="s">
        <v>391</v>
      </c>
      <c r="D137" s="212"/>
      <c r="E137" s="212"/>
      <c r="F137" s="231" t="s">
        <v>359</v>
      </c>
      <c r="G137" s="212"/>
      <c r="H137" s="212" t="s">
        <v>413</v>
      </c>
      <c r="I137" s="212" t="s">
        <v>393</v>
      </c>
      <c r="J137" s="212"/>
      <c r="K137" s="253"/>
    </row>
    <row r="138" spans="2:11" ht="15" customHeight="1">
      <c r="B138" s="251"/>
      <c r="C138" s="212" t="s">
        <v>394</v>
      </c>
      <c r="D138" s="212"/>
      <c r="E138" s="212"/>
      <c r="F138" s="231" t="s">
        <v>359</v>
      </c>
      <c r="G138" s="212"/>
      <c r="H138" s="212" t="s">
        <v>394</v>
      </c>
      <c r="I138" s="212" t="s">
        <v>393</v>
      </c>
      <c r="J138" s="212"/>
      <c r="K138" s="253"/>
    </row>
    <row r="139" spans="2:11" ht="15" customHeight="1">
      <c r="B139" s="251"/>
      <c r="C139" s="212" t="s">
        <v>40</v>
      </c>
      <c r="D139" s="212"/>
      <c r="E139" s="212"/>
      <c r="F139" s="231" t="s">
        <v>359</v>
      </c>
      <c r="G139" s="212"/>
      <c r="H139" s="212" t="s">
        <v>414</v>
      </c>
      <c r="I139" s="212" t="s">
        <v>393</v>
      </c>
      <c r="J139" s="212"/>
      <c r="K139" s="253"/>
    </row>
    <row r="140" spans="2:11" ht="15" customHeight="1">
      <c r="B140" s="251"/>
      <c r="C140" s="212" t="s">
        <v>415</v>
      </c>
      <c r="D140" s="212"/>
      <c r="E140" s="212"/>
      <c r="F140" s="231" t="s">
        <v>359</v>
      </c>
      <c r="G140" s="212"/>
      <c r="H140" s="212" t="s">
        <v>416</v>
      </c>
      <c r="I140" s="212" t="s">
        <v>393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28" t="s">
        <v>417</v>
      </c>
      <c r="D145" s="328"/>
      <c r="E145" s="328"/>
      <c r="F145" s="328"/>
      <c r="G145" s="328"/>
      <c r="H145" s="328"/>
      <c r="I145" s="328"/>
      <c r="J145" s="328"/>
      <c r="K145" s="223"/>
    </row>
    <row r="146" spans="2:11" ht="17.25" customHeight="1">
      <c r="B146" s="222"/>
      <c r="C146" s="224" t="s">
        <v>353</v>
      </c>
      <c r="D146" s="224"/>
      <c r="E146" s="224"/>
      <c r="F146" s="224" t="s">
        <v>354</v>
      </c>
      <c r="G146" s="225"/>
      <c r="H146" s="224" t="s">
        <v>103</v>
      </c>
      <c r="I146" s="224" t="s">
        <v>59</v>
      </c>
      <c r="J146" s="224" t="s">
        <v>355</v>
      </c>
      <c r="K146" s="223"/>
    </row>
    <row r="147" spans="2:11" ht="17.25" customHeight="1">
      <c r="B147" s="222"/>
      <c r="C147" s="226" t="s">
        <v>356</v>
      </c>
      <c r="D147" s="226"/>
      <c r="E147" s="226"/>
      <c r="F147" s="227" t="s">
        <v>357</v>
      </c>
      <c r="G147" s="228"/>
      <c r="H147" s="226"/>
      <c r="I147" s="226"/>
      <c r="J147" s="226" t="s">
        <v>358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362</v>
      </c>
      <c r="D149" s="212"/>
      <c r="E149" s="212"/>
      <c r="F149" s="258" t="s">
        <v>359</v>
      </c>
      <c r="G149" s="212"/>
      <c r="H149" s="257" t="s">
        <v>398</v>
      </c>
      <c r="I149" s="257" t="s">
        <v>361</v>
      </c>
      <c r="J149" s="257">
        <v>120</v>
      </c>
      <c r="K149" s="253"/>
    </row>
    <row r="150" spans="2:11" ht="15" customHeight="1">
      <c r="B150" s="232"/>
      <c r="C150" s="257" t="s">
        <v>407</v>
      </c>
      <c r="D150" s="212"/>
      <c r="E150" s="212"/>
      <c r="F150" s="258" t="s">
        <v>359</v>
      </c>
      <c r="G150" s="212"/>
      <c r="H150" s="257" t="s">
        <v>418</v>
      </c>
      <c r="I150" s="257" t="s">
        <v>361</v>
      </c>
      <c r="J150" s="257" t="s">
        <v>409</v>
      </c>
      <c r="K150" s="253"/>
    </row>
    <row r="151" spans="2:11" ht="15" customHeight="1">
      <c r="B151" s="232"/>
      <c r="C151" s="257" t="s">
        <v>308</v>
      </c>
      <c r="D151" s="212"/>
      <c r="E151" s="212"/>
      <c r="F151" s="258" t="s">
        <v>359</v>
      </c>
      <c r="G151" s="212"/>
      <c r="H151" s="257" t="s">
        <v>419</v>
      </c>
      <c r="I151" s="257" t="s">
        <v>361</v>
      </c>
      <c r="J151" s="257" t="s">
        <v>409</v>
      </c>
      <c r="K151" s="253"/>
    </row>
    <row r="152" spans="2:11" ht="15" customHeight="1">
      <c r="B152" s="232"/>
      <c r="C152" s="257" t="s">
        <v>364</v>
      </c>
      <c r="D152" s="212"/>
      <c r="E152" s="212"/>
      <c r="F152" s="258" t="s">
        <v>365</v>
      </c>
      <c r="G152" s="212"/>
      <c r="H152" s="257" t="s">
        <v>398</v>
      </c>
      <c r="I152" s="257" t="s">
        <v>361</v>
      </c>
      <c r="J152" s="257">
        <v>50</v>
      </c>
      <c r="K152" s="253"/>
    </row>
    <row r="153" spans="2:11" ht="15" customHeight="1">
      <c r="B153" s="232"/>
      <c r="C153" s="257" t="s">
        <v>367</v>
      </c>
      <c r="D153" s="212"/>
      <c r="E153" s="212"/>
      <c r="F153" s="258" t="s">
        <v>359</v>
      </c>
      <c r="G153" s="212"/>
      <c r="H153" s="257" t="s">
        <v>398</v>
      </c>
      <c r="I153" s="257" t="s">
        <v>369</v>
      </c>
      <c r="J153" s="257"/>
      <c r="K153" s="253"/>
    </row>
    <row r="154" spans="2:11" ht="15" customHeight="1">
      <c r="B154" s="232"/>
      <c r="C154" s="257" t="s">
        <v>378</v>
      </c>
      <c r="D154" s="212"/>
      <c r="E154" s="212"/>
      <c r="F154" s="258" t="s">
        <v>365</v>
      </c>
      <c r="G154" s="212"/>
      <c r="H154" s="257" t="s">
        <v>398</v>
      </c>
      <c r="I154" s="257" t="s">
        <v>361</v>
      </c>
      <c r="J154" s="257">
        <v>50</v>
      </c>
      <c r="K154" s="253"/>
    </row>
    <row r="155" spans="2:11" ht="15" customHeight="1">
      <c r="B155" s="232"/>
      <c r="C155" s="257" t="s">
        <v>386</v>
      </c>
      <c r="D155" s="212"/>
      <c r="E155" s="212"/>
      <c r="F155" s="258" t="s">
        <v>365</v>
      </c>
      <c r="G155" s="212"/>
      <c r="H155" s="257" t="s">
        <v>398</v>
      </c>
      <c r="I155" s="257" t="s">
        <v>361</v>
      </c>
      <c r="J155" s="257">
        <v>50</v>
      </c>
      <c r="K155" s="253"/>
    </row>
    <row r="156" spans="2:11" ht="15" customHeight="1">
      <c r="B156" s="232"/>
      <c r="C156" s="257" t="s">
        <v>384</v>
      </c>
      <c r="D156" s="212"/>
      <c r="E156" s="212"/>
      <c r="F156" s="258" t="s">
        <v>365</v>
      </c>
      <c r="G156" s="212"/>
      <c r="H156" s="257" t="s">
        <v>398</v>
      </c>
      <c r="I156" s="257" t="s">
        <v>361</v>
      </c>
      <c r="J156" s="257">
        <v>50</v>
      </c>
      <c r="K156" s="253"/>
    </row>
    <row r="157" spans="2:11" ht="15" customHeight="1">
      <c r="B157" s="232"/>
      <c r="C157" s="257" t="s">
        <v>94</v>
      </c>
      <c r="D157" s="212"/>
      <c r="E157" s="212"/>
      <c r="F157" s="258" t="s">
        <v>359</v>
      </c>
      <c r="G157" s="212"/>
      <c r="H157" s="257" t="s">
        <v>420</v>
      </c>
      <c r="I157" s="257" t="s">
        <v>361</v>
      </c>
      <c r="J157" s="257" t="s">
        <v>421</v>
      </c>
      <c r="K157" s="253"/>
    </row>
    <row r="158" spans="2:11" ht="15" customHeight="1">
      <c r="B158" s="232"/>
      <c r="C158" s="257" t="s">
        <v>422</v>
      </c>
      <c r="D158" s="212"/>
      <c r="E158" s="212"/>
      <c r="F158" s="258" t="s">
        <v>359</v>
      </c>
      <c r="G158" s="212"/>
      <c r="H158" s="257" t="s">
        <v>423</v>
      </c>
      <c r="I158" s="257" t="s">
        <v>393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27" t="s">
        <v>424</v>
      </c>
      <c r="D163" s="327"/>
      <c r="E163" s="327"/>
      <c r="F163" s="327"/>
      <c r="G163" s="327"/>
      <c r="H163" s="327"/>
      <c r="I163" s="327"/>
      <c r="J163" s="327"/>
      <c r="K163" s="204"/>
    </row>
    <row r="164" spans="2:11" ht="17.25" customHeight="1">
      <c r="B164" s="203"/>
      <c r="C164" s="224" t="s">
        <v>353</v>
      </c>
      <c r="D164" s="224"/>
      <c r="E164" s="224"/>
      <c r="F164" s="224" t="s">
        <v>354</v>
      </c>
      <c r="G164" s="261"/>
      <c r="H164" s="262" t="s">
        <v>103</v>
      </c>
      <c r="I164" s="262" t="s">
        <v>59</v>
      </c>
      <c r="J164" s="224" t="s">
        <v>355</v>
      </c>
      <c r="K164" s="204"/>
    </row>
    <row r="165" spans="2:11" ht="17.25" customHeight="1">
      <c r="B165" s="205"/>
      <c r="C165" s="226" t="s">
        <v>356</v>
      </c>
      <c r="D165" s="226"/>
      <c r="E165" s="226"/>
      <c r="F165" s="227" t="s">
        <v>357</v>
      </c>
      <c r="G165" s="263"/>
      <c r="H165" s="264"/>
      <c r="I165" s="264"/>
      <c r="J165" s="226" t="s">
        <v>358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362</v>
      </c>
      <c r="D167" s="212"/>
      <c r="E167" s="212"/>
      <c r="F167" s="231" t="s">
        <v>359</v>
      </c>
      <c r="G167" s="212"/>
      <c r="H167" s="212" t="s">
        <v>398</v>
      </c>
      <c r="I167" s="212" t="s">
        <v>361</v>
      </c>
      <c r="J167" s="212">
        <v>120</v>
      </c>
      <c r="K167" s="253"/>
    </row>
    <row r="168" spans="2:11" ht="15" customHeight="1">
      <c r="B168" s="232"/>
      <c r="C168" s="212" t="s">
        <v>407</v>
      </c>
      <c r="D168" s="212"/>
      <c r="E168" s="212"/>
      <c r="F168" s="231" t="s">
        <v>359</v>
      </c>
      <c r="G168" s="212"/>
      <c r="H168" s="212" t="s">
        <v>408</v>
      </c>
      <c r="I168" s="212" t="s">
        <v>361</v>
      </c>
      <c r="J168" s="212" t="s">
        <v>409</v>
      </c>
      <c r="K168" s="253"/>
    </row>
    <row r="169" spans="2:11" ht="15" customHeight="1">
      <c r="B169" s="232"/>
      <c r="C169" s="212" t="s">
        <v>308</v>
      </c>
      <c r="D169" s="212"/>
      <c r="E169" s="212"/>
      <c r="F169" s="231" t="s">
        <v>359</v>
      </c>
      <c r="G169" s="212"/>
      <c r="H169" s="212" t="s">
        <v>425</v>
      </c>
      <c r="I169" s="212" t="s">
        <v>361</v>
      </c>
      <c r="J169" s="212" t="s">
        <v>409</v>
      </c>
      <c r="K169" s="253"/>
    </row>
    <row r="170" spans="2:11" ht="15" customHeight="1">
      <c r="B170" s="232"/>
      <c r="C170" s="212" t="s">
        <v>364</v>
      </c>
      <c r="D170" s="212"/>
      <c r="E170" s="212"/>
      <c r="F170" s="231" t="s">
        <v>365</v>
      </c>
      <c r="G170" s="212"/>
      <c r="H170" s="212" t="s">
        <v>425</v>
      </c>
      <c r="I170" s="212" t="s">
        <v>361</v>
      </c>
      <c r="J170" s="212">
        <v>50</v>
      </c>
      <c r="K170" s="253"/>
    </row>
    <row r="171" spans="2:11" ht="15" customHeight="1">
      <c r="B171" s="232"/>
      <c r="C171" s="212" t="s">
        <v>367</v>
      </c>
      <c r="D171" s="212"/>
      <c r="E171" s="212"/>
      <c r="F171" s="231" t="s">
        <v>359</v>
      </c>
      <c r="G171" s="212"/>
      <c r="H171" s="212" t="s">
        <v>425</v>
      </c>
      <c r="I171" s="212" t="s">
        <v>369</v>
      </c>
      <c r="J171" s="212"/>
      <c r="K171" s="253"/>
    </row>
    <row r="172" spans="2:11" ht="15" customHeight="1">
      <c r="B172" s="232"/>
      <c r="C172" s="212" t="s">
        <v>378</v>
      </c>
      <c r="D172" s="212"/>
      <c r="E172" s="212"/>
      <c r="F172" s="231" t="s">
        <v>365</v>
      </c>
      <c r="G172" s="212"/>
      <c r="H172" s="212" t="s">
        <v>425</v>
      </c>
      <c r="I172" s="212" t="s">
        <v>361</v>
      </c>
      <c r="J172" s="212">
        <v>50</v>
      </c>
      <c r="K172" s="253"/>
    </row>
    <row r="173" spans="2:11" ht="15" customHeight="1">
      <c r="B173" s="232"/>
      <c r="C173" s="212" t="s">
        <v>386</v>
      </c>
      <c r="D173" s="212"/>
      <c r="E173" s="212"/>
      <c r="F173" s="231" t="s">
        <v>365</v>
      </c>
      <c r="G173" s="212"/>
      <c r="H173" s="212" t="s">
        <v>425</v>
      </c>
      <c r="I173" s="212" t="s">
        <v>361</v>
      </c>
      <c r="J173" s="212">
        <v>50</v>
      </c>
      <c r="K173" s="253"/>
    </row>
    <row r="174" spans="2:11" ht="15" customHeight="1">
      <c r="B174" s="232"/>
      <c r="C174" s="212" t="s">
        <v>384</v>
      </c>
      <c r="D174" s="212"/>
      <c r="E174" s="212"/>
      <c r="F174" s="231" t="s">
        <v>365</v>
      </c>
      <c r="G174" s="212"/>
      <c r="H174" s="212" t="s">
        <v>425</v>
      </c>
      <c r="I174" s="212" t="s">
        <v>361</v>
      </c>
      <c r="J174" s="212">
        <v>50</v>
      </c>
      <c r="K174" s="253"/>
    </row>
    <row r="175" spans="2:11" ht="15" customHeight="1">
      <c r="B175" s="232"/>
      <c r="C175" s="212" t="s">
        <v>102</v>
      </c>
      <c r="D175" s="212"/>
      <c r="E175" s="212"/>
      <c r="F175" s="231" t="s">
        <v>359</v>
      </c>
      <c r="G175" s="212"/>
      <c r="H175" s="212" t="s">
        <v>426</v>
      </c>
      <c r="I175" s="212" t="s">
        <v>427</v>
      </c>
      <c r="J175" s="212"/>
      <c r="K175" s="253"/>
    </row>
    <row r="176" spans="2:11" ht="15" customHeight="1">
      <c r="B176" s="232"/>
      <c r="C176" s="212" t="s">
        <v>59</v>
      </c>
      <c r="D176" s="212"/>
      <c r="E176" s="212"/>
      <c r="F176" s="231" t="s">
        <v>359</v>
      </c>
      <c r="G176" s="212"/>
      <c r="H176" s="212" t="s">
        <v>428</v>
      </c>
      <c r="I176" s="212" t="s">
        <v>429</v>
      </c>
      <c r="J176" s="212">
        <v>1</v>
      </c>
      <c r="K176" s="253"/>
    </row>
    <row r="177" spans="2:11" ht="15" customHeight="1">
      <c r="B177" s="232"/>
      <c r="C177" s="212" t="s">
        <v>55</v>
      </c>
      <c r="D177" s="212"/>
      <c r="E177" s="212"/>
      <c r="F177" s="231" t="s">
        <v>359</v>
      </c>
      <c r="G177" s="212"/>
      <c r="H177" s="212" t="s">
        <v>430</v>
      </c>
      <c r="I177" s="212" t="s">
        <v>361</v>
      </c>
      <c r="J177" s="212">
        <v>20</v>
      </c>
      <c r="K177" s="253"/>
    </row>
    <row r="178" spans="2:11" ht="15" customHeight="1">
      <c r="B178" s="232"/>
      <c r="C178" s="212" t="s">
        <v>103</v>
      </c>
      <c r="D178" s="212"/>
      <c r="E178" s="212"/>
      <c r="F178" s="231" t="s">
        <v>359</v>
      </c>
      <c r="G178" s="212"/>
      <c r="H178" s="212" t="s">
        <v>431</v>
      </c>
      <c r="I178" s="212" t="s">
        <v>361</v>
      </c>
      <c r="J178" s="212">
        <v>255</v>
      </c>
      <c r="K178" s="253"/>
    </row>
    <row r="179" spans="2:11" ht="15" customHeight="1">
      <c r="B179" s="232"/>
      <c r="C179" s="212" t="s">
        <v>104</v>
      </c>
      <c r="D179" s="212"/>
      <c r="E179" s="212"/>
      <c r="F179" s="231" t="s">
        <v>359</v>
      </c>
      <c r="G179" s="212"/>
      <c r="H179" s="212" t="s">
        <v>324</v>
      </c>
      <c r="I179" s="212" t="s">
        <v>361</v>
      </c>
      <c r="J179" s="212">
        <v>10</v>
      </c>
      <c r="K179" s="253"/>
    </row>
    <row r="180" spans="2:11" ht="15" customHeight="1">
      <c r="B180" s="232"/>
      <c r="C180" s="212" t="s">
        <v>105</v>
      </c>
      <c r="D180" s="212"/>
      <c r="E180" s="212"/>
      <c r="F180" s="231" t="s">
        <v>359</v>
      </c>
      <c r="G180" s="212"/>
      <c r="H180" s="212" t="s">
        <v>432</v>
      </c>
      <c r="I180" s="212" t="s">
        <v>393</v>
      </c>
      <c r="J180" s="212"/>
      <c r="K180" s="253"/>
    </row>
    <row r="181" spans="2:11" ht="15" customHeight="1">
      <c r="B181" s="232"/>
      <c r="C181" s="212" t="s">
        <v>433</v>
      </c>
      <c r="D181" s="212"/>
      <c r="E181" s="212"/>
      <c r="F181" s="231" t="s">
        <v>359</v>
      </c>
      <c r="G181" s="212"/>
      <c r="H181" s="212" t="s">
        <v>434</v>
      </c>
      <c r="I181" s="212" t="s">
        <v>393</v>
      </c>
      <c r="J181" s="212"/>
      <c r="K181" s="253"/>
    </row>
    <row r="182" spans="2:11" ht="15" customHeight="1">
      <c r="B182" s="232"/>
      <c r="C182" s="212" t="s">
        <v>422</v>
      </c>
      <c r="D182" s="212"/>
      <c r="E182" s="212"/>
      <c r="F182" s="231" t="s">
        <v>359</v>
      </c>
      <c r="G182" s="212"/>
      <c r="H182" s="212" t="s">
        <v>435</v>
      </c>
      <c r="I182" s="212" t="s">
        <v>393</v>
      </c>
      <c r="J182" s="212"/>
      <c r="K182" s="253"/>
    </row>
    <row r="183" spans="2:11" ht="15" customHeight="1">
      <c r="B183" s="232"/>
      <c r="C183" s="212" t="s">
        <v>107</v>
      </c>
      <c r="D183" s="212"/>
      <c r="E183" s="212"/>
      <c r="F183" s="231" t="s">
        <v>365</v>
      </c>
      <c r="G183" s="212"/>
      <c r="H183" s="212" t="s">
        <v>436</v>
      </c>
      <c r="I183" s="212" t="s">
        <v>361</v>
      </c>
      <c r="J183" s="212">
        <v>50</v>
      </c>
      <c r="K183" s="253"/>
    </row>
    <row r="184" spans="2:11" ht="15" customHeight="1">
      <c r="B184" s="232"/>
      <c r="C184" s="212" t="s">
        <v>437</v>
      </c>
      <c r="D184" s="212"/>
      <c r="E184" s="212"/>
      <c r="F184" s="231" t="s">
        <v>365</v>
      </c>
      <c r="G184" s="212"/>
      <c r="H184" s="212" t="s">
        <v>438</v>
      </c>
      <c r="I184" s="212" t="s">
        <v>439</v>
      </c>
      <c r="J184" s="212"/>
      <c r="K184" s="253"/>
    </row>
    <row r="185" spans="2:11" ht="15" customHeight="1">
      <c r="B185" s="232"/>
      <c r="C185" s="212" t="s">
        <v>440</v>
      </c>
      <c r="D185" s="212"/>
      <c r="E185" s="212"/>
      <c r="F185" s="231" t="s">
        <v>365</v>
      </c>
      <c r="G185" s="212"/>
      <c r="H185" s="212" t="s">
        <v>441</v>
      </c>
      <c r="I185" s="212" t="s">
        <v>439</v>
      </c>
      <c r="J185" s="212"/>
      <c r="K185" s="253"/>
    </row>
    <row r="186" spans="2:11" ht="15" customHeight="1">
      <c r="B186" s="232"/>
      <c r="C186" s="212" t="s">
        <v>442</v>
      </c>
      <c r="D186" s="212"/>
      <c r="E186" s="212"/>
      <c r="F186" s="231" t="s">
        <v>365</v>
      </c>
      <c r="G186" s="212"/>
      <c r="H186" s="212" t="s">
        <v>443</v>
      </c>
      <c r="I186" s="212" t="s">
        <v>439</v>
      </c>
      <c r="J186" s="212"/>
      <c r="K186" s="253"/>
    </row>
    <row r="187" spans="2:11" ht="15" customHeight="1">
      <c r="B187" s="232"/>
      <c r="C187" s="265" t="s">
        <v>444</v>
      </c>
      <c r="D187" s="212"/>
      <c r="E187" s="212"/>
      <c r="F187" s="231" t="s">
        <v>365</v>
      </c>
      <c r="G187" s="212"/>
      <c r="H187" s="212" t="s">
        <v>445</v>
      </c>
      <c r="I187" s="212" t="s">
        <v>446</v>
      </c>
      <c r="J187" s="266" t="s">
        <v>447</v>
      </c>
      <c r="K187" s="253"/>
    </row>
    <row r="188" spans="2:11" ht="15" customHeight="1">
      <c r="B188" s="232"/>
      <c r="C188" s="217" t="s">
        <v>44</v>
      </c>
      <c r="D188" s="212"/>
      <c r="E188" s="212"/>
      <c r="F188" s="231" t="s">
        <v>359</v>
      </c>
      <c r="G188" s="212"/>
      <c r="H188" s="208" t="s">
        <v>448</v>
      </c>
      <c r="I188" s="212" t="s">
        <v>449</v>
      </c>
      <c r="J188" s="212"/>
      <c r="K188" s="253"/>
    </row>
    <row r="189" spans="2:11" ht="15" customHeight="1">
      <c r="B189" s="232"/>
      <c r="C189" s="217" t="s">
        <v>450</v>
      </c>
      <c r="D189" s="212"/>
      <c r="E189" s="212"/>
      <c r="F189" s="231" t="s">
        <v>359</v>
      </c>
      <c r="G189" s="212"/>
      <c r="H189" s="212" t="s">
        <v>451</v>
      </c>
      <c r="I189" s="212" t="s">
        <v>393</v>
      </c>
      <c r="J189" s="212"/>
      <c r="K189" s="253"/>
    </row>
    <row r="190" spans="2:11" ht="15" customHeight="1">
      <c r="B190" s="232"/>
      <c r="C190" s="217" t="s">
        <v>452</v>
      </c>
      <c r="D190" s="212"/>
      <c r="E190" s="212"/>
      <c r="F190" s="231" t="s">
        <v>359</v>
      </c>
      <c r="G190" s="212"/>
      <c r="H190" s="212" t="s">
        <v>453</v>
      </c>
      <c r="I190" s="212" t="s">
        <v>393</v>
      </c>
      <c r="J190" s="212"/>
      <c r="K190" s="253"/>
    </row>
    <row r="191" spans="2:11" ht="15" customHeight="1">
      <c r="B191" s="232"/>
      <c r="C191" s="217" t="s">
        <v>454</v>
      </c>
      <c r="D191" s="212"/>
      <c r="E191" s="212"/>
      <c r="F191" s="231" t="s">
        <v>365</v>
      </c>
      <c r="G191" s="212"/>
      <c r="H191" s="212" t="s">
        <v>455</v>
      </c>
      <c r="I191" s="212" t="s">
        <v>393</v>
      </c>
      <c r="J191" s="212"/>
      <c r="K191" s="253"/>
    </row>
    <row r="192" spans="2:11" ht="15" customHeight="1">
      <c r="B192" s="259"/>
      <c r="C192" s="267"/>
      <c r="D192" s="241"/>
      <c r="E192" s="241"/>
      <c r="F192" s="241"/>
      <c r="G192" s="241"/>
      <c r="H192" s="241"/>
      <c r="I192" s="241"/>
      <c r="J192" s="241"/>
      <c r="K192" s="260"/>
    </row>
    <row r="193" spans="2:11" ht="18.75" customHeight="1">
      <c r="B193" s="208"/>
      <c r="C193" s="212"/>
      <c r="D193" s="212"/>
      <c r="E193" s="212"/>
      <c r="F193" s="231"/>
      <c r="G193" s="212"/>
      <c r="H193" s="212"/>
      <c r="I193" s="212"/>
      <c r="J193" s="212"/>
      <c r="K193" s="208"/>
    </row>
    <row r="194" spans="2:11" ht="18.75" customHeight="1">
      <c r="B194" s="208"/>
      <c r="C194" s="212"/>
      <c r="D194" s="212"/>
      <c r="E194" s="212"/>
      <c r="F194" s="231"/>
      <c r="G194" s="212"/>
      <c r="H194" s="212"/>
      <c r="I194" s="212"/>
      <c r="J194" s="212"/>
      <c r="K194" s="208"/>
    </row>
    <row r="195" spans="2:11" ht="18.75" customHeight="1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</row>
    <row r="196" spans="2:11" ht="13.5">
      <c r="B196" s="200"/>
      <c r="C196" s="201"/>
      <c r="D196" s="201"/>
      <c r="E196" s="201"/>
      <c r="F196" s="201"/>
      <c r="G196" s="201"/>
      <c r="H196" s="201"/>
      <c r="I196" s="201"/>
      <c r="J196" s="201"/>
      <c r="K196" s="202"/>
    </row>
    <row r="197" spans="2:11" ht="21">
      <c r="B197" s="203"/>
      <c r="C197" s="327" t="s">
        <v>456</v>
      </c>
      <c r="D197" s="327"/>
      <c r="E197" s="327"/>
      <c r="F197" s="327"/>
      <c r="G197" s="327"/>
      <c r="H197" s="327"/>
      <c r="I197" s="327"/>
      <c r="J197" s="327"/>
      <c r="K197" s="204"/>
    </row>
    <row r="198" spans="2:11" ht="25.5" customHeight="1">
      <c r="B198" s="203"/>
      <c r="C198" s="268" t="s">
        <v>457</v>
      </c>
      <c r="D198" s="268"/>
      <c r="E198" s="268"/>
      <c r="F198" s="268" t="s">
        <v>458</v>
      </c>
      <c r="G198" s="269"/>
      <c r="H198" s="326" t="s">
        <v>459</v>
      </c>
      <c r="I198" s="326"/>
      <c r="J198" s="326"/>
      <c r="K198" s="204"/>
    </row>
    <row r="199" spans="2:11" ht="5.25" customHeight="1">
      <c r="B199" s="232"/>
      <c r="C199" s="229"/>
      <c r="D199" s="229"/>
      <c r="E199" s="229"/>
      <c r="F199" s="229"/>
      <c r="G199" s="212"/>
      <c r="H199" s="229"/>
      <c r="I199" s="229"/>
      <c r="J199" s="229"/>
      <c r="K199" s="253"/>
    </row>
    <row r="200" spans="2:11" ht="15" customHeight="1">
      <c r="B200" s="232"/>
      <c r="C200" s="212" t="s">
        <v>449</v>
      </c>
      <c r="D200" s="212"/>
      <c r="E200" s="212"/>
      <c r="F200" s="231" t="s">
        <v>45</v>
      </c>
      <c r="G200" s="212"/>
      <c r="H200" s="324" t="s">
        <v>460</v>
      </c>
      <c r="I200" s="324"/>
      <c r="J200" s="324"/>
      <c r="K200" s="253"/>
    </row>
    <row r="201" spans="2:11" ht="15" customHeight="1">
      <c r="B201" s="232"/>
      <c r="C201" s="238"/>
      <c r="D201" s="212"/>
      <c r="E201" s="212"/>
      <c r="F201" s="231" t="s">
        <v>46</v>
      </c>
      <c r="G201" s="212"/>
      <c r="H201" s="324" t="s">
        <v>461</v>
      </c>
      <c r="I201" s="324"/>
      <c r="J201" s="324"/>
      <c r="K201" s="253"/>
    </row>
    <row r="202" spans="2:11" ht="15" customHeight="1">
      <c r="B202" s="232"/>
      <c r="C202" s="238"/>
      <c r="D202" s="212"/>
      <c r="E202" s="212"/>
      <c r="F202" s="231" t="s">
        <v>49</v>
      </c>
      <c r="G202" s="212"/>
      <c r="H202" s="324" t="s">
        <v>462</v>
      </c>
      <c r="I202" s="324"/>
      <c r="J202" s="324"/>
      <c r="K202" s="253"/>
    </row>
    <row r="203" spans="2:11" ht="15" customHeight="1">
      <c r="B203" s="232"/>
      <c r="C203" s="212"/>
      <c r="D203" s="212"/>
      <c r="E203" s="212"/>
      <c r="F203" s="231" t="s">
        <v>47</v>
      </c>
      <c r="G203" s="212"/>
      <c r="H203" s="324" t="s">
        <v>463</v>
      </c>
      <c r="I203" s="324"/>
      <c r="J203" s="324"/>
      <c r="K203" s="253"/>
    </row>
    <row r="204" spans="2:11" ht="15" customHeight="1">
      <c r="B204" s="232"/>
      <c r="C204" s="212"/>
      <c r="D204" s="212"/>
      <c r="E204" s="212"/>
      <c r="F204" s="231" t="s">
        <v>48</v>
      </c>
      <c r="G204" s="212"/>
      <c r="H204" s="324" t="s">
        <v>464</v>
      </c>
      <c r="I204" s="324"/>
      <c r="J204" s="324"/>
      <c r="K204" s="253"/>
    </row>
    <row r="205" spans="2:11" ht="15" customHeight="1">
      <c r="B205" s="232"/>
      <c r="C205" s="212"/>
      <c r="D205" s="212"/>
      <c r="E205" s="212"/>
      <c r="F205" s="231"/>
      <c r="G205" s="212"/>
      <c r="H205" s="212"/>
      <c r="I205" s="212"/>
      <c r="J205" s="212"/>
      <c r="K205" s="253"/>
    </row>
    <row r="206" spans="2:11" ht="15" customHeight="1">
      <c r="B206" s="232"/>
      <c r="C206" s="212" t="s">
        <v>405</v>
      </c>
      <c r="D206" s="212"/>
      <c r="E206" s="212"/>
      <c r="F206" s="231" t="s">
        <v>81</v>
      </c>
      <c r="G206" s="212"/>
      <c r="H206" s="324" t="s">
        <v>465</v>
      </c>
      <c r="I206" s="324"/>
      <c r="J206" s="324"/>
      <c r="K206" s="253"/>
    </row>
    <row r="207" spans="2:11" ht="15" customHeight="1">
      <c r="B207" s="232"/>
      <c r="C207" s="238"/>
      <c r="D207" s="212"/>
      <c r="E207" s="212"/>
      <c r="F207" s="231" t="s">
        <v>303</v>
      </c>
      <c r="G207" s="212"/>
      <c r="H207" s="324" t="s">
        <v>304</v>
      </c>
      <c r="I207" s="324"/>
      <c r="J207" s="324"/>
      <c r="K207" s="253"/>
    </row>
    <row r="208" spans="2:11" ht="15" customHeight="1">
      <c r="B208" s="232"/>
      <c r="C208" s="212"/>
      <c r="D208" s="212"/>
      <c r="E208" s="212"/>
      <c r="F208" s="231" t="s">
        <v>301</v>
      </c>
      <c r="G208" s="212"/>
      <c r="H208" s="324" t="s">
        <v>466</v>
      </c>
      <c r="I208" s="324"/>
      <c r="J208" s="324"/>
      <c r="K208" s="253"/>
    </row>
    <row r="209" spans="2:11" ht="15" customHeight="1">
      <c r="B209" s="270"/>
      <c r="C209" s="238"/>
      <c r="D209" s="238"/>
      <c r="E209" s="238"/>
      <c r="F209" s="231" t="s">
        <v>305</v>
      </c>
      <c r="G209" s="217"/>
      <c r="H209" s="325" t="s">
        <v>306</v>
      </c>
      <c r="I209" s="325"/>
      <c r="J209" s="325"/>
      <c r="K209" s="271"/>
    </row>
    <row r="210" spans="2:11" ht="15" customHeight="1">
      <c r="B210" s="270"/>
      <c r="C210" s="238"/>
      <c r="D210" s="238"/>
      <c r="E210" s="238"/>
      <c r="F210" s="231" t="s">
        <v>262</v>
      </c>
      <c r="G210" s="217"/>
      <c r="H210" s="325" t="s">
        <v>263</v>
      </c>
      <c r="I210" s="325"/>
      <c r="J210" s="325"/>
      <c r="K210" s="271"/>
    </row>
    <row r="211" spans="2:11" ht="15" customHeight="1">
      <c r="B211" s="270"/>
      <c r="C211" s="238"/>
      <c r="D211" s="238"/>
      <c r="E211" s="238"/>
      <c r="F211" s="272"/>
      <c r="G211" s="217"/>
      <c r="H211" s="273"/>
      <c r="I211" s="273"/>
      <c r="J211" s="273"/>
      <c r="K211" s="271"/>
    </row>
    <row r="212" spans="2:11" ht="15" customHeight="1">
      <c r="B212" s="270"/>
      <c r="C212" s="212" t="s">
        <v>429</v>
      </c>
      <c r="D212" s="238"/>
      <c r="E212" s="238"/>
      <c r="F212" s="231">
        <v>1</v>
      </c>
      <c r="G212" s="217"/>
      <c r="H212" s="325" t="s">
        <v>467</v>
      </c>
      <c r="I212" s="325"/>
      <c r="J212" s="325"/>
      <c r="K212" s="271"/>
    </row>
    <row r="213" spans="2:11" ht="15" customHeight="1">
      <c r="B213" s="270"/>
      <c r="C213" s="238"/>
      <c r="D213" s="238"/>
      <c r="E213" s="238"/>
      <c r="F213" s="231">
        <v>2</v>
      </c>
      <c r="G213" s="217"/>
      <c r="H213" s="325" t="s">
        <v>468</v>
      </c>
      <c r="I213" s="325"/>
      <c r="J213" s="325"/>
      <c r="K213" s="271"/>
    </row>
    <row r="214" spans="2:11" ht="15" customHeight="1">
      <c r="B214" s="270"/>
      <c r="C214" s="238"/>
      <c r="D214" s="238"/>
      <c r="E214" s="238"/>
      <c r="F214" s="231">
        <v>3</v>
      </c>
      <c r="G214" s="217"/>
      <c r="H214" s="325" t="s">
        <v>469</v>
      </c>
      <c r="I214" s="325"/>
      <c r="J214" s="325"/>
      <c r="K214" s="271"/>
    </row>
    <row r="215" spans="2:11" ht="15" customHeight="1">
      <c r="B215" s="270"/>
      <c r="C215" s="238"/>
      <c r="D215" s="238"/>
      <c r="E215" s="238"/>
      <c r="F215" s="231">
        <v>4</v>
      </c>
      <c r="G215" s="217"/>
      <c r="H215" s="325" t="s">
        <v>470</v>
      </c>
      <c r="I215" s="325"/>
      <c r="J215" s="325"/>
      <c r="K215" s="271"/>
    </row>
    <row r="216" spans="2:11" ht="12.75" customHeight="1">
      <c r="B216" s="274"/>
      <c r="C216" s="275"/>
      <c r="D216" s="275"/>
      <c r="E216" s="275"/>
      <c r="F216" s="275"/>
      <c r="G216" s="275"/>
      <c r="H216" s="275"/>
      <c r="I216" s="275"/>
      <c r="J216" s="275"/>
      <c r="K216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Adminn-PC\Adminn</dc:creator>
  <cp:keywords/>
  <dc:description/>
  <cp:lastModifiedBy>Petra</cp:lastModifiedBy>
  <dcterms:created xsi:type="dcterms:W3CDTF">2018-07-18T20:06:47Z</dcterms:created>
  <dcterms:modified xsi:type="dcterms:W3CDTF">2018-07-19T09:53:25Z</dcterms:modified>
  <cp:category/>
  <cp:version/>
  <cp:contentType/>
  <cp:contentStatus/>
</cp:coreProperties>
</file>