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930" yWindow="0" windowWidth="13035" windowHeight="10665" activeTab="0"/>
  </bookViews>
  <sheets>
    <sheet name="Rekapitulace stavby" sheetId="1" r:id="rId1"/>
    <sheet name="SO-01 - Veřejné osvětlení..." sheetId="2" r:id="rId2"/>
    <sheet name="SO-02 - Veřejné osvětlení..." sheetId="3" r:id="rId3"/>
    <sheet name="SO-03 - Veřejné osvětlení..." sheetId="4" r:id="rId4"/>
    <sheet name="62 - VRN" sheetId="5" r:id="rId5"/>
    <sheet name="Pokyny pro vyplnění" sheetId="6" r:id="rId6"/>
  </sheets>
  <definedNames>
    <definedName name="_xlnm._FilterDatabase" localSheetId="4" hidden="1">'62 - VRN'!$C$77:$K$77</definedName>
    <definedName name="_xlnm._FilterDatabase" localSheetId="1" hidden="1">'SO-01 - Veřejné osvětlení...'!$C$88:$K$88</definedName>
    <definedName name="_xlnm._FilterDatabase" localSheetId="2" hidden="1">'SO-02 - Veřejné osvětlení...'!$C$88:$K$88</definedName>
    <definedName name="_xlnm._FilterDatabase" localSheetId="3" hidden="1">'SO-03 - Veřejné osvětlení...'!$C$87:$K$87</definedName>
    <definedName name="_xlnm.Print_Area" localSheetId="4">'62 - VRN'!$C$4:$J$36,'62 - VRN'!$C$42:$J$59,'62 - VRN'!$C$65:$K$92</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'SO-01 - Veřejné osvětlení...'!$C$4:$J$36,'SO-01 - Veřejné osvětlení...'!$C$42:$J$70,'SO-01 - Veřejné osvětlení...'!$C$76:$K$258</definedName>
    <definedName name="_xlnm.Print_Area" localSheetId="2">'SO-02 - Veřejné osvětlení...'!$C$4:$J$36,'SO-02 - Veřejné osvětlení...'!$C$42:$J$70,'SO-02 - Veřejné osvětlení...'!$C$76:$K$261</definedName>
    <definedName name="_xlnm.Print_Area" localSheetId="3">'SO-03 - Veřejné osvětlení...'!$C$4:$J$36,'SO-03 - Veřejné osvětlení...'!$C$42:$J$69,'SO-03 - Veřejné osvětlení...'!$C$75:$K$239</definedName>
    <definedName name="_xlnm.Print_Titles" localSheetId="0">'Rekapitulace stavby'!$49:$49</definedName>
    <definedName name="_xlnm.Print_Titles" localSheetId="1">'SO-01 - Veřejné osvětlení...'!$88:$88</definedName>
    <definedName name="_xlnm.Print_Titles" localSheetId="2">'SO-02 - Veřejné osvětlení...'!$88:$88</definedName>
    <definedName name="_xlnm.Print_Titles" localSheetId="3">'SO-03 - Veřejné osvětlení...'!$87:$87</definedName>
    <definedName name="_xlnm.Print_Titles" localSheetId="4">'62 - VRN'!$77:$77</definedName>
  </definedNames>
  <calcPr calcId="152511"/>
</workbook>
</file>

<file path=xl/sharedStrings.xml><?xml version="1.0" encoding="utf-8"?>
<sst xmlns="http://schemas.openxmlformats.org/spreadsheetml/2006/main" count="6186" uniqueCount="887">
  <si>
    <t>Export VZ</t>
  </si>
  <si>
    <t>List obsahuje:</t>
  </si>
  <si>
    <t>3.0</t>
  </si>
  <si>
    <t>ZAMOK</t>
  </si>
  <si>
    <t>False</t>
  </si>
  <si>
    <t>{7d1698b2-3bf5-4100-8d57-ab668e85cbbb}</t>
  </si>
  <si>
    <t>0,01</t>
  </si>
  <si>
    <t>21</t>
  </si>
  <si>
    <t>15</t>
  </si>
  <si>
    <t>REKAPITULACE STAVBY</t>
  </si>
  <si>
    <t>v ---  níže se nacházejí doplnkové a pomocné údaje k sestavám  --- v</t>
  </si>
  <si>
    <t>Návod na vyplnění</t>
  </si>
  <si>
    <t>0,001</t>
  </si>
  <si>
    <t>Kód:</t>
  </si>
  <si>
    <t>62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</si>
  <si>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</si>
  <si>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</si>
  <si>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Nové VO ul. Vodní, PKH vnitroblok č.p.1042-1048, 1620,1621, rozvaděč v zámeckém parku v Litvínově</t>
  </si>
  <si>
    <t>0,1</t>
  </si>
  <si>
    <t>KSO:</t>
  </si>
  <si>
    <t>828</t>
  </si>
  <si>
    <t>CC-CZ:</t>
  </si>
  <si>
    <t/>
  </si>
  <si>
    <t>1</t>
  </si>
  <si>
    <t>Místo:</t>
  </si>
  <si>
    <t>Litvínov</t>
  </si>
  <si>
    <t>Datum:</t>
  </si>
  <si>
    <t>23.07.2018</t>
  </si>
  <si>
    <t>10</t>
  </si>
  <si>
    <t>100</t>
  </si>
  <si>
    <t>Zadavatel:</t>
  </si>
  <si>
    <t>IČ:</t>
  </si>
  <si>
    <t>Město Litvínov</t>
  </si>
  <si>
    <t>DIČ:</t>
  </si>
  <si>
    <t>Uchazeč:</t>
  </si>
  <si>
    <t>Vyplň údaj</t>
  </si>
  <si>
    <t>Projektant:</t>
  </si>
  <si>
    <t>Ing. Tomáš Dvořák</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</si>
  <si>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</si>
  <si>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</si>
  <si>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</si>
  <si>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</si>
  <si>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</si>
  <si>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</si>
  <si>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</si>
  <si>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</si>
  <si>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</si>
  <si>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</si>
  <si>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</si>
  <si>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</si>
  <si>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</si>
  <si>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</si>
  <si>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</si>
  <si>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</si>
  <si>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</si>
  <si>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</si>
  <si>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</si>
  <si>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</si>
  <si>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</si>
  <si>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</si>
  <si>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</si>
  <si>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</si>
  <si>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</si>
  <si>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</si>
  <si>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</si>
  <si>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</si>
  <si>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</si>
  <si>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</si>
  <si>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</si>
  <si>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</si>
  <si>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</si>
  <si>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</si>
  <si>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</si>
  <si>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</si>
  <si>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</si>
  <si>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</si>
  <si>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</si>
  <si>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</si>
  <si>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</si>
  <si>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</si>
  <si>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Veřejné osvětlení - Vodní</t>
  </si>
  <si>
    <t>ING</t>
  </si>
  <si>
    <t>{f82ddba8-817e-4958-a72d-3e1d4fb9495a}</t>
  </si>
  <si>
    <t>2</t>
  </si>
  <si>
    <t>SO-02</t>
  </si>
  <si>
    <t>Veřejné osvětlení - PKH</t>
  </si>
  <si>
    <t>{0f8aacbf-02bb-4fe1-a014-37c919dc6809}</t>
  </si>
  <si>
    <t>SO-03</t>
  </si>
  <si>
    <t>Veřejné osvětlení - Zámecký park</t>
  </si>
  <si>
    <t>{f8eaf2fb-8c24-45c0-9fe1-3e5cadd4f08e}</t>
  </si>
  <si>
    <t>VRN</t>
  </si>
  <si>
    <t>OST</t>
  </si>
  <si>
    <t>{2714e6f2-d2ac-4ff0-99cd-6156a32df1ca}</t>
  </si>
  <si>
    <t>Zpět na list:</t>
  </si>
  <si>
    <t>KRYCÍ LIST SOUPISU</t>
  </si>
  <si>
    <t>Objekt:</t>
  </si>
  <si>
    <t>SO-01 - Veřejné osvětlení - Vodní</t>
  </si>
  <si>
    <t>22</t>
  </si>
  <si>
    <t>CZ-CPV:</t>
  </si>
  <si>
    <t>51000000-9</t>
  </si>
  <si>
    <t>Dvořák</t>
  </si>
  <si>
    <t>Soupis prací je sestaven za využití položek cenové soustavy ÚRS. Cenové a technické podmínky položek Cenové soustavy  ÚRS, které nejsou uvedeny v soupisu prací (tzv. úvodní část katalogů) jsou neomezeně dálkově k dispozici na www.cs-urs.cz. Položky soupisů prací, které nemají ve sloupci "Cenová soustava" uveden žádný údaj, nepochází z cenové soustavy ÚRS.
Bližší informace k ocenění rozpočtu jsou uvedeny v textových a výkresových částech projektové dokumentace pro provádění stavby.</t>
  </si>
  <si>
    <t>REKAPITULACE ČLENĚNÍ SOUPISU PRACÍ</t>
  </si>
  <si>
    <t>Kód dílu - Popis</t>
  </si>
  <si>
    <t>Cena celkem [CZK]</t>
  </si>
  <si>
    <t>Náklady soupisu celkem</t>
  </si>
  <si>
    <t>-1</t>
  </si>
  <si>
    <t>HSV - Práce a dodávky HSV</t>
  </si>
  <si>
    <t xml:space="preserve">    1 - Zemní práce</t>
  </si>
  <si>
    <t xml:space="preserve">    5 - Komunikace</t>
  </si>
  <si>
    <t xml:space="preserve">    9 - Ostatní konstrukce a práce</t>
  </si>
  <si>
    <t xml:space="preserve">      99 - Přesun hmot</t>
  </si>
  <si>
    <t>PSV - Práce a dodávky PSV</t>
  </si>
  <si>
    <t xml:space="preserve">    740 - Elektromontáže - zkoušky a revize</t>
  </si>
  <si>
    <t xml:space="preserve">    742 - Elektromontáže - rozvodný systém</t>
  </si>
  <si>
    <t xml:space="preserve">    747 - Elektromontáže - kompletace rozvodů</t>
  </si>
  <si>
    <t xml:space="preserve">    748 - Elektromontáže - osvětlovací zařízení a svítidla</t>
  </si>
  <si>
    <t>M - Práce a dodávky M</t>
  </si>
  <si>
    <t xml:space="preserve">    21-M - Elektromontáže</t>
  </si>
  <si>
    <t xml:space="preserve">    46-M - Zemní práce při extr.mont.pracích</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</si>
  <si>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</si>
  <si>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</si>
  <si>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</si>
  <si>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</si>
  <si>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</si>
  <si>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</si>
  <si>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</si>
  <si>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</si>
  <si>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</si>
  <si>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</si>
  <si>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</si>
  <si>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</si>
  <si>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</si>
  <si>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</si>
  <si>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</si>
  <si>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</si>
  <si>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</si>
  <si>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</si>
  <si>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</si>
  <si>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113106023</t>
  </si>
  <si>
    <t>Rozebrání dlažeb při překopech inženýrských sítí plochy do 15 m2 s přemístěním hmot na skládku na vzdálenost do 3 m nebo s naložením na dopravní prostředek komunikací pro pěší s ložem z kameniva nebo živice a s výplní spár ze zámkové dlažby</t>
  </si>
  <si>
    <t>m2</t>
  </si>
  <si>
    <t>CS ÚRS 2016 01</t>
  </si>
  <si>
    <t>4</t>
  </si>
  <si>
    <t>234071716</t>
  </si>
  <si>
    <t>PSC</t>
  </si>
  <si>
    <t xml:space="preserve">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</si>
  <si>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</si>
  <si>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34*0,5</t>
  </si>
  <si>
    <t>113107022</t>
  </si>
  <si>
    <t>Odstranění podkladů nebo krytů při překopech inženýrských sítí v ploše jednotlivě do 15 m2 s přemístěním hmot na skládku ve vzdálenosti do 3 m nebo s naložením na dopravní prostředek z kameniva hrubého drceného, o tl. vrstvy přes 100 do 200 mm</t>
  </si>
  <si>
    <t>846125443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</si>
  <si>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</si>
  <si>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17</t>
  </si>
  <si>
    <t>3</t>
  </si>
  <si>
    <t>113202111</t>
  </si>
  <si>
    <t>Vytrhání obrub s vybouráním lože, s přemístěním hmot na skládku na vzdálenost do 3 m nebo s naložením na dopravní prostředek z krajníků nebo obrubníků stojatých</t>
  </si>
  <si>
    <t>m</t>
  </si>
  <si>
    <t>-1460877522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</si>
  <si>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</si>
  <si>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114203201</t>
  </si>
  <si>
    <t>Očištění lomového kamene nebo betonových tvárnic získaných při rozebrání dlažeb, záhozů, rovnanin a soustřeďovacích staveb od hlíny nebo písku</t>
  </si>
  <si>
    <t>m3</t>
  </si>
  <si>
    <t>1020912095</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</si>
  <si>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</si>
  <si>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17*0,08</t>
  </si>
  <si>
    <t>5</t>
  </si>
  <si>
    <t>120001101ROO</t>
  </si>
  <si>
    <t>Příplatek k cenám vykopávek za ztížení vykopávky v blízkosti podzemního vedení nebo výbušnin v horninách jakékoliv třídy</t>
  </si>
  <si>
    <t>1588040958</t>
  </si>
  <si>
    <t>P</t>
  </si>
  <si>
    <t>Poznámka k položce:
cena zahrnuje ruční práce - v ochranných pásmech sítí a dále pak v místech výskytu kořenů, které nesmí být narušeny.</t>
  </si>
  <si>
    <t>0,5</t>
  </si>
  <si>
    <t>6</t>
  </si>
  <si>
    <t>181411131</t>
  </si>
  <si>
    <t>Založení trávníku na půdě předem připravené plochy do 1000 m2 výsevem včetně utažení parkového v rovině nebo na svahu do 1:5</t>
  </si>
  <si>
    <t>-1572890803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</si>
  <si>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</si>
  <si>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5,31+5,02</t>
  </si>
  <si>
    <t>24*0,5</t>
  </si>
  <si>
    <t>Součet</t>
  </si>
  <si>
    <t>7</t>
  </si>
  <si>
    <t>M</t>
  </si>
  <si>
    <t>005724100</t>
  </si>
  <si>
    <t>Osiva pícnin směsi travní balení obvykle 25 kg parková</t>
  </si>
  <si>
    <t>kg</t>
  </si>
  <si>
    <t>8</t>
  </si>
  <si>
    <t>321995257</t>
  </si>
  <si>
    <t>22,33/20</t>
  </si>
  <si>
    <t>121101101</t>
  </si>
  <si>
    <t>Sejmutí ornice nebo lesní půdy s vodorovným přemístěním na hromady v místě upotřebení nebo na dočasné či trvalé skládky se složením, na vzdálenost do 50 m</t>
  </si>
  <si>
    <t>-2137401204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</si>
  <si>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</si>
  <si>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24*0.2*0,5</t>
  </si>
  <si>
    <t>9</t>
  </si>
  <si>
    <t>181301103</t>
  </si>
  <si>
    <t>Rozprostření a urovnání ornice v rovině nebo ve svahu sklonu do 1:5 při souvislé ploše do 500 m2, tl. vrstvy přes 150 do 200 mm</t>
  </si>
  <si>
    <t>641578738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</si>
  <si>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</si>
  <si>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22,33</t>
  </si>
  <si>
    <t>460600023</t>
  </si>
  <si>
    <t>Přemístění (odvoz) horniny, suti a vybouraných hmot vodorovné přemístění horniny včetně složení, bez naložení a rozprostření jakékoliv třídy, na vzdálenost přes 500 do 1000 m</t>
  </si>
  <si>
    <t>64</t>
  </si>
  <si>
    <t>1853431895</t>
  </si>
  <si>
    <t xml:space="preserve">Poznámka k souboru cen:
1. V cenách -0021 až -0031 nejsou započteny místní poplatky za uložení výkopku na řízenou skládku. 2. V cenách -0041 až -0071 nejsou započteny poplatky za uložení suti na řízenou skládku a recyklaci. </t>
  </si>
  <si>
    <t>2,4</t>
  </si>
  <si>
    <t>58*0.35*0.23</t>
  </si>
  <si>
    <t>11</t>
  </si>
  <si>
    <t>460600031</t>
  </si>
  <si>
    <t>Přemístění (odvoz) horniny, suti a vybouraných hmot vodorovné přemístění horniny včetně složení, bez naložení a rozprostření jakékoliv třídy, na vzdálenost Příplatek k ceně -0023 za každých dalších i započatých 1000 m</t>
  </si>
  <si>
    <t>743224703</t>
  </si>
  <si>
    <t>7,069*9</t>
  </si>
  <si>
    <t>12</t>
  </si>
  <si>
    <t>171201211</t>
  </si>
  <si>
    <t>Uložení sypaniny poplatek za uložení sypaniny na skládce (skládkovné)</t>
  </si>
  <si>
    <t>t</t>
  </si>
  <si>
    <t>-807217836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</si>
  <si>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</si>
  <si>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4,669*1.8</t>
  </si>
  <si>
    <t>13</t>
  </si>
  <si>
    <t>231182303114R00</t>
  </si>
  <si>
    <t>substrát s dodání do 20km</t>
  </si>
  <si>
    <t>1591726327</t>
  </si>
  <si>
    <t>22,33*0,15</t>
  </si>
  <si>
    <t>Komunikace</t>
  </si>
  <si>
    <t>14</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</si>
  <si>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</si>
  <si>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</si>
  <si>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-1754655518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</si>
  <si>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</si>
  <si>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916131213</t>
  </si>
  <si>
    <t>Osazení silničního obrubníku betonového se zřízením lože, s vyplněním a zatřením spár cementovou maltou stojatého s boční opěrou z betonu prostého tř. C 12/15, do lože z betonu prostého téže značky</t>
  </si>
  <si>
    <t>-25235189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</si>
  <si>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</si>
  <si>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2+12+12</t>
  </si>
  <si>
    <t>16</t>
  </si>
  <si>
    <t>592174650</t>
  </si>
  <si>
    <t>Obrubníky betonové a železobetonové obrubník silniční Standard   100 x 15 x 25</t>
  </si>
  <si>
    <t>kus</t>
  </si>
  <si>
    <t>208001468</t>
  </si>
  <si>
    <t>26</t>
  </si>
  <si>
    <t>174101101</t>
  </si>
  <si>
    <t>Zásyp sypaninou z jakékoliv horniny s uložením výkopku ve vrstvách se zhutněním jam, šachet, rýh nebo kolem objektů v těchto vykopávkách</t>
  </si>
  <si>
    <t>-1859071894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</si>
  <si>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</si>
  <si>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ŠD 16-32</t>
  </si>
  <si>
    <t>17*0,2</t>
  </si>
  <si>
    <t>18</t>
  </si>
  <si>
    <t>583441690</t>
  </si>
  <si>
    <t>Kamenivo přírodní drcené hutné pro stavební účely PDK (drobné, hrubé a štěrkodrť) štěrkodrtě ČSN EN 13043 frakce   0-32 (ŠDa)   OTP ČD</t>
  </si>
  <si>
    <t>128</t>
  </si>
  <si>
    <t>-1937298328</t>
  </si>
  <si>
    <t>Poznámka k položce:
v případě, že se nebude moci použít původní kamenivo</t>
  </si>
  <si>
    <t>3,4*2</t>
  </si>
  <si>
    <t>Ostatní konstrukce a práce</t>
  </si>
  <si>
    <t>99</t>
  </si>
  <si>
    <t>Přesun hmot</t>
  </si>
  <si>
    <t>19</t>
  </si>
  <si>
    <t>100RO1.1</t>
  </si>
  <si>
    <t>pronájem a dovoz montážní plošiny</t>
  </si>
  <si>
    <t>h</t>
  </si>
  <si>
    <t>-903497044</t>
  </si>
  <si>
    <t>20</t>
  </si>
  <si>
    <t>100ROO.1</t>
  </si>
  <si>
    <t>autojeřáb pronájem včetně dopravy</t>
  </si>
  <si>
    <t>1489902870</t>
  </si>
  <si>
    <t>460600061</t>
  </si>
  <si>
    <t>Přemístění (odvoz) horniny, suti a vybouraných hmot odvoz suti a vybouraných hmot do 1 km</t>
  </si>
  <si>
    <t>175083779</t>
  </si>
  <si>
    <t>0,41</t>
  </si>
  <si>
    <t>kameny</t>
  </si>
  <si>
    <t>460600071</t>
  </si>
  <si>
    <t>Přemístění (odvoz) horniny, suti a vybouraných hmot odvoz suti a vybouraných hmot Příplatek k ceně za každý další i započatý 1 km</t>
  </si>
  <si>
    <t>-2013336175</t>
  </si>
  <si>
    <t>4,41*9</t>
  </si>
  <si>
    <t>23</t>
  </si>
  <si>
    <t>997221855</t>
  </si>
  <si>
    <t>Poplatek za uložení stavebního odpadu na skládce (skládkovné) z kameniva</t>
  </si>
  <si>
    <t>1107151222</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</si>
  <si>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</si>
  <si>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24</t>
  </si>
  <si>
    <t>997221815</t>
  </si>
  <si>
    <t>Poplatek za uložení stavebního odpadu na skládce (skládkovné) betonového</t>
  </si>
  <si>
    <t>1026775928</t>
  </si>
  <si>
    <t>25</t>
  </si>
  <si>
    <t>9982761ROO</t>
  </si>
  <si>
    <t>Přesun hmot pro elektromontážní práce</t>
  </si>
  <si>
    <t>518935088</t>
  </si>
  <si>
    <t>PSV</t>
  </si>
  <si>
    <t>Práce a dodávky PSV</t>
  </si>
  <si>
    <t>740</t>
  </si>
  <si>
    <t>Elektromontáže - zkoušky a revize</t>
  </si>
  <si>
    <t>740991200</t>
  </si>
  <si>
    <t>Zkoušky a prohlídky elektrických rozvodů a zařízení celková prohlídka a vyhotovení revizní zprávy pro objem montážních prací přes 100 do 500 tis. Kč</t>
  </si>
  <si>
    <t>-884772014</t>
  </si>
  <si>
    <t xml:space="preserve">Poznámka k souboru cen:
1. Ceny -1100 až -1910 jsou určeny pro objem montážních prací včetně nákladů na nosný a podružný materiál. </t>
  </si>
  <si>
    <t>742</t>
  </si>
  <si>
    <t>Elektromontáže - rozvodný systém</t>
  </si>
  <si>
    <t>27</t>
  </si>
  <si>
    <t>74RO2</t>
  </si>
  <si>
    <t>Svorkovnice pro připojení až 3 kabelů (CYKY - J16x4, L(1-3), PEN) se zemnícím šroubem a jedním jištěným vývodem</t>
  </si>
  <si>
    <t>-1751180511</t>
  </si>
  <si>
    <t>747</t>
  </si>
  <si>
    <t>Elektromontáže - kompletace rozvodů</t>
  </si>
  <si>
    <t>28</t>
  </si>
  <si>
    <t>747211100 R00</t>
  </si>
  <si>
    <t>pojistka včetně montáže se zapojením vodičů</t>
  </si>
  <si>
    <t>1017625441</t>
  </si>
  <si>
    <t>748</t>
  </si>
  <si>
    <t>Elektromontáže - osvětlovací zařízení a svítidla</t>
  </si>
  <si>
    <t>29</t>
  </si>
  <si>
    <t>748719211</t>
  </si>
  <si>
    <t>Montáž stožárů osvětlení, bez zemních prací ostatních ocelových samostatně stojících, délky do 12 m</t>
  </si>
  <si>
    <t>1435383697</t>
  </si>
  <si>
    <t>30</t>
  </si>
  <si>
    <t>31674R03</t>
  </si>
  <si>
    <t>KL – 6 – 133/60</t>
  </si>
  <si>
    <t>32</t>
  </si>
  <si>
    <t>-876577605</t>
  </si>
  <si>
    <t>31</t>
  </si>
  <si>
    <t>210202013</t>
  </si>
  <si>
    <t>Montáž svítidel výbojkových se zapojením vodičů průmyslových nebo venkovních závěsných na oku na výložník</t>
  </si>
  <si>
    <t>-1023675693</t>
  </si>
  <si>
    <t>34844ROO</t>
  </si>
  <si>
    <t>SCHREDER ATOS: (253283) Deep bowl PC Smooth 1627 SON-T 50 W</t>
  </si>
  <si>
    <t>256</t>
  </si>
  <si>
    <t>1480731187</t>
  </si>
  <si>
    <t>33</t>
  </si>
  <si>
    <t>748741000</t>
  </si>
  <si>
    <t>Montáž elektrovýzbroje stožárů osvětlení 1 okruh</t>
  </si>
  <si>
    <t>136356889</t>
  </si>
  <si>
    <t>Práce a dodávky M</t>
  </si>
  <si>
    <t>21-M</t>
  </si>
  <si>
    <t>Elektromontáže</t>
  </si>
  <si>
    <t>34</t>
  </si>
  <si>
    <t>210100096</t>
  </si>
  <si>
    <t>Ukončení vodičů izolovaných s označením a zapojením na svorkovnici s otevřením a uzavřením krytu průřezu žíly do 2,5 mm2</t>
  </si>
  <si>
    <t>1580533375</t>
  </si>
  <si>
    <t>6*2</t>
  </si>
  <si>
    <t>35</t>
  </si>
  <si>
    <t>460ROO</t>
  </si>
  <si>
    <t>stožárové pouzdro včetně montáže a dodávky</t>
  </si>
  <si>
    <t>-342197656</t>
  </si>
  <si>
    <t>36</t>
  </si>
  <si>
    <t>745901200ROO</t>
  </si>
  <si>
    <t>označení vývodu z rozvaděče  štítkem</t>
  </si>
  <si>
    <t>2087005582</t>
  </si>
  <si>
    <t>12+20</t>
  </si>
  <si>
    <t>37</t>
  </si>
  <si>
    <t>745904111ROO</t>
  </si>
  <si>
    <t>Ostatní práce při montáži vodičů, šňůr a kabelů Příplatek k cenám montáže vodičů a kabelů za zatahování vodičů a kabelů do tvárnicových tras s komorami nebo do kolektorů, hmotnosti do 0,75 kg</t>
  </si>
  <si>
    <t>2072799024</t>
  </si>
  <si>
    <t>78,24+6+2,4</t>
  </si>
  <si>
    <t>38</t>
  </si>
  <si>
    <t>210100101</t>
  </si>
  <si>
    <t>Ukončení vodičů izolovaných s označením a zapojením na svorkovnici s otevřením a uzavřením krytu průřezu žíly do 16 mm2</t>
  </si>
  <si>
    <t>1006927618</t>
  </si>
  <si>
    <t>5*4</t>
  </si>
  <si>
    <t>39</t>
  </si>
  <si>
    <t>460510064RO2</t>
  </si>
  <si>
    <t>montáž chránička 75</t>
  </si>
  <si>
    <t>1369880475</t>
  </si>
  <si>
    <t>84,24-6</t>
  </si>
  <si>
    <t>40</t>
  </si>
  <si>
    <t>460510064RO3</t>
  </si>
  <si>
    <t>montáž ocelové chráničky</t>
  </si>
  <si>
    <t>-1990810156</t>
  </si>
  <si>
    <t>5*1,2</t>
  </si>
  <si>
    <t>41</t>
  </si>
  <si>
    <t>460510064RO1</t>
  </si>
  <si>
    <t>montáž chránička 50</t>
  </si>
  <si>
    <t>1438741973</t>
  </si>
  <si>
    <t>2*1.2</t>
  </si>
  <si>
    <t>42</t>
  </si>
  <si>
    <t>286R00</t>
  </si>
  <si>
    <t>Chránička HDPE/LDPE 75 ČSN EN 61386-24</t>
  </si>
  <si>
    <t>-699591885</t>
  </si>
  <si>
    <t>Poznámka k položce:
barva červená</t>
  </si>
  <si>
    <t>78,24</t>
  </si>
  <si>
    <t>43</t>
  </si>
  <si>
    <t>286R003</t>
  </si>
  <si>
    <t>ocelová chránička 100</t>
  </si>
  <si>
    <t>-608821301</t>
  </si>
  <si>
    <t>44</t>
  </si>
  <si>
    <t>286R002</t>
  </si>
  <si>
    <t>Chránička HDPE/LDPE 50</t>
  </si>
  <si>
    <t>82619034</t>
  </si>
  <si>
    <t>Poznámka k položce:
barva červená, vstup do lamp</t>
  </si>
  <si>
    <t>45</t>
  </si>
  <si>
    <t>460510076R01</t>
  </si>
  <si>
    <t>Drobné příslušenství (manžety OMP 159 - 0.35 m, manžeta ochranná zemnícího drátu 0.45 m, smršťovačka, podložka, kabelová průchodka PVC,..)</t>
  </si>
  <si>
    <t>sada</t>
  </si>
  <si>
    <t>-662628339</t>
  </si>
  <si>
    <t>46</t>
  </si>
  <si>
    <t>345629050</t>
  </si>
  <si>
    <t xml:space="preserve">svorka ochranná </t>
  </si>
  <si>
    <t>1279467111</t>
  </si>
  <si>
    <t>Poznámka k položce:
součástí stožáru - pouze montáž</t>
  </si>
  <si>
    <t>47</t>
  </si>
  <si>
    <t>210220002</t>
  </si>
  <si>
    <t>Montáž uzemňovacího vedení s upevněním, propojením a připojením pomocí svorek na povrchu vodičů FeZn drátem nebo lanem průměru do 10 mm</t>
  </si>
  <si>
    <t>975546349</t>
  </si>
  <si>
    <t>(18+(2*1.7))*1.2</t>
  </si>
  <si>
    <t>48</t>
  </si>
  <si>
    <t>354410730</t>
  </si>
  <si>
    <t>Součásti pro hromosvody a uzemňování vodiče  svodů dráty FeZn drát průměr 10 mm FeZn  1 kg=1,61m</t>
  </si>
  <si>
    <t>-1017240578</t>
  </si>
  <si>
    <t>Poznámka k položce:
Hmotnost: 0,62 kg/m</t>
  </si>
  <si>
    <t>25.68/1.61</t>
  </si>
  <si>
    <t>49</t>
  </si>
  <si>
    <t>210280211</t>
  </si>
  <si>
    <t>Měření zemních odporů zemniče prvního nebo samostatného</t>
  </si>
  <si>
    <t>-635156859</t>
  </si>
  <si>
    <t>50</t>
  </si>
  <si>
    <t>210280215</t>
  </si>
  <si>
    <t>Měření zemních odporů zemniče Příplatek k ceně za každý další zemnič v síti</t>
  </si>
  <si>
    <t>-63019214</t>
  </si>
  <si>
    <t>51</t>
  </si>
  <si>
    <t>210810014ROO</t>
  </si>
  <si>
    <t>Montáž izolovaných kabelů měděných bez ukončení do 1 kV uložených volně CYKY, CYKYD, CYKYDY, NYM, NYY, YSLY, 750 V, počtu a průřezu žil 4 x 16 mm2</t>
  </si>
  <si>
    <t>352296856</t>
  </si>
  <si>
    <t>84,24</t>
  </si>
  <si>
    <t>52</t>
  </si>
  <si>
    <t>210810005</t>
  </si>
  <si>
    <t>Montáž izolovaných kabelů měděných bez ukončení do 1 kV uložených volně CYKY-J počtu a průřezu žil 3 x 1,5 mm2</t>
  </si>
  <si>
    <t>-674869348</t>
  </si>
  <si>
    <t>8*2</t>
  </si>
  <si>
    <t>53</t>
  </si>
  <si>
    <t>341110300</t>
  </si>
  <si>
    <t>Kabely silové s měděným jádrem pro jmenovité napětí 750 V CYKY   PN-KV-061-00 3 x 1,5</t>
  </si>
  <si>
    <t>-1591646599</t>
  </si>
  <si>
    <t>2*8</t>
  </si>
  <si>
    <t>54</t>
  </si>
  <si>
    <t>341110800ROO</t>
  </si>
  <si>
    <t>kabely silové s měděným jádrem pro jmenovité napětí 750 V CYKY -  RE průřez   Cu číslo  bázová cena mm2       kg/m      Kč/m 4 x 16 RE  0,627    117,31</t>
  </si>
  <si>
    <t>-862176211</t>
  </si>
  <si>
    <t>(60+(6*1.7))*1.2</t>
  </si>
  <si>
    <t>55</t>
  </si>
  <si>
    <t>210RO1</t>
  </si>
  <si>
    <t>Ostatní ukončení kabelů nebo vodičů montáž doplňků koncovek a uzávěrů rozdělovací hlavy nebo skříně typ KRH 100 Montáž smršťovací rozdělovací hlavy včetně materiálu TYP EN &gt; ROZDĚLOVACÍ HLAVA EN 4.1</t>
  </si>
  <si>
    <t>-641675035</t>
  </si>
  <si>
    <t>6+4</t>
  </si>
  <si>
    <t>46-M</t>
  </si>
  <si>
    <t>Zemní práce při extr.mont.pracích</t>
  </si>
  <si>
    <t>56</t>
  </si>
  <si>
    <t>460050024</t>
  </si>
  <si>
    <t>Hloubení nezapažených jam ručně pro stožáry s přemístěním výkopku do vzdálenosti 3 m od okraje jámy nebo naložením na dopravní prostředek, včetně zásypu, zhutnění a urovnání povrchu bez patky jednoduché na rovině, délky třídy 4 přes 10 do 13 m, v hornině</t>
  </si>
  <si>
    <t>1584010580</t>
  </si>
  <si>
    <t xml:space="preserve">Poznámka k souboru cen:
1. Ceny hloubení jam v hornině třídy 6 a 7 jsou stanoveny za použití pneumatického kladiva. </t>
  </si>
  <si>
    <t>57</t>
  </si>
  <si>
    <t>460080013</t>
  </si>
  <si>
    <t>Základové konstrukce základ bez bednění do rostlé zeminy z monolitického betonu tř. C 12/15</t>
  </si>
  <si>
    <t>-705122308</t>
  </si>
  <si>
    <t>58</t>
  </si>
  <si>
    <t>460202144</t>
  </si>
  <si>
    <t>Hloubení nezapažených kabelových rýh strojně zarovnání kabelových rýh po výkopu strojně, šířka rýhy bez zarovnání rýh šířky 35 cm, hloubky 60 cm, v hornině třídy 4</t>
  </si>
  <si>
    <t>183664724</t>
  </si>
  <si>
    <t xml:space="preserve">Poznámka k souboru cen:
1. Ceny hloubení rýh strojně v hornině třídy 6 a 7 jsou stanoveny za použití trhaviny. </t>
  </si>
  <si>
    <t>24*1,2</t>
  </si>
  <si>
    <t>59</t>
  </si>
  <si>
    <t>460202184</t>
  </si>
  <si>
    <t>Hloubení nezapažených kabelových rýh strojně zarovnání kabelových rýh po výkopu strojně, šířka rýhy bez zarovnání rýh šířky 35 cm, hloubky 100 cm, v hornině třídy 4</t>
  </si>
  <si>
    <t>-2115327997</t>
  </si>
  <si>
    <t>34*1,2</t>
  </si>
  <si>
    <t>60</t>
  </si>
  <si>
    <t>460421182</t>
  </si>
  <si>
    <t>Kabelové lože včetně podsypu, zhutnění a urovnání povrchu z písku nebo štěrkopísku tloušťky 10 cm nad kabel zakryté plastovou fólií, šířky lože přes 25 do 50 cm</t>
  </si>
  <si>
    <t>-2127718168</t>
  </si>
  <si>
    <t xml:space="preserve">Poznámka k souboru cen:
1. V cenách -1021 až -1072, -1121 až -1172 a -1221 až -1272 nejsou započteny náklady na dodávku betonových a plastových desek. Tato dodávka se oceňuje ve specifikaci. </t>
  </si>
  <si>
    <t>(58+(1,2*2))*1,4</t>
  </si>
  <si>
    <t>61</t>
  </si>
  <si>
    <t>460560124</t>
  </si>
  <si>
    <t>Zásyp kabelových rýh ručně včetně zhutnění a uložení výkopku do vrstev a urovnání povrchu šířky 35 cm hloubky 40 cm, v hornině třídy 4</t>
  </si>
  <si>
    <t>-552841150</t>
  </si>
  <si>
    <t>28,8</t>
  </si>
  <si>
    <t>460560154</t>
  </si>
  <si>
    <t>Zásyp kabelových rýh ručně včetně zhutnění a uložení výkopku do vrstev a urovnání povrchu šířky 35 cm hloubky 70 cm, v hornině třídy 4</t>
  </si>
  <si>
    <t>678388778</t>
  </si>
  <si>
    <t>40,8</t>
  </si>
  <si>
    <t>SO-02 - Veřejné osvětlení - PKH</t>
  </si>
  <si>
    <t xml:space="preserve">    9 - Ostatní konstrukce a práce-bourání</t>
  </si>
  <si>
    <t>111201101r</t>
  </si>
  <si>
    <t>Odstranění křovin a stromů s odstraněním kořenů průměru kmene do 100 mm do sklonu terénu 1 : 5, při celkové ploše do 1 000 m2</t>
  </si>
  <si>
    <t>2033002894</t>
  </si>
  <si>
    <t>Poznámka k položce:
S ODVOZEM NA SKLÁDKU, SBĚRNÝ DVŮR</t>
  </si>
  <si>
    <t>-669340130</t>
  </si>
  <si>
    <t>(1,5+1,5+2,85)*0,5</t>
  </si>
  <si>
    <t>2,925</t>
  </si>
  <si>
    <t>396518560</t>
  </si>
  <si>
    <t>2,925*0,06</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</si>
  <si>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</si>
  <si>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</si>
  <si>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-1527205071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</si>
  <si>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</si>
  <si>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10*0,8*0,5</t>
  </si>
  <si>
    <t>((147*1,2)*0,5)-(1,5+1,5+2,85)</t>
  </si>
  <si>
    <t>82,35/20</t>
  </si>
  <si>
    <t>82,35*0,2</t>
  </si>
  <si>
    <t>82,35</t>
  </si>
  <si>
    <t>147*0.35*0.23</t>
  </si>
  <si>
    <t>16,47</t>
  </si>
  <si>
    <t>28,304*9</t>
  </si>
  <si>
    <t>28,304*1.8</t>
  </si>
  <si>
    <t>82,35*0,15</t>
  </si>
  <si>
    <t>2007247578</t>
  </si>
  <si>
    <t>2,925*0,15</t>
  </si>
  <si>
    <t>-1040785200</t>
  </si>
  <si>
    <t>0,439*2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</si>
  <si>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</si>
  <si>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</si>
  <si>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2043995242</t>
  </si>
  <si>
    <t>Ostatní konstrukce a práce-bourání</t>
  </si>
  <si>
    <t>916231213</t>
  </si>
  <si>
    <t>Osazení chodníkového obrubníku betonového se zřízením lože, s vyplněním a zatřením spár cementovou maltou stojatého s boční opěrou z betonu prostého tř. C 12/15, do lože z betonu prostého téže značky</t>
  </si>
  <si>
    <t>827065106</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</si>
  <si>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</si>
  <si>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592175120</t>
  </si>
  <si>
    <t>Obrubníky betonové a železobetonové obrubníky BEST parkový PARKAN I  50 x 5 x 20 přírodní</t>
  </si>
  <si>
    <t>-675813238</t>
  </si>
  <si>
    <t>1,23</t>
  </si>
  <si>
    <t>konstrukce vo - do kovošrotu</t>
  </si>
  <si>
    <t>0,0852</t>
  </si>
  <si>
    <t>0,687</t>
  </si>
  <si>
    <t>2,02*9</t>
  </si>
  <si>
    <t>997221815ROO</t>
  </si>
  <si>
    <t>Poplatek za uložení betonového odpadu na skládce (skládkovné)</t>
  </si>
  <si>
    <t>-1163561002</t>
  </si>
  <si>
    <t>1588317897</t>
  </si>
  <si>
    <t>2,411</t>
  </si>
  <si>
    <t>65</t>
  </si>
  <si>
    <t>-358292750</t>
  </si>
  <si>
    <t>210202013ROO</t>
  </si>
  <si>
    <t>s naložením na dopravní prostředek a odvozem do kovošrotu</t>
  </si>
  <si>
    <t>-2139104614</t>
  </si>
  <si>
    <t>748719211ROO</t>
  </si>
  <si>
    <t>-973488618</t>
  </si>
  <si>
    <t>748741000ROO</t>
  </si>
  <si>
    <t>s naložením na dopravní prostředek</t>
  </si>
  <si>
    <t>1433021659</t>
  </si>
  <si>
    <t>460080112R00</t>
  </si>
  <si>
    <t>Základové konstrukce bourání základu včetně záhozu jámy sypaninou, zhutnění a urovnání betonového</t>
  </si>
  <si>
    <t>1060244009</t>
  </si>
  <si>
    <t>5*6</t>
  </si>
  <si>
    <t>30+36</t>
  </si>
  <si>
    <t>176,4+7,2</t>
  </si>
  <si>
    <t>9*4</t>
  </si>
  <si>
    <t>176,4</t>
  </si>
  <si>
    <t>7,2</t>
  </si>
  <si>
    <t>147*1.2</t>
  </si>
  <si>
    <t>6*1.2</t>
  </si>
  <si>
    <t>(65+(5*1.7))*1.2</t>
  </si>
  <si>
    <t>88,2/1.61</t>
  </si>
  <si>
    <t>186</t>
  </si>
  <si>
    <t>-992316191</t>
  </si>
  <si>
    <t>2123054763</t>
  </si>
  <si>
    <t>8*5</t>
  </si>
  <si>
    <t>(147+(5*1.7))*1.2</t>
  </si>
  <si>
    <t>10+9</t>
  </si>
  <si>
    <t>1015483670</t>
  </si>
  <si>
    <t>147*1,2</t>
  </si>
  <si>
    <t>63</t>
  </si>
  <si>
    <t>-11508607</t>
  </si>
  <si>
    <t>SO-03 - Veřejné osvětlení - Zámecký park</t>
  </si>
  <si>
    <t xml:space="preserve">    743 - Elektromontáže - hrubá montáž</t>
  </si>
  <si>
    <t xml:space="preserve">    23-M - Montáže potrubí</t>
  </si>
  <si>
    <t>(2,6+2,7)*0,5</t>
  </si>
  <si>
    <t>113107041</t>
  </si>
  <si>
    <t>Odstranění podkladů nebo krytů při překopech inženýrských sítí v ploše jednotlivě do 15 m2 s přemístěním hmot na skládku ve vzdálenosti do 3 m nebo s naložením na dopravní prostředek živičných, o tl. vrstvy do 50 mm</t>
  </si>
  <si>
    <t>-223202270</t>
  </si>
  <si>
    <t>2,7*0,5</t>
  </si>
  <si>
    <t>114203103</t>
  </si>
  <si>
    <t>Rozebrání dlažeb nebo záhozů s naložením na dopravní prostředek dlažeb z lomového kamene nebo betonových tvárnic do cementové malty se spárami zalitými cementovou maltou</t>
  </si>
  <si>
    <t>-828545142</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</si>
  <si>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</si>
  <si>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0,08*0,5*2,6</t>
  </si>
  <si>
    <t>114203202</t>
  </si>
  <si>
    <t>Očištění lomového kamene nebo betonových tvárnic získaných při rozebrání dlažeb, záhozů, rovnanin a soustřeďovacích staveb od malty</t>
  </si>
  <si>
    <t>-754622419</t>
  </si>
  <si>
    <t>0,104</t>
  </si>
  <si>
    <t>Poznámka k položce:
cena zahrnuje ruční práce -  v místech výskytu kořenů, které nesmí být narušeny.</t>
  </si>
  <si>
    <t>(37-2,7-2,6)*0,5</t>
  </si>
  <si>
    <t>15,85/20</t>
  </si>
  <si>
    <t>15,85*0.2</t>
  </si>
  <si>
    <t>15,85</t>
  </si>
  <si>
    <t>3,17</t>
  </si>
  <si>
    <t>37*0.35*0.23</t>
  </si>
  <si>
    <t>6,149*9</t>
  </si>
  <si>
    <t>6,149*1.8</t>
  </si>
  <si>
    <t>15,85*0,15</t>
  </si>
  <si>
    <t>564911411</t>
  </si>
  <si>
    <t>Podklad nebo podsyp z asfaltového recyklátu s rozprostřením a zhutněním, po zhutnění tl. 50 mm</t>
  </si>
  <si>
    <t>CS ÚRS 2013 01</t>
  </si>
  <si>
    <t>-1150776307</t>
  </si>
  <si>
    <t>1,35</t>
  </si>
  <si>
    <t>573231111</t>
  </si>
  <si>
    <t>Postřik živičný spojovací ze silniční emulze v množství do 0,7 kg/m2</t>
  </si>
  <si>
    <t>-1506004778</t>
  </si>
  <si>
    <t>577143111</t>
  </si>
  <si>
    <t>Asfaltový beton vrstva obrusná ACO 8 (ABJ) s rozprostřením a se zhutněním z nemodifikovaného asfaltu v pruhu šířky do 3 m, po zhutnění tl. 50 mm</t>
  </si>
  <si>
    <t>2115825383</t>
  </si>
  <si>
    <t>596841220</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</si>
  <si>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</si>
  <si>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-633120797</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</si>
  <si>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</si>
  <si>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2,6*0,5</t>
  </si>
  <si>
    <t>2,65*0,2</t>
  </si>
  <si>
    <t>0,53*2</t>
  </si>
  <si>
    <t>-1070551327</t>
  </si>
  <si>
    <t>-705745821</t>
  </si>
  <si>
    <t>2*2</t>
  </si>
  <si>
    <t>919112221</t>
  </si>
  <si>
    <t>Řezání dilatačních spár v živičném krytu vytvoření komůrky pro těsnící zálivku šířky 15 mm, hloubky 20 mm</t>
  </si>
  <si>
    <t>739174702</t>
  </si>
  <si>
    <t xml:space="preserve">Poznámka k souboru cen:
1. V cenách jsou započteny i náklady na vyčištění spár po řezání. </t>
  </si>
  <si>
    <t>2,7*2</t>
  </si>
  <si>
    <t>919121212</t>
  </si>
  <si>
    <t>Utěsnění dilatačních spár zálivkou za studena v cementobetonovém nebo živičném krytu včetně adhezního nátěru bez těsnicího profilu pod zálivkou, pro komůrky šířky 10 mm, hloubky 20 mm</t>
  </si>
  <si>
    <t>-1523882993</t>
  </si>
  <si>
    <t xml:space="preserve">Poznámka k souboru cen:
1. V cenách jsou započteny i náklady na vyčištění spár před těsněním a zalitím a náklady na impregnaci, těsnění a zalití spár včetně dodání hmot. </t>
  </si>
  <si>
    <t>5,4</t>
  </si>
  <si>
    <t>919735112</t>
  </si>
  <si>
    <t>Řezání stávajícího živičného krytu nebo podkladu hloubky přes 50 do 100 mm</t>
  </si>
  <si>
    <t>-1818989536</t>
  </si>
  <si>
    <t xml:space="preserve">Poznámka k souboru cen:
1. V cenách jsou započteny i náklady na spotřebu vody. </t>
  </si>
  <si>
    <t>0,623</t>
  </si>
  <si>
    <t>živice</t>
  </si>
  <si>
    <t>0,132</t>
  </si>
  <si>
    <t>1,165*9</t>
  </si>
  <si>
    <t>997221845</t>
  </si>
  <si>
    <t>Poplatek za uložení stavebního odpadu na skládce (skládkovné) z asfaltových povrchů</t>
  </si>
  <si>
    <t>942806931</t>
  </si>
  <si>
    <t>740991100</t>
  </si>
  <si>
    <t>Zkoušky a prohlídky elektrických rozvodů a zařízení celková prohlídka a vyhotovení revizní zprávy pro objem montážních prací do 100 tis. Kč</t>
  </si>
  <si>
    <t>-1933508076</t>
  </si>
  <si>
    <t>743</t>
  </si>
  <si>
    <t>Elektromontáže - hrubá montáž</t>
  </si>
  <si>
    <t>743642100</t>
  </si>
  <si>
    <t>Montáž zemnicích desek a tyčí s připojením na svodové nebo uzemňovací vedení bez příslušenství tyčí délky do 2 m</t>
  </si>
  <si>
    <t>700652446</t>
  </si>
  <si>
    <t>354101020R</t>
  </si>
  <si>
    <t>emnící tyč ke kiosku</t>
  </si>
  <si>
    <t>-2069968611</t>
  </si>
  <si>
    <t>210100099</t>
  </si>
  <si>
    <t>Ukončení vodičů izolovaných s označením a zapojením na svorkovnici s otevřením a uzavřením krytu průřezu žíly do 10 mm2</t>
  </si>
  <si>
    <t>-1462531740</t>
  </si>
  <si>
    <t>2*4</t>
  </si>
  <si>
    <t>2,4/1.61</t>
  </si>
  <si>
    <t>210810013</t>
  </si>
  <si>
    <t>Montáž izolovaných kabelů měděných bez ukončení do 1 kV uložených volně CYKY-J počtu a průřezu žil 4 x 10 mm2</t>
  </si>
  <si>
    <t>463045749</t>
  </si>
  <si>
    <t>(37+(2*1,2))*1,2</t>
  </si>
  <si>
    <t>341110760</t>
  </si>
  <si>
    <t>Kabely silové s měděným jádrem pro jmenovité napětí 750 V CYKY   PN-KV-061-00 4 x 10 RE  TP-KK-134/01</t>
  </si>
  <si>
    <t>-773808809</t>
  </si>
  <si>
    <t>47,28</t>
  </si>
  <si>
    <t>23-M</t>
  </si>
  <si>
    <t>Montáže potrubí</t>
  </si>
  <si>
    <t>2302500R</t>
  </si>
  <si>
    <t>vybudování pilíře na betonovém základě
Betonový pilíř  ELM, vybavený uzamikatelnými dvířkami a za dvířkami:
3f zásuvkou 120A IP67:
Wire flexible [mm²] 50
Rated current [A] 125
Materials Plast
Degree of protection [IP] 67
Frequency [Hz] 50/60
Supply voltage [VAC] 400
Colour Röd/Red
Position of earth [h] 6
No.of Poles [pcs] 4/3P+E
Netweight [kg] 4.50</t>
  </si>
  <si>
    <t>2137241243</t>
  </si>
  <si>
    <t>44,4</t>
  </si>
  <si>
    <t>37*1,2</t>
  </si>
  <si>
    <t>62 - VRN</t>
  </si>
  <si>
    <t>Ing. Lucie Dvořáková</t>
  </si>
  <si>
    <t>VRN - Vedlejší rozpočtové náklady</t>
  </si>
  <si>
    <t xml:space="preserve">    0 - Vedlejší rozpočtové náklady</t>
  </si>
  <si>
    <t>Vedlejší rozpočtové náklady</t>
  </si>
  <si>
    <t>010001000</t>
  </si>
  <si>
    <t>Základní rozdělení průvodních činností a nákladů průzkumné geodetické a projektové práce</t>
  </si>
  <si>
    <t>Kč</t>
  </si>
  <si>
    <t>1024</t>
  </si>
  <si>
    <t>-349185788</t>
  </si>
  <si>
    <t>Poznámka k položce:
V této položce jsou zahrnuty také náklady na zkoušky vylouhovatelnosti před uložením na skládku.   Dále náklady související se zjištěním výskytu sítí - sondy, zaměření.Přechodné dopravní značení.</t>
  </si>
  <si>
    <t>020001000</t>
  </si>
  <si>
    <t xml:space="preserve">Základní rozdělení průvodních činností a nákladů příprava staveniště. </t>
  </si>
  <si>
    <t>875011108</t>
  </si>
  <si>
    <t>030001000</t>
  </si>
  <si>
    <t>Základní rozdělení průvodních činností a nákladů zařízení staveniště</t>
  </si>
  <si>
    <t>1167454880</t>
  </si>
  <si>
    <t>Poznámka k položce:
Vybavení staveniště, zabezpečení staveniště, zrušení staveniště,....</t>
  </si>
  <si>
    <t>040001000</t>
  </si>
  <si>
    <t>Základní rozdělení průvodních činností a nákladů inženýrská činnost</t>
  </si>
  <si>
    <t>-40308985</t>
  </si>
  <si>
    <t>060001000</t>
  </si>
  <si>
    <t>Základní rozdělení průvodních činností a nákladů územní vlivy</t>
  </si>
  <si>
    <t>-2080741440</t>
  </si>
  <si>
    <t>Poznámka k položce:
Obsahuje třeba zajištění materiálů na mezideponii. Čerpání vody ze staveniště, špatné klimatické podmínky a i jiné vlivy. Dále se jedná o stísněné podmínky a další vlivy</t>
  </si>
  <si>
    <t>070001000</t>
  </si>
  <si>
    <t>Základní rozdělení průvodních činností a nákladů provozní vlivy</t>
  </si>
  <si>
    <t>-1854141009</t>
  </si>
  <si>
    <t>Poznámka k položce:
Tato položka zapracovává mimo jiné náklady související s pracemi v ochranných pásmech sítí a stromů.  Zajištěn přístup ke všem objektům po celou dobu realizace stavby.</t>
  </si>
  <si>
    <t>080001000</t>
  </si>
  <si>
    <t>Základní rozdělení průvodních činností a nákladů přesun stavebních kapacit</t>
  </si>
  <si>
    <t>-269895474</t>
  </si>
  <si>
    <t>090001000</t>
  </si>
  <si>
    <t>Základní rozdělení průvodních činností a nákladů ostatní náklady</t>
  </si>
  <si>
    <t>262144</t>
  </si>
  <si>
    <t>25563963</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</si>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</sst>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xf numFmtId="0" fontId="0" fillId="0" borderId="0">
      <alignment/>
      <protection locked="0"/>
    </xf>
  </cellStyleXfs>
  <cellXfs count="39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3" fillId="0" borderId="27" xfId="0" applyFont="1" applyBorder="1" applyAlignment="1" applyProtection="1">
      <alignment horizontal="center" vertical="center"/>
      <protection/>
    </xf>
    <xf numFmtId="49" fontId="33" fillId="0" borderId="27" xfId="0" applyNumberFormat="1" applyFont="1" applyBorder="1" applyAlignment="1" applyProtection="1">
      <alignment horizontal="left" vertical="center" wrapText="1"/>
      <protection/>
    </xf>
    <xf numFmtId="0" fontId="33" fillId="0" borderId="27" xfId="0" applyFont="1" applyBorder="1" applyAlignment="1" applyProtection="1">
      <alignment horizontal="left" vertical="center" wrapText="1"/>
      <protection/>
    </xf>
    <xf numFmtId="0" fontId="33" fillId="0" borderId="27" xfId="0" applyFont="1" applyBorder="1" applyAlignment="1" applyProtection="1">
      <alignment horizontal="center" vertical="center" wrapText="1"/>
      <protection/>
    </xf>
    <xf numFmtId="167" fontId="33" fillId="0" borderId="27" xfId="0" applyNumberFormat="1" applyFont="1" applyBorder="1" applyAlignment="1" applyProtection="1">
      <alignment vertical="center"/>
      <protection/>
    </xf>
    <xf numFmtId="4" fontId="33" fillId="3" borderId="27" xfId="0" applyNumberFormat="1" applyFont="1" applyFill="1" applyBorder="1" applyAlignment="1" applyProtection="1">
      <alignment vertical="center"/>
      <protection locked="0"/>
    </xf>
    <xf numFmtId="4" fontId="33" fillId="0" borderId="27" xfId="0" applyNumberFormat="1" applyFont="1" applyBorder="1" applyAlignment="1" applyProtection="1">
      <alignment vertical="center"/>
      <protection/>
    </xf>
    <xf numFmtId="0" fontId="33" fillId="0" borderId="4" xfId="0" applyFont="1" applyBorder="1" applyAlignment="1">
      <alignment vertical="center"/>
    </xf>
    <xf numFmtId="0" fontId="33" fillId="3" borderId="27"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32" fillId="0" borderId="0" xfId="0" applyFont="1" applyBorder="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7"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6" fillId="0" borderId="0" xfId="0" applyFont="1" applyAlignment="1" applyProtection="1">
      <alignment horizontal="left" vertical="center" wrapText="1"/>
      <protection/>
    </xf>
    <xf numFmtId="0" fontId="34" fillId="2" borderId="0" xfId="20" applyFill="1"/>
    <xf numFmtId="0" fontId="35" fillId="0" borderId="0" xfId="20" applyFont="1" applyAlignment="1">
      <alignment horizontal="center" vertical="center"/>
    </xf>
    <xf numFmtId="0" fontId="36" fillId="2" borderId="0" xfId="0" applyFont="1" applyFill="1" applyAlignment="1">
      <alignment horizontal="left" vertical="center"/>
    </xf>
    <xf numFmtId="0" fontId="37" fillId="2" borderId="0" xfId="0" applyFont="1" applyFill="1" applyAlignment="1">
      <alignment vertical="center"/>
    </xf>
    <xf numFmtId="0" fontId="38" fillId="2" borderId="0" xfId="20" applyFont="1" applyFill="1" applyAlignment="1">
      <alignment vertical="center"/>
    </xf>
    <xf numFmtId="0" fontId="12" fillId="2" borderId="0" xfId="0" applyFont="1" applyFill="1" applyAlignment="1" applyProtection="1">
      <alignment horizontal="left" vertical="center"/>
      <protection/>
    </xf>
    <xf numFmtId="0" fontId="37" fillId="2" borderId="0" xfId="0" applyFont="1" applyFill="1" applyAlignment="1" applyProtection="1">
      <alignment vertical="center"/>
      <protection/>
    </xf>
    <xf numFmtId="0" fontId="36" fillId="2" borderId="0" xfId="0" applyFont="1" applyFill="1" applyAlignment="1" applyProtection="1">
      <alignment horizontal="left" vertical="center"/>
      <protection/>
    </xf>
    <xf numFmtId="0" fontId="38" fillId="2" borderId="0" xfId="20" applyFont="1" applyFill="1" applyAlignment="1" applyProtection="1">
      <alignment vertical="center"/>
      <protection/>
    </xf>
    <xf numFmtId="0" fontId="38" fillId="2" borderId="0" xfId="20" applyFont="1" applyFill="1" applyAlignment="1">
      <alignment vertical="center"/>
    </xf>
    <xf numFmtId="0" fontId="37"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3"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5"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5"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7"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3"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5"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5" fillId="0" borderId="33" xfId="21" applyFont="1" applyBorder="1" applyAlignment="1" applyProtection="1">
      <alignment horizontal="left" vertical="center"/>
      <protection locked="0"/>
    </xf>
    <xf numFmtId="0" fontId="25"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9"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7"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7"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5"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5"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5"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5"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02" t="s">
        <v>0</v>
      </c>
      <c r="B1" s="303"/>
      <c r="C1" s="303"/>
      <c r="D1" s="304" t="s">
        <v>1</v>
      </c>
      <c r="E1" s="303"/>
      <c r="F1" s="303"/>
      <c r="G1" s="303"/>
      <c r="H1" s="303"/>
      <c r="I1" s="303"/>
      <c r="J1" s="303"/>
      <c r="K1" s="305" t="s">
        <v>698</v>
      </c>
      <c r="L1" s="305"/>
      <c r="M1" s="305"/>
      <c r="N1" s="305"/>
      <c r="O1" s="305"/>
      <c r="P1" s="305"/>
      <c r="Q1" s="305"/>
      <c r="R1" s="305"/>
      <c r="S1" s="305"/>
      <c r="T1" s="303"/>
      <c r="U1" s="303"/>
      <c r="V1" s="303"/>
      <c r="W1" s="305" t="s">
        <v>699</v>
      </c>
      <c r="X1" s="305"/>
      <c r="Y1" s="305"/>
      <c r="Z1" s="305"/>
      <c r="AA1" s="305"/>
      <c r="AB1" s="305"/>
      <c r="AC1" s="305"/>
      <c r="AD1" s="305"/>
      <c r="AE1" s="305"/>
      <c r="AF1" s="305"/>
      <c r="AG1" s="305"/>
      <c r="AH1" s="305"/>
      <c r="AI1" s="297"/>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5" customHeight="1">
      <c r="AR2" s="255"/>
      <c r="AS2" s="255"/>
      <c r="AT2" s="255"/>
      <c r="AU2" s="255"/>
      <c r="AV2" s="255"/>
      <c r="AW2" s="255"/>
      <c r="AX2" s="255"/>
      <c r="AY2" s="255"/>
      <c r="AZ2" s="255"/>
      <c r="BA2" s="255"/>
      <c r="BB2" s="255"/>
      <c r="BC2" s="255"/>
      <c r="BD2" s="255"/>
      <c r="BE2" s="255"/>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5" customHeight="1">
      <c r="B5" s="21"/>
      <c r="C5" s="22"/>
      <c r="D5" s="27" t="s">
        <v>13</v>
      </c>
      <c r="E5" s="22"/>
      <c r="F5" s="22"/>
      <c r="G5" s="22"/>
      <c r="H5" s="22"/>
      <c r="I5" s="22"/>
      <c r="J5" s="22"/>
      <c r="K5" s="258" t="s">
        <v>14</v>
      </c>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2"/>
      <c r="AQ5" s="24"/>
      <c r="BE5" s="254" t="s">
        <v>15</v>
      </c>
      <c r="BS5" s="17" t="s">
        <v>6</v>
      </c>
    </row>
    <row r="6" spans="2:71" ht="36.95" customHeight="1">
      <c r="B6" s="21"/>
      <c r="C6" s="22"/>
      <c r="D6" s="29" t="s">
        <v>16</v>
      </c>
      <c r="E6" s="22"/>
      <c r="F6" s="22"/>
      <c r="G6" s="22"/>
      <c r="H6" s="22"/>
      <c r="I6" s="22"/>
      <c r="J6" s="22"/>
      <c r="K6" s="260" t="s">
        <v>17</v>
      </c>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2"/>
      <c r="AQ6" s="24"/>
      <c r="BE6" s="255"/>
      <c r="BS6" s="17" t="s">
        <v>18</v>
      </c>
    </row>
    <row r="7" spans="2:71" ht="14.4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255"/>
      <c r="BS7" s="17" t="s">
        <v>23</v>
      </c>
    </row>
    <row r="8" spans="2:71" ht="14.45" customHeight="1">
      <c r="B8" s="21"/>
      <c r="C8" s="22"/>
      <c r="D8" s="30" t="s">
        <v>24</v>
      </c>
      <c r="E8" s="22"/>
      <c r="F8" s="22"/>
      <c r="G8" s="22"/>
      <c r="H8" s="22"/>
      <c r="I8" s="22"/>
      <c r="J8" s="22"/>
      <c r="K8" s="28" t="s">
        <v>25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26</v>
      </c>
      <c r="AL8" s="22"/>
      <c r="AM8" s="22"/>
      <c r="AN8" s="31" t="s">
        <v>27</v>
      </c>
      <c r="AO8" s="22"/>
      <c r="AP8" s="22"/>
      <c r="AQ8" s="24"/>
      <c r="BE8" s="255"/>
      <c r="BS8" s="17" t="s">
        <v>28</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55"/>
      <c r="BS9" s="17" t="s">
        <v>29</v>
      </c>
    </row>
    <row r="10" spans="2:71" ht="14.45" customHeight="1">
      <c r="B10" s="21"/>
      <c r="C10" s="22"/>
      <c r="D10" s="30"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31</v>
      </c>
      <c r="AL10" s="22"/>
      <c r="AM10" s="22"/>
      <c r="AN10" s="28" t="s">
        <v>22</v>
      </c>
      <c r="AO10" s="22"/>
      <c r="AP10" s="22"/>
      <c r="AQ10" s="24"/>
      <c r="BE10" s="255"/>
      <c r="BS10" s="17" t="s">
        <v>18</v>
      </c>
    </row>
    <row r="11" spans="2:71" ht="18.4" customHeight="1">
      <c r="B11" s="21"/>
      <c r="C11" s="22"/>
      <c r="D11" s="22"/>
      <c r="E11" s="28"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33</v>
      </c>
      <c r="AL11" s="22"/>
      <c r="AM11" s="22"/>
      <c r="AN11" s="28" t="s">
        <v>22</v>
      </c>
      <c r="AO11" s="22"/>
      <c r="AP11" s="22"/>
      <c r="AQ11" s="24"/>
      <c r="BE11" s="255"/>
      <c r="BS11" s="17" t="s">
        <v>18</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55"/>
      <c r="BS12" s="17" t="s">
        <v>18</v>
      </c>
    </row>
    <row r="13" spans="2:71" ht="14.45" customHeight="1">
      <c r="B13" s="21"/>
      <c r="C13" s="22"/>
      <c r="D13" s="30"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31</v>
      </c>
      <c r="AL13" s="22"/>
      <c r="AM13" s="22"/>
      <c r="AN13" s="32" t="s">
        <v>35</v>
      </c>
      <c r="AO13" s="22"/>
      <c r="AP13" s="22"/>
      <c r="AQ13" s="24"/>
      <c r="BE13" s="255"/>
      <c r="BS13" s="17" t="s">
        <v>18</v>
      </c>
    </row>
    <row r="14" spans="2:71" ht="13.5">
      <c r="B14" s="21"/>
      <c r="C14" s="22"/>
      <c r="D14" s="22"/>
      <c r="E14" s="261" t="s">
        <v>35</v>
      </c>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30" t="s">
        <v>33</v>
      </c>
      <c r="AL14" s="22"/>
      <c r="AM14" s="22"/>
      <c r="AN14" s="32" t="s">
        <v>35</v>
      </c>
      <c r="AO14" s="22"/>
      <c r="AP14" s="22"/>
      <c r="AQ14" s="24"/>
      <c r="BE14" s="255"/>
      <c r="BS14" s="17" t="s">
        <v>18</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55"/>
      <c r="BS15" s="17" t="s">
        <v>4</v>
      </c>
    </row>
    <row r="16" spans="2:71" ht="14.45" customHeight="1">
      <c r="B16" s="21"/>
      <c r="C16" s="22"/>
      <c r="D16" s="30"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31</v>
      </c>
      <c r="AL16" s="22"/>
      <c r="AM16" s="22"/>
      <c r="AN16" s="28" t="s">
        <v>22</v>
      </c>
      <c r="AO16" s="22"/>
      <c r="AP16" s="22"/>
      <c r="AQ16" s="24"/>
      <c r="BE16" s="255"/>
      <c r="BS16" s="17" t="s">
        <v>4</v>
      </c>
    </row>
    <row r="17" spans="2:71" ht="18.4" customHeight="1">
      <c r="B17" s="21"/>
      <c r="C17" s="22"/>
      <c r="D17" s="22"/>
      <c r="E17" s="28"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33</v>
      </c>
      <c r="AL17" s="22"/>
      <c r="AM17" s="22"/>
      <c r="AN17" s="28" t="s">
        <v>22</v>
      </c>
      <c r="AO17" s="22"/>
      <c r="AP17" s="22"/>
      <c r="AQ17" s="24"/>
      <c r="BE17" s="255"/>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55"/>
      <c r="BS18" s="17" t="s">
        <v>6</v>
      </c>
    </row>
    <row r="19" spans="2:71" ht="14.45" customHeight="1">
      <c r="B19" s="21"/>
      <c r="C19" s="22"/>
      <c r="D19" s="30"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55"/>
      <c r="BS19" s="17" t="s">
        <v>6</v>
      </c>
    </row>
    <row r="20" spans="2:71" ht="48.75" customHeight="1">
      <c r="B20" s="21"/>
      <c r="C20" s="22"/>
      <c r="D20" s="22"/>
      <c r="E20" s="262" t="s">
        <v>40</v>
      </c>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2"/>
      <c r="AP20" s="22"/>
      <c r="AQ20" s="24"/>
      <c r="BE20" s="255"/>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55"/>
    </row>
    <row r="22" spans="2:57" ht="6.9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55"/>
    </row>
    <row r="23" spans="2:57" s="1" customFormat="1" ht="25.9" customHeight="1">
      <c r="B23" s="34"/>
      <c r="C23" s="35"/>
      <c r="D23" s="36" t="s">
        <v>41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63">
        <f>ROUND(AG51,2)</f>
        <v>0</v>
      </c>
      <c r="AL23" s="264"/>
      <c r="AM23" s="264"/>
      <c r="AN23" s="264"/>
      <c r="AO23" s="264"/>
      <c r="AP23" s="35"/>
      <c r="AQ23" s="38"/>
      <c r="BE23" s="256"/>
    </row>
    <row r="24" spans="2:57"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56"/>
    </row>
    <row r="25" spans="2:57" s="1" customFormat="1" ht="13.5">
      <c r="B25" s="34"/>
      <c r="C25" s="35"/>
      <c r="D25" s="35"/>
      <c r="E25" s="35"/>
      <c r="F25" s="35"/>
      <c r="G25" s="35"/>
      <c r="H25" s="35"/>
      <c r="I25" s="35"/>
      <c r="J25" s="35"/>
      <c r="K25" s="35"/>
      <c r="L25" s="265" t="s">
        <v>42</v>
      </c>
      <c r="M25" s="266"/>
      <c r="N25" s="266"/>
      <c r="O25" s="266"/>
      <c r="P25" s="35"/>
      <c r="Q25" s="35"/>
      <c r="R25" s="35"/>
      <c r="S25" s="35"/>
      <c r="T25" s="35"/>
      <c r="U25" s="35"/>
      <c r="V25" s="35"/>
      <c r="W25" s="265" t="s">
        <v>43</v>
      </c>
      <c r="X25" s="266"/>
      <c r="Y25" s="266"/>
      <c r="Z25" s="266"/>
      <c r="AA25" s="266"/>
      <c r="AB25" s="266"/>
      <c r="AC25" s="266"/>
      <c r="AD25" s="266"/>
      <c r="AE25" s="266"/>
      <c r="AF25" s="35"/>
      <c r="AG25" s="35"/>
      <c r="AH25" s="35"/>
      <c r="AI25" s="35"/>
      <c r="AJ25" s="35"/>
      <c r="AK25" s="265" t="s">
        <v>44</v>
      </c>
      <c r="AL25" s="266"/>
      <c r="AM25" s="266"/>
      <c r="AN25" s="266"/>
      <c r="AO25" s="266"/>
      <c r="AP25" s="35"/>
      <c r="AQ25" s="38"/>
      <c r="BE25" s="256"/>
    </row>
    <row r="26" spans="2:57" s="2" customFormat="1" ht="14.45" customHeight="1">
      <c r="B26" s="40"/>
      <c r="C26" s="41"/>
      <c r="D26" s="42" t="s">
        <v>45</v>
      </c>
      <c r="E26" s="41"/>
      <c r="F26" s="42" t="s">
        <v>46</v>
      </c>
      <c r="G26" s="41"/>
      <c r="H26" s="41"/>
      <c r="I26" s="41"/>
      <c r="J26" s="41"/>
      <c r="K26" s="41"/>
      <c r="L26" s="267">
        <v>0.21</v>
      </c>
      <c r="M26" s="268"/>
      <c r="N26" s="268"/>
      <c r="O26" s="268"/>
      <c r="P26" s="41"/>
      <c r="Q26" s="41"/>
      <c r="R26" s="41"/>
      <c r="S26" s="41"/>
      <c r="T26" s="41"/>
      <c r="U26" s="41"/>
      <c r="V26" s="41"/>
      <c r="W26" s="269">
        <f>ROUND(AZ51,2)</f>
        <v>0</v>
      </c>
      <c r="X26" s="268"/>
      <c r="Y26" s="268"/>
      <c r="Z26" s="268"/>
      <c r="AA26" s="268"/>
      <c r="AB26" s="268"/>
      <c r="AC26" s="268"/>
      <c r="AD26" s="268"/>
      <c r="AE26" s="268"/>
      <c r="AF26" s="41"/>
      <c r="AG26" s="41"/>
      <c r="AH26" s="41"/>
      <c r="AI26" s="41"/>
      <c r="AJ26" s="41"/>
      <c r="AK26" s="269">
        <f>ROUND(AV51,2)</f>
        <v>0</v>
      </c>
      <c r="AL26" s="268"/>
      <c r="AM26" s="268"/>
      <c r="AN26" s="268"/>
      <c r="AO26" s="268"/>
      <c r="AP26" s="41"/>
      <c r="AQ26" s="43"/>
      <c r="BE26" s="257"/>
    </row>
    <row r="27" spans="2:57" s="2" customFormat="1" ht="14.45" customHeight="1">
      <c r="B27" s="40"/>
      <c r="C27" s="41"/>
      <c r="D27" s="41"/>
      <c r="E27" s="41"/>
      <c r="F27" s="42" t="s">
        <v>47</v>
      </c>
      <c r="G27" s="41"/>
      <c r="H27" s="41"/>
      <c r="I27" s="41"/>
      <c r="J27" s="41"/>
      <c r="K27" s="41"/>
      <c r="L27" s="267">
        <v>0.15</v>
      </c>
      <c r="M27" s="268"/>
      <c r="N27" s="268"/>
      <c r="O27" s="268"/>
      <c r="P27" s="41"/>
      <c r="Q27" s="41"/>
      <c r="R27" s="41"/>
      <c r="S27" s="41"/>
      <c r="T27" s="41"/>
      <c r="U27" s="41"/>
      <c r="V27" s="41"/>
      <c r="W27" s="269">
        <f>ROUND(BA51,2)</f>
        <v>0</v>
      </c>
      <c r="X27" s="268"/>
      <c r="Y27" s="268"/>
      <c r="Z27" s="268"/>
      <c r="AA27" s="268"/>
      <c r="AB27" s="268"/>
      <c r="AC27" s="268"/>
      <c r="AD27" s="268"/>
      <c r="AE27" s="268"/>
      <c r="AF27" s="41"/>
      <c r="AG27" s="41"/>
      <c r="AH27" s="41"/>
      <c r="AI27" s="41"/>
      <c r="AJ27" s="41"/>
      <c r="AK27" s="269">
        <f>ROUND(AW51,2)</f>
        <v>0</v>
      </c>
      <c r="AL27" s="268"/>
      <c r="AM27" s="268"/>
      <c r="AN27" s="268"/>
      <c r="AO27" s="268"/>
      <c r="AP27" s="41"/>
      <c r="AQ27" s="43"/>
      <c r="BE27" s="257"/>
    </row>
    <row r="28" spans="2:57" s="2" customFormat="1" ht="14.45" customHeight="1" hidden="1">
      <c r="B28" s="40"/>
      <c r="C28" s="41"/>
      <c r="D28" s="41"/>
      <c r="E28" s="41"/>
      <c r="F28" s="42" t="s">
        <v>48</v>
      </c>
      <c r="G28" s="41"/>
      <c r="H28" s="41"/>
      <c r="I28" s="41"/>
      <c r="J28" s="41"/>
      <c r="K28" s="41"/>
      <c r="L28" s="267">
        <v>0.21</v>
      </c>
      <c r="M28" s="268"/>
      <c r="N28" s="268"/>
      <c r="O28" s="268"/>
      <c r="P28" s="41"/>
      <c r="Q28" s="41"/>
      <c r="R28" s="41"/>
      <c r="S28" s="41"/>
      <c r="T28" s="41"/>
      <c r="U28" s="41"/>
      <c r="V28" s="41"/>
      <c r="W28" s="269">
        <f>ROUND(BB51,2)</f>
        <v>0</v>
      </c>
      <c r="X28" s="268"/>
      <c r="Y28" s="268"/>
      <c r="Z28" s="268"/>
      <c r="AA28" s="268"/>
      <c r="AB28" s="268"/>
      <c r="AC28" s="268"/>
      <c r="AD28" s="268"/>
      <c r="AE28" s="268"/>
      <c r="AF28" s="41"/>
      <c r="AG28" s="41"/>
      <c r="AH28" s="41"/>
      <c r="AI28" s="41"/>
      <c r="AJ28" s="41"/>
      <c r="AK28" s="269">
        <v>0</v>
      </c>
      <c r="AL28" s="268"/>
      <c r="AM28" s="268"/>
      <c r="AN28" s="268"/>
      <c r="AO28" s="268"/>
      <c r="AP28" s="41"/>
      <c r="AQ28" s="43"/>
      <c r="BE28" s="257"/>
    </row>
    <row r="29" spans="2:57" s="2" customFormat="1" ht="14.45" customHeight="1" hidden="1">
      <c r="B29" s="40"/>
      <c r="C29" s="41"/>
      <c r="D29" s="41"/>
      <c r="E29" s="41"/>
      <c r="F29" s="42" t="s">
        <v>49</v>
      </c>
      <c r="G29" s="41"/>
      <c r="H29" s="41"/>
      <c r="I29" s="41"/>
      <c r="J29" s="41"/>
      <c r="K29" s="41"/>
      <c r="L29" s="267">
        <v>0.15</v>
      </c>
      <c r="M29" s="268"/>
      <c r="N29" s="268"/>
      <c r="O29" s="268"/>
      <c r="P29" s="41"/>
      <c r="Q29" s="41"/>
      <c r="R29" s="41"/>
      <c r="S29" s="41"/>
      <c r="T29" s="41"/>
      <c r="U29" s="41"/>
      <c r="V29" s="41"/>
      <c r="W29" s="269">
        <f>ROUND(BC51,2)</f>
        <v>0</v>
      </c>
      <c r="X29" s="268"/>
      <c r="Y29" s="268"/>
      <c r="Z29" s="268"/>
      <c r="AA29" s="268"/>
      <c r="AB29" s="268"/>
      <c r="AC29" s="268"/>
      <c r="AD29" s="268"/>
      <c r="AE29" s="268"/>
      <c r="AF29" s="41"/>
      <c r="AG29" s="41"/>
      <c r="AH29" s="41"/>
      <c r="AI29" s="41"/>
      <c r="AJ29" s="41"/>
      <c r="AK29" s="269">
        <v>0</v>
      </c>
      <c r="AL29" s="268"/>
      <c r="AM29" s="268"/>
      <c r="AN29" s="268"/>
      <c r="AO29" s="268"/>
      <c r="AP29" s="41"/>
      <c r="AQ29" s="43"/>
      <c r="BE29" s="257"/>
    </row>
    <row r="30" spans="2:57" s="2" customFormat="1" ht="14.45" customHeight="1" hidden="1">
      <c r="B30" s="40"/>
      <c r="C30" s="41"/>
      <c r="D30" s="41"/>
      <c r="E30" s="41"/>
      <c r="F30" s="42" t="s">
        <v>50</v>
      </c>
      <c r="G30" s="41"/>
      <c r="H30" s="41"/>
      <c r="I30" s="41"/>
      <c r="J30" s="41"/>
      <c r="K30" s="41"/>
      <c r="L30" s="267">
        <v>0</v>
      </c>
      <c r="M30" s="268"/>
      <c r="N30" s="268"/>
      <c r="O30" s="268"/>
      <c r="P30" s="41"/>
      <c r="Q30" s="41"/>
      <c r="R30" s="41"/>
      <c r="S30" s="41"/>
      <c r="T30" s="41"/>
      <c r="U30" s="41"/>
      <c r="V30" s="41"/>
      <c r="W30" s="269">
        <f>ROUND(BD51,2)</f>
        <v>0</v>
      </c>
      <c r="X30" s="268"/>
      <c r="Y30" s="268"/>
      <c r="Z30" s="268"/>
      <c r="AA30" s="268"/>
      <c r="AB30" s="268"/>
      <c r="AC30" s="268"/>
      <c r="AD30" s="268"/>
      <c r="AE30" s="268"/>
      <c r="AF30" s="41"/>
      <c r="AG30" s="41"/>
      <c r="AH30" s="41"/>
      <c r="AI30" s="41"/>
      <c r="AJ30" s="41"/>
      <c r="AK30" s="269">
        <v>0</v>
      </c>
      <c r="AL30" s="268"/>
      <c r="AM30" s="268"/>
      <c r="AN30" s="268"/>
      <c r="AO30" s="268"/>
      <c r="AP30" s="41"/>
      <c r="AQ30" s="43"/>
      <c r="BE30" s="257"/>
    </row>
    <row r="31" spans="2:57"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56"/>
    </row>
    <row r="32" spans="2:57" s="1" customFormat="1" ht="25.9" customHeight="1">
      <c r="B32" s="34"/>
      <c r="C32" s="44"/>
      <c r="D32" s="45" t="s">
        <v>51</v>
      </c>
      <c r="E32" s="46"/>
      <c r="F32" s="46"/>
      <c r="G32" s="46"/>
      <c r="H32" s="46"/>
      <c r="I32" s="46"/>
      <c r="J32" s="46"/>
      <c r="K32" s="46"/>
      <c r="L32" s="46"/>
      <c r="M32" s="46"/>
      <c r="N32" s="46"/>
      <c r="O32" s="46"/>
      <c r="P32" s="46"/>
      <c r="Q32" s="46"/>
      <c r="R32" s="46"/>
      <c r="S32" s="46"/>
      <c r="T32" s="47" t="s">
        <v>52</v>
      </c>
      <c r="U32" s="46"/>
      <c r="V32" s="46"/>
      <c r="W32" s="46"/>
      <c r="X32" s="270" t="s">
        <v>53</v>
      </c>
      <c r="Y32" s="271"/>
      <c r="Z32" s="271"/>
      <c r="AA32" s="271"/>
      <c r="AB32" s="271"/>
      <c r="AC32" s="46"/>
      <c r="AD32" s="46"/>
      <c r="AE32" s="46"/>
      <c r="AF32" s="46"/>
      <c r="AG32" s="46"/>
      <c r="AH32" s="46"/>
      <c r="AI32" s="46"/>
      <c r="AJ32" s="46"/>
      <c r="AK32" s="272">
        <f>SUM(AK23:AK30)</f>
        <v>0</v>
      </c>
      <c r="AL32" s="271"/>
      <c r="AM32" s="271"/>
      <c r="AN32" s="271"/>
      <c r="AO32" s="273"/>
      <c r="AP32" s="44"/>
      <c r="AQ32" s="48"/>
      <c r="BE32" s="256"/>
    </row>
    <row r="33" spans="2:43"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44" s="1" customFormat="1" ht="36.95" customHeight="1">
      <c r="B39" s="34"/>
      <c r="C39" s="55" t="s">
        <v>54</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44" s="1" customFormat="1" ht="6.95"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44" s="3" customFormat="1" ht="14.45" customHeight="1">
      <c r="B41" s="57"/>
      <c r="C41" s="58" t="s">
        <v>13</v>
      </c>
      <c r="D41" s="59"/>
      <c r="E41" s="59"/>
      <c r="F41" s="59"/>
      <c r="G41" s="59"/>
      <c r="H41" s="59"/>
      <c r="I41" s="59"/>
      <c r="J41" s="59"/>
      <c r="K41" s="59"/>
      <c r="L41" s="59" t="str">
        <f>K5</f>
        <v>62</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44" s="4" customFormat="1" ht="36.95" customHeight="1">
      <c r="B42" s="61"/>
      <c r="C42" s="62" t="s">
        <v>16</v>
      </c>
      <c r="D42" s="63"/>
      <c r="E42" s="63"/>
      <c r="F42" s="63"/>
      <c r="G42" s="63"/>
      <c r="H42" s="63"/>
      <c r="I42" s="63"/>
      <c r="J42" s="63"/>
      <c r="K42" s="63"/>
      <c r="L42" s="274" t="str">
        <f>K6</f>
        <v>Nové VO ul. Vodní, PKH vnitroblok č.p.1042-1048, 1620,1621, rozvaděč v zámeckém parku v Litvínově</v>
      </c>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63"/>
      <c r="AQ42" s="63"/>
      <c r="AR42" s="64"/>
    </row>
    <row r="43" spans="2:44" s="1" customFormat="1" ht="6.95"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44" s="1" customFormat="1" ht="13.5">
      <c r="B44" s="34"/>
      <c r="C44" s="58" t="s">
        <v>24</v>
      </c>
      <c r="D44" s="56"/>
      <c r="E44" s="56"/>
      <c r="F44" s="56"/>
      <c r="G44" s="56"/>
      <c r="H44" s="56"/>
      <c r="I44" s="56"/>
      <c r="J44" s="56"/>
      <c r="K44" s="56"/>
      <c r="L44" s="65" t="str">
        <f>IF(K8="","",K8)</f>
        <v>Litvínov</v>
      </c>
      <c r="M44" s="56"/>
      <c r="N44" s="56"/>
      <c r="O44" s="56"/>
      <c r="P44" s="56"/>
      <c r="Q44" s="56"/>
      <c r="R44" s="56"/>
      <c r="S44" s="56"/>
      <c r="T44" s="56"/>
      <c r="U44" s="56"/>
      <c r="V44" s="56"/>
      <c r="W44" s="56"/>
      <c r="X44" s="56"/>
      <c r="Y44" s="56"/>
      <c r="Z44" s="56"/>
      <c r="AA44" s="56"/>
      <c r="AB44" s="56"/>
      <c r="AC44" s="56"/>
      <c r="AD44" s="56"/>
      <c r="AE44" s="56"/>
      <c r="AF44" s="56"/>
      <c r="AG44" s="56"/>
      <c r="AH44" s="56"/>
      <c r="AI44" s="58" t="s">
        <v>26</v>
      </c>
      <c r="AJ44" s="56"/>
      <c r="AK44" s="56"/>
      <c r="AL44" s="56"/>
      <c r="AM44" s="276" t="str">
        <f>IF(AN8="","",AN8)</f>
        <v>23.07.2018</v>
      </c>
      <c r="AN44" s="277"/>
      <c r="AO44" s="56"/>
      <c r="AP44" s="56"/>
      <c r="AQ44" s="56"/>
      <c r="AR44" s="54"/>
    </row>
    <row r="45" spans="2:44" s="1" customFormat="1" ht="6.95"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3.5">
      <c r="B46" s="34"/>
      <c r="C46" s="58" t="s">
        <v>30</v>
      </c>
      <c r="D46" s="56"/>
      <c r="E46" s="56"/>
      <c r="F46" s="56"/>
      <c r="G46" s="56"/>
      <c r="H46" s="56"/>
      <c r="I46" s="56"/>
      <c r="J46" s="56"/>
      <c r="K46" s="56"/>
      <c r="L46" s="59" t="str">
        <f>IF(E11="","",E11)</f>
        <v>Město Litvínov</v>
      </c>
      <c r="M46" s="56"/>
      <c r="N46" s="56"/>
      <c r="O46" s="56"/>
      <c r="P46" s="56"/>
      <c r="Q46" s="56"/>
      <c r="R46" s="56"/>
      <c r="S46" s="56"/>
      <c r="T46" s="56"/>
      <c r="U46" s="56"/>
      <c r="V46" s="56"/>
      <c r="W46" s="56"/>
      <c r="X46" s="56"/>
      <c r="Y46" s="56"/>
      <c r="Z46" s="56"/>
      <c r="AA46" s="56"/>
      <c r="AB46" s="56"/>
      <c r="AC46" s="56"/>
      <c r="AD46" s="56"/>
      <c r="AE46" s="56"/>
      <c r="AF46" s="56"/>
      <c r="AG46" s="56"/>
      <c r="AH46" s="56"/>
      <c r="AI46" s="58" t="s">
        <v>36</v>
      </c>
      <c r="AJ46" s="56"/>
      <c r="AK46" s="56"/>
      <c r="AL46" s="56"/>
      <c r="AM46" s="278" t="str">
        <f>IF(E17="","",E17)</f>
        <v>Ing. Tomáš Dvořák</v>
      </c>
      <c r="AN46" s="277"/>
      <c r="AO46" s="277"/>
      <c r="AP46" s="277"/>
      <c r="AQ46" s="56"/>
      <c r="AR46" s="54"/>
      <c r="AS46" s="279" t="s">
        <v>55</v>
      </c>
      <c r="AT46" s="280"/>
      <c r="AU46" s="67"/>
      <c r="AV46" s="67"/>
      <c r="AW46" s="67"/>
      <c r="AX46" s="67"/>
      <c r="AY46" s="67"/>
      <c r="AZ46" s="67"/>
      <c r="BA46" s="67"/>
      <c r="BB46" s="67"/>
      <c r="BC46" s="67"/>
      <c r="BD46" s="68"/>
    </row>
    <row r="47" spans="2:56" s="1" customFormat="1" ht="13.5">
      <c r="B47" s="34"/>
      <c r="C47" s="58" t="s">
        <v>34</v>
      </c>
      <c r="D47" s="56"/>
      <c r="E47" s="56"/>
      <c r="F47" s="56"/>
      <c r="G47" s="56"/>
      <c r="H47" s="56"/>
      <c r="I47" s="56"/>
      <c r="J47" s="56"/>
      <c r="K47" s="56"/>
      <c r="L47" s="59" t="str">
        <f>IF(E14="Vyplň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281"/>
      <c r="AT47" s="282"/>
      <c r="AU47" s="69"/>
      <c r="AV47" s="69"/>
      <c r="AW47" s="69"/>
      <c r="AX47" s="69"/>
      <c r="AY47" s="69"/>
      <c r="AZ47" s="69"/>
      <c r="BA47" s="69"/>
      <c r="BB47" s="69"/>
      <c r="BC47" s="69"/>
      <c r="BD47" s="70"/>
    </row>
    <row r="48" spans="2:56" s="1" customFormat="1" ht="10.9"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283"/>
      <c r="AT48" s="266"/>
      <c r="AU48" s="35"/>
      <c r="AV48" s="35"/>
      <c r="AW48" s="35"/>
      <c r="AX48" s="35"/>
      <c r="AY48" s="35"/>
      <c r="AZ48" s="35"/>
      <c r="BA48" s="35"/>
      <c r="BB48" s="35"/>
      <c r="BC48" s="35"/>
      <c r="BD48" s="72"/>
    </row>
    <row r="49" spans="2:56" s="1" customFormat="1" ht="29.25" customHeight="1">
      <c r="B49" s="34"/>
      <c r="C49" s="284" t="s">
        <v>56</v>
      </c>
      <c r="D49" s="285"/>
      <c r="E49" s="285"/>
      <c r="F49" s="285"/>
      <c r="G49" s="285"/>
      <c r="H49" s="73"/>
      <c r="I49" s="286" t="s">
        <v>57</v>
      </c>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7" t="s">
        <v>58</v>
      </c>
      <c r="AH49" s="285"/>
      <c r="AI49" s="285"/>
      <c r="AJ49" s="285"/>
      <c r="AK49" s="285"/>
      <c r="AL49" s="285"/>
      <c r="AM49" s="285"/>
      <c r="AN49" s="286" t="s">
        <v>59</v>
      </c>
      <c r="AO49" s="285"/>
      <c r="AP49" s="285"/>
      <c r="AQ49" s="74" t="s">
        <v>60</v>
      </c>
      <c r="AR49" s="54"/>
      <c r="AS49" s="75" t="s">
        <v>61</v>
      </c>
      <c r="AT49" s="76" t="s">
        <v>62</v>
      </c>
      <c r="AU49" s="76" t="s">
        <v>63</v>
      </c>
      <c r="AV49" s="76" t="s">
        <v>64</v>
      </c>
      <c r="AW49" s="76" t="s">
        <v>65</v>
      </c>
      <c r="AX49" s="76" t="s">
        <v>66</v>
      </c>
      <c r="AY49" s="76" t="s">
        <v>67</v>
      </c>
      <c r="AZ49" s="76" t="s">
        <v>68</v>
      </c>
      <c r="BA49" s="76" t="s">
        <v>69</v>
      </c>
      <c r="BB49" s="76" t="s">
        <v>70</v>
      </c>
      <c r="BC49" s="76" t="s">
        <v>71</v>
      </c>
      <c r="BD49" s="77" t="s">
        <v>72</v>
      </c>
    </row>
    <row r="50" spans="2:56" s="1" customFormat="1" ht="10.9"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2:90" s="4" customFormat="1" ht="32.45" customHeight="1">
      <c r="B51" s="61"/>
      <c r="C51" s="81" t="s">
        <v>73</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1">
        <f>ROUND(SUM(AG52:AG55),2)</f>
        <v>0</v>
      </c>
      <c r="AH51" s="291"/>
      <c r="AI51" s="291"/>
      <c r="AJ51" s="291"/>
      <c r="AK51" s="291"/>
      <c r="AL51" s="291"/>
      <c r="AM51" s="291"/>
      <c r="AN51" s="292">
        <f>SUM(AG51,AT51)</f>
        <v>0</v>
      </c>
      <c r="AO51" s="292"/>
      <c r="AP51" s="292"/>
      <c r="AQ51" s="83" t="s">
        <v>22</v>
      </c>
      <c r="AR51" s="64"/>
      <c r="AS51" s="84">
        <f>ROUND(SUM(AS52:AS55),2)</f>
        <v>0</v>
      </c>
      <c r="AT51" s="85">
        <f>ROUND(SUM(AV51:AW51),2)</f>
        <v>0</v>
      </c>
      <c r="AU51" s="86">
        <f>ROUND(SUM(AU52:AU55),5)</f>
        <v>0</v>
      </c>
      <c r="AV51" s="85">
        <f>ROUND(AZ51*L26,2)</f>
        <v>0</v>
      </c>
      <c r="AW51" s="85">
        <f>ROUND(BA51*L27,2)</f>
        <v>0</v>
      </c>
      <c r="AX51" s="85">
        <f>ROUND(BB51*L26,2)</f>
        <v>0</v>
      </c>
      <c r="AY51" s="85">
        <f>ROUND(BC51*L27,2)</f>
        <v>0</v>
      </c>
      <c r="AZ51" s="85">
        <f>ROUND(SUM(AZ52:AZ55),2)</f>
        <v>0</v>
      </c>
      <c r="BA51" s="85">
        <f>ROUND(SUM(BA52:BA55),2)</f>
        <v>0</v>
      </c>
      <c r="BB51" s="85">
        <f>ROUND(SUM(BB52:BB55),2)</f>
        <v>0</v>
      </c>
      <c r="BC51" s="85">
        <f>ROUND(SUM(BC52:BC55),2)</f>
        <v>0</v>
      </c>
      <c r="BD51" s="87">
        <f>ROUND(SUM(BD52:BD55),2)</f>
        <v>0</v>
      </c>
      <c r="BS51" s="88" t="s">
        <v>74</v>
      </c>
      <c r="BT51" s="88" t="s">
        <v>75</v>
      </c>
      <c r="BU51" s="89" t="s">
        <v>76</v>
      </c>
      <c r="BV51" s="88" t="s">
        <v>77</v>
      </c>
      <c r="BW51" s="88" t="s">
        <v>5</v>
      </c>
      <c r="BX51" s="88" t="s">
        <v>78</v>
      </c>
      <c r="CL51" s="88" t="s">
        <v>20</v>
      </c>
    </row>
    <row r="52" spans="1:91" s="5" customFormat="1" ht="22.5" customHeight="1">
      <c r="A52" s="298" t="s">
        <v>700</v>
      </c>
      <c r="B52" s="90"/>
      <c r="C52" s="91"/>
      <c r="D52" s="290" t="s">
        <v>79</v>
      </c>
      <c r="E52" s="289"/>
      <c r="F52" s="289"/>
      <c r="G52" s="289"/>
      <c r="H52" s="289"/>
      <c r="I52" s="92"/>
      <c r="J52" s="290" t="s">
        <v>80</v>
      </c>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8">
        <f>'SO-01 - Veřejné osvětlení...'!J27</f>
        <v>0</v>
      </c>
      <c r="AH52" s="289"/>
      <c r="AI52" s="289"/>
      <c r="AJ52" s="289"/>
      <c r="AK52" s="289"/>
      <c r="AL52" s="289"/>
      <c r="AM52" s="289"/>
      <c r="AN52" s="288">
        <f>SUM(AG52,AT52)</f>
        <v>0</v>
      </c>
      <c r="AO52" s="289"/>
      <c r="AP52" s="289"/>
      <c r="AQ52" s="93" t="s">
        <v>81</v>
      </c>
      <c r="AR52" s="94"/>
      <c r="AS52" s="95">
        <v>0</v>
      </c>
      <c r="AT52" s="96">
        <f>ROUND(SUM(AV52:AW52),2)</f>
        <v>0</v>
      </c>
      <c r="AU52" s="97">
        <f>'SO-01 - Veřejné osvětlení...'!P89</f>
        <v>0</v>
      </c>
      <c r="AV52" s="96">
        <f>'SO-01 - Veřejné osvětlení...'!J30</f>
        <v>0</v>
      </c>
      <c r="AW52" s="96">
        <f>'SO-01 - Veřejné osvětlení...'!J31</f>
        <v>0</v>
      </c>
      <c r="AX52" s="96">
        <f>'SO-01 - Veřejné osvětlení...'!J32</f>
        <v>0</v>
      </c>
      <c r="AY52" s="96">
        <f>'SO-01 - Veřejné osvětlení...'!J33</f>
        <v>0</v>
      </c>
      <c r="AZ52" s="96">
        <f>'SO-01 - Veřejné osvětlení...'!F30</f>
        <v>0</v>
      </c>
      <c r="BA52" s="96">
        <f>'SO-01 - Veřejné osvětlení...'!F31</f>
        <v>0</v>
      </c>
      <c r="BB52" s="96">
        <f>'SO-01 - Veřejné osvětlení...'!F32</f>
        <v>0</v>
      </c>
      <c r="BC52" s="96">
        <f>'SO-01 - Veřejné osvětlení...'!F33</f>
        <v>0</v>
      </c>
      <c r="BD52" s="98">
        <f>'SO-01 - Veřejné osvětlení...'!F34</f>
        <v>0</v>
      </c>
      <c r="BT52" s="99" t="s">
        <v>23</v>
      </c>
      <c r="BV52" s="99" t="s">
        <v>77</v>
      </c>
      <c r="BW52" s="99" t="s">
        <v>82</v>
      </c>
      <c r="BX52" s="99" t="s">
        <v>5</v>
      </c>
      <c r="CL52" s="99" t="s">
        <v>20</v>
      </c>
      <c r="CM52" s="99" t="s">
        <v>83</v>
      </c>
    </row>
    <row r="53" spans="1:91" s="5" customFormat="1" ht="22.5" customHeight="1">
      <c r="A53" s="298" t="s">
        <v>700</v>
      </c>
      <c r="B53" s="90"/>
      <c r="C53" s="91"/>
      <c r="D53" s="290" t="s">
        <v>84</v>
      </c>
      <c r="E53" s="289"/>
      <c r="F53" s="289"/>
      <c r="G53" s="289"/>
      <c r="H53" s="289"/>
      <c r="I53" s="92"/>
      <c r="J53" s="290" t="s">
        <v>85</v>
      </c>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8">
        <f>'SO-02 - Veřejné osvětlení...'!J27</f>
        <v>0</v>
      </c>
      <c r="AH53" s="289"/>
      <c r="AI53" s="289"/>
      <c r="AJ53" s="289"/>
      <c r="AK53" s="289"/>
      <c r="AL53" s="289"/>
      <c r="AM53" s="289"/>
      <c r="AN53" s="288">
        <f>SUM(AG53,AT53)</f>
        <v>0</v>
      </c>
      <c r="AO53" s="289"/>
      <c r="AP53" s="289"/>
      <c r="AQ53" s="93" t="s">
        <v>81</v>
      </c>
      <c r="AR53" s="94"/>
      <c r="AS53" s="95">
        <v>0</v>
      </c>
      <c r="AT53" s="96">
        <f>ROUND(SUM(AV53:AW53),2)</f>
        <v>0</v>
      </c>
      <c r="AU53" s="97">
        <f>'SO-02 - Veřejné osvětlení...'!P89</f>
        <v>0</v>
      </c>
      <c r="AV53" s="96">
        <f>'SO-02 - Veřejné osvětlení...'!J30</f>
        <v>0</v>
      </c>
      <c r="AW53" s="96">
        <f>'SO-02 - Veřejné osvětlení...'!J31</f>
        <v>0</v>
      </c>
      <c r="AX53" s="96">
        <f>'SO-02 - Veřejné osvětlení...'!J32</f>
        <v>0</v>
      </c>
      <c r="AY53" s="96">
        <f>'SO-02 - Veřejné osvětlení...'!J33</f>
        <v>0</v>
      </c>
      <c r="AZ53" s="96">
        <f>'SO-02 - Veřejné osvětlení...'!F30</f>
        <v>0</v>
      </c>
      <c r="BA53" s="96">
        <f>'SO-02 - Veřejné osvětlení...'!F31</f>
        <v>0</v>
      </c>
      <c r="BB53" s="96">
        <f>'SO-02 - Veřejné osvětlení...'!F32</f>
        <v>0</v>
      </c>
      <c r="BC53" s="96">
        <f>'SO-02 - Veřejné osvětlení...'!F33</f>
        <v>0</v>
      </c>
      <c r="BD53" s="98">
        <f>'SO-02 - Veřejné osvětlení...'!F34</f>
        <v>0</v>
      </c>
      <c r="BT53" s="99" t="s">
        <v>23</v>
      </c>
      <c r="BV53" s="99" t="s">
        <v>77</v>
      </c>
      <c r="BW53" s="99" t="s">
        <v>86</v>
      </c>
      <c r="BX53" s="99" t="s">
        <v>5</v>
      </c>
      <c r="CL53" s="99" t="s">
        <v>20</v>
      </c>
      <c r="CM53" s="99" t="s">
        <v>83</v>
      </c>
    </row>
    <row r="54" spans="1:91" s="5" customFormat="1" ht="22.5" customHeight="1">
      <c r="A54" s="298" t="s">
        <v>700</v>
      </c>
      <c r="B54" s="90"/>
      <c r="C54" s="91"/>
      <c r="D54" s="290" t="s">
        <v>87</v>
      </c>
      <c r="E54" s="289"/>
      <c r="F54" s="289"/>
      <c r="G54" s="289"/>
      <c r="H54" s="289"/>
      <c r="I54" s="92"/>
      <c r="J54" s="290" t="s">
        <v>88</v>
      </c>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8">
        <f>'SO-03 - Veřejné osvětlení...'!J27</f>
        <v>0</v>
      </c>
      <c r="AH54" s="289"/>
      <c r="AI54" s="289"/>
      <c r="AJ54" s="289"/>
      <c r="AK54" s="289"/>
      <c r="AL54" s="289"/>
      <c r="AM54" s="289"/>
      <c r="AN54" s="288">
        <f>SUM(AG54,AT54)</f>
        <v>0</v>
      </c>
      <c r="AO54" s="289"/>
      <c r="AP54" s="289"/>
      <c r="AQ54" s="93" t="s">
        <v>81</v>
      </c>
      <c r="AR54" s="94"/>
      <c r="AS54" s="95">
        <v>0</v>
      </c>
      <c r="AT54" s="96">
        <f>ROUND(SUM(AV54:AW54),2)</f>
        <v>0</v>
      </c>
      <c r="AU54" s="97">
        <f>'SO-03 - Veřejné osvětlení...'!P88</f>
        <v>0</v>
      </c>
      <c r="AV54" s="96">
        <f>'SO-03 - Veřejné osvětlení...'!J30</f>
        <v>0</v>
      </c>
      <c r="AW54" s="96">
        <f>'SO-03 - Veřejné osvětlení...'!J31</f>
        <v>0</v>
      </c>
      <c r="AX54" s="96">
        <f>'SO-03 - Veřejné osvětlení...'!J32</f>
        <v>0</v>
      </c>
      <c r="AY54" s="96">
        <f>'SO-03 - Veřejné osvětlení...'!J33</f>
        <v>0</v>
      </c>
      <c r="AZ54" s="96">
        <f>'SO-03 - Veřejné osvětlení...'!F30</f>
        <v>0</v>
      </c>
      <c r="BA54" s="96">
        <f>'SO-03 - Veřejné osvětlení...'!F31</f>
        <v>0</v>
      </c>
      <c r="BB54" s="96">
        <f>'SO-03 - Veřejné osvětlení...'!F32</f>
        <v>0</v>
      </c>
      <c r="BC54" s="96">
        <f>'SO-03 - Veřejné osvětlení...'!F33</f>
        <v>0</v>
      </c>
      <c r="BD54" s="98">
        <f>'SO-03 - Veřejné osvětlení...'!F34</f>
        <v>0</v>
      </c>
      <c r="BT54" s="99" t="s">
        <v>23</v>
      </c>
      <c r="BV54" s="99" t="s">
        <v>77</v>
      </c>
      <c r="BW54" s="99" t="s">
        <v>89</v>
      </c>
      <c r="BX54" s="99" t="s">
        <v>5</v>
      </c>
      <c r="CL54" s="99" t="s">
        <v>20</v>
      </c>
      <c r="CM54" s="99" t="s">
        <v>83</v>
      </c>
    </row>
    <row r="55" spans="1:91" s="5" customFormat="1" ht="22.5" customHeight="1">
      <c r="A55" s="298" t="s">
        <v>700</v>
      </c>
      <c r="B55" s="90"/>
      <c r="C55" s="91"/>
      <c r="D55" s="290" t="s">
        <v>14</v>
      </c>
      <c r="E55" s="289"/>
      <c r="F55" s="289"/>
      <c r="G55" s="289"/>
      <c r="H55" s="289"/>
      <c r="I55" s="92"/>
      <c r="J55" s="290" t="s">
        <v>90</v>
      </c>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8">
        <f>'62 - VRN'!J27</f>
        <v>0</v>
      </c>
      <c r="AH55" s="289"/>
      <c r="AI55" s="289"/>
      <c r="AJ55" s="289"/>
      <c r="AK55" s="289"/>
      <c r="AL55" s="289"/>
      <c r="AM55" s="289"/>
      <c r="AN55" s="288">
        <f>SUM(AG55,AT55)</f>
        <v>0</v>
      </c>
      <c r="AO55" s="289"/>
      <c r="AP55" s="289"/>
      <c r="AQ55" s="93" t="s">
        <v>91</v>
      </c>
      <c r="AR55" s="94"/>
      <c r="AS55" s="100">
        <v>0</v>
      </c>
      <c r="AT55" s="101">
        <f>ROUND(SUM(AV55:AW55),2)</f>
        <v>0</v>
      </c>
      <c r="AU55" s="102">
        <f>'62 - VRN'!P78</f>
        <v>0</v>
      </c>
      <c r="AV55" s="101">
        <f>'62 - VRN'!J30</f>
        <v>0</v>
      </c>
      <c r="AW55" s="101">
        <f>'62 - VRN'!J31</f>
        <v>0</v>
      </c>
      <c r="AX55" s="101">
        <f>'62 - VRN'!J32</f>
        <v>0</v>
      </c>
      <c r="AY55" s="101">
        <f>'62 - VRN'!J33</f>
        <v>0</v>
      </c>
      <c r="AZ55" s="101">
        <f>'62 - VRN'!F30</f>
        <v>0</v>
      </c>
      <c r="BA55" s="101">
        <f>'62 - VRN'!F31</f>
        <v>0</v>
      </c>
      <c r="BB55" s="101">
        <f>'62 - VRN'!F32</f>
        <v>0</v>
      </c>
      <c r="BC55" s="101">
        <f>'62 - VRN'!F33</f>
        <v>0</v>
      </c>
      <c r="BD55" s="103">
        <f>'62 - VRN'!F34</f>
        <v>0</v>
      </c>
      <c r="BT55" s="99" t="s">
        <v>23</v>
      </c>
      <c r="BV55" s="99" t="s">
        <v>77</v>
      </c>
      <c r="BW55" s="99" t="s">
        <v>92</v>
      </c>
      <c r="BX55" s="99" t="s">
        <v>5</v>
      </c>
      <c r="CL55" s="99" t="s">
        <v>22</v>
      </c>
      <c r="CM55" s="99" t="s">
        <v>83</v>
      </c>
    </row>
    <row r="56" spans="2:44" s="1" customFormat="1" ht="30" customHeight="1">
      <c r="B56" s="34"/>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4"/>
    </row>
    <row r="57" spans="2:44" s="1" customFormat="1" ht="6.95" customHeight="1">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4"/>
    </row>
  </sheetData>
  <sheetProtection algorithmName="SHA-512" hashValue="NCsEjX1rUIejb9SnpDJl2AaxsWXdRNe9htT5EnSek3q/VdSAt4qVS2rU2UmA9U6bEnxZa0GfK8JsCTl9OY8r0Q==" saltValue="2JwaO2Fn9QoldSmn65sHIQ==" spinCount="100000" sheet="1" objects="1" scenarios="1"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SO-01 - Veřejné osvětlení...'!C2" tooltip="SO-01 - Veřejné osvětlení..." display="/"/>
    <hyperlink ref="A53" location="'SO-02 - Veřejné osvětlení...'!C2" tooltip="SO-02 - Veřejné osvětlení..." display="/"/>
    <hyperlink ref="A54" location="'SO-03 - Veřejné osvětlení...'!C2" tooltip="SO-03 - Veřejné osvětlení..." display="/"/>
    <hyperlink ref="A55" location="'62 - VRN'!C2" tooltip="62 - VRN"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0"/>
      <c r="C1" s="300"/>
      <c r="D1" s="299" t="s">
        <v>1</v>
      </c>
      <c r="E1" s="300"/>
      <c r="F1" s="301" t="s">
        <v>701</v>
      </c>
      <c r="G1" s="306" t="s">
        <v>702</v>
      </c>
      <c r="H1" s="306"/>
      <c r="I1" s="307"/>
      <c r="J1" s="301" t="s">
        <v>703</v>
      </c>
      <c r="K1" s="299" t="s">
        <v>93</v>
      </c>
      <c r="L1" s="301" t="s">
        <v>704</v>
      </c>
      <c r="M1" s="301"/>
      <c r="N1" s="301"/>
      <c r="O1" s="301"/>
      <c r="P1" s="301"/>
      <c r="Q1" s="301"/>
      <c r="R1" s="301"/>
      <c r="S1" s="301"/>
      <c r="T1" s="301"/>
      <c r="U1" s="297"/>
      <c r="V1" s="297"/>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5"/>
      <c r="M2" s="255"/>
      <c r="N2" s="255"/>
      <c r="O2" s="255"/>
      <c r="P2" s="255"/>
      <c r="Q2" s="255"/>
      <c r="R2" s="255"/>
      <c r="S2" s="255"/>
      <c r="T2" s="255"/>
      <c r="U2" s="255"/>
      <c r="V2" s="255"/>
      <c r="AT2" s="17" t="s">
        <v>82</v>
      </c>
    </row>
    <row r="3" spans="2:46" ht="6.95" customHeight="1">
      <c r="B3" s="18"/>
      <c r="C3" s="19"/>
      <c r="D3" s="19"/>
      <c r="E3" s="19"/>
      <c r="F3" s="19"/>
      <c r="G3" s="19"/>
      <c r="H3" s="19"/>
      <c r="I3" s="105"/>
      <c r="J3" s="19"/>
      <c r="K3" s="20"/>
      <c r="AT3" s="17" t="s">
        <v>83</v>
      </c>
    </row>
    <row r="4" spans="2:46" ht="36.95" customHeight="1">
      <c r="B4" s="21"/>
      <c r="C4" s="22"/>
      <c r="D4" s="23" t="s">
        <v>94</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3" t="str">
        <f>'Rekapitulace stavby'!K6</f>
        <v>Nové VO ul. Vodní, PKH vnitroblok č.p.1042-1048, 1620,1621, rozvaděč v zámeckém parku v Litvínově</v>
      </c>
      <c r="F7" s="259"/>
      <c r="G7" s="259"/>
      <c r="H7" s="259"/>
      <c r="I7" s="106"/>
      <c r="J7" s="22"/>
      <c r="K7" s="24"/>
    </row>
    <row r="8" spans="2:11" s="1" customFormat="1" ht="13.5">
      <c r="B8" s="34"/>
      <c r="C8" s="35"/>
      <c r="D8" s="30" t="s">
        <v>95</v>
      </c>
      <c r="E8" s="35"/>
      <c r="F8" s="35"/>
      <c r="G8" s="35"/>
      <c r="H8" s="35"/>
      <c r="I8" s="107"/>
      <c r="J8" s="35"/>
      <c r="K8" s="38"/>
    </row>
    <row r="9" spans="2:11" s="1" customFormat="1" ht="36.95" customHeight="1">
      <c r="B9" s="34"/>
      <c r="C9" s="35"/>
      <c r="D9" s="35"/>
      <c r="E9" s="294" t="s">
        <v>96</v>
      </c>
      <c r="F9" s="266"/>
      <c r="G9" s="266"/>
      <c r="H9" s="266"/>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97</v>
      </c>
      <c r="K11" s="38"/>
    </row>
    <row r="12" spans="2:11" s="1" customFormat="1" ht="14.45" customHeight="1">
      <c r="B12" s="34"/>
      <c r="C12" s="35"/>
      <c r="D12" s="30" t="s">
        <v>24</v>
      </c>
      <c r="E12" s="35"/>
      <c r="F12" s="28" t="s">
        <v>25</v>
      </c>
      <c r="G12" s="35"/>
      <c r="H12" s="35"/>
      <c r="I12" s="108" t="s">
        <v>26</v>
      </c>
      <c r="J12" s="109" t="str">
        <f>'Rekapitulace stavby'!AN8</f>
        <v>23.07.2018</v>
      </c>
      <c r="K12" s="38"/>
    </row>
    <row r="13" spans="2:11" s="1" customFormat="1" ht="21.75" customHeight="1">
      <c r="B13" s="34"/>
      <c r="C13" s="35"/>
      <c r="D13" s="27" t="s">
        <v>98</v>
      </c>
      <c r="E13" s="35"/>
      <c r="F13" s="110" t="s">
        <v>99</v>
      </c>
      <c r="G13" s="35"/>
      <c r="H13" s="35"/>
      <c r="I13" s="107"/>
      <c r="J13" s="35"/>
      <c r="K13" s="38"/>
    </row>
    <row r="14" spans="2:11" s="1" customFormat="1" ht="14.45" customHeight="1">
      <c r="B14" s="34"/>
      <c r="C14" s="35"/>
      <c r="D14" s="30" t="s">
        <v>30</v>
      </c>
      <c r="E14" s="35"/>
      <c r="F14" s="35"/>
      <c r="G14" s="35"/>
      <c r="H14" s="35"/>
      <c r="I14" s="108" t="s">
        <v>31</v>
      </c>
      <c r="J14" s="28" t="s">
        <v>22</v>
      </c>
      <c r="K14" s="38"/>
    </row>
    <row r="15" spans="2:11" s="1" customFormat="1" ht="18" customHeight="1">
      <c r="B15" s="34"/>
      <c r="C15" s="35"/>
      <c r="D15" s="35"/>
      <c r="E15" s="28" t="s">
        <v>32</v>
      </c>
      <c r="F15" s="35"/>
      <c r="G15" s="35"/>
      <c r="H15" s="35"/>
      <c r="I15" s="108" t="s">
        <v>33</v>
      </c>
      <c r="J15" s="28" t="s">
        <v>22</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
        <v>22</v>
      </c>
      <c r="K20" s="38"/>
    </row>
    <row r="21" spans="2:11" s="1" customFormat="1" ht="18" customHeight="1">
      <c r="B21" s="34"/>
      <c r="C21" s="35"/>
      <c r="D21" s="35"/>
      <c r="E21" s="28" t="s">
        <v>100</v>
      </c>
      <c r="F21" s="35"/>
      <c r="G21" s="35"/>
      <c r="H21" s="35"/>
      <c r="I21" s="108" t="s">
        <v>33</v>
      </c>
      <c r="J21" s="28" t="s">
        <v>22</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91.5" customHeight="1">
      <c r="B24" s="111"/>
      <c r="C24" s="112"/>
      <c r="D24" s="112"/>
      <c r="E24" s="262" t="s">
        <v>101</v>
      </c>
      <c r="F24" s="295"/>
      <c r="G24" s="295"/>
      <c r="H24" s="295"/>
      <c r="I24" s="113"/>
      <c r="J24" s="112"/>
      <c r="K24" s="114"/>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5"/>
      <c r="J26" s="79"/>
      <c r="K26" s="116"/>
    </row>
    <row r="27" spans="2:11" s="1" customFormat="1" ht="25.35" customHeight="1">
      <c r="B27" s="34"/>
      <c r="C27" s="35"/>
      <c r="D27" s="117" t="s">
        <v>41</v>
      </c>
      <c r="E27" s="35"/>
      <c r="F27" s="35"/>
      <c r="G27" s="35"/>
      <c r="H27" s="35"/>
      <c r="I27" s="107"/>
      <c r="J27" s="118">
        <f>ROUND(J89,2)</f>
        <v>0</v>
      </c>
      <c r="K27" s="38"/>
    </row>
    <row r="28" spans="2:11" s="1" customFormat="1" ht="6.95" customHeight="1">
      <c r="B28" s="34"/>
      <c r="C28" s="35"/>
      <c r="D28" s="79"/>
      <c r="E28" s="79"/>
      <c r="F28" s="79"/>
      <c r="G28" s="79"/>
      <c r="H28" s="79"/>
      <c r="I28" s="115"/>
      <c r="J28" s="79"/>
      <c r="K28" s="116"/>
    </row>
    <row r="29" spans="2:11" s="1" customFormat="1" ht="14.45" customHeight="1">
      <c r="B29" s="34"/>
      <c r="C29" s="35"/>
      <c r="D29" s="35"/>
      <c r="E29" s="35"/>
      <c r="F29" s="39" t="s">
        <v>43</v>
      </c>
      <c r="G29" s="35"/>
      <c r="H29" s="35"/>
      <c r="I29" s="119" t="s">
        <v>42</v>
      </c>
      <c r="J29" s="39" t="s">
        <v>44</v>
      </c>
      <c r="K29" s="38"/>
    </row>
    <row r="30" spans="2:11" s="1" customFormat="1" ht="14.45" customHeight="1">
      <c r="B30" s="34"/>
      <c r="C30" s="35"/>
      <c r="D30" s="42" t="s">
        <v>45</v>
      </c>
      <c r="E30" s="42" t="s">
        <v>46</v>
      </c>
      <c r="F30" s="120">
        <f>ROUND(SUM(BE89:BE258),2)</f>
        <v>0</v>
      </c>
      <c r="G30" s="35"/>
      <c r="H30" s="35"/>
      <c r="I30" s="121">
        <v>0.21</v>
      </c>
      <c r="J30" s="120">
        <f>ROUND(ROUND((SUM(BE89:BE258)),2)*I30,2)</f>
        <v>0</v>
      </c>
      <c r="K30" s="38"/>
    </row>
    <row r="31" spans="2:11" s="1" customFormat="1" ht="14.45" customHeight="1">
      <c r="B31" s="34"/>
      <c r="C31" s="35"/>
      <c r="D31" s="35"/>
      <c r="E31" s="42" t="s">
        <v>47</v>
      </c>
      <c r="F31" s="120">
        <f>ROUND(SUM(BF89:BF258),2)</f>
        <v>0</v>
      </c>
      <c r="G31" s="35"/>
      <c r="H31" s="35"/>
      <c r="I31" s="121">
        <v>0.15</v>
      </c>
      <c r="J31" s="120">
        <f>ROUND(ROUND((SUM(BF89:BF258)),2)*I31,2)</f>
        <v>0</v>
      </c>
      <c r="K31" s="38"/>
    </row>
    <row r="32" spans="2:11" s="1" customFormat="1" ht="14.45" customHeight="1" hidden="1">
      <c r="B32" s="34"/>
      <c r="C32" s="35"/>
      <c r="D32" s="35"/>
      <c r="E32" s="42" t="s">
        <v>48</v>
      </c>
      <c r="F32" s="120">
        <f>ROUND(SUM(BG89:BG258),2)</f>
        <v>0</v>
      </c>
      <c r="G32" s="35"/>
      <c r="H32" s="35"/>
      <c r="I32" s="121">
        <v>0.21</v>
      </c>
      <c r="J32" s="120">
        <v>0</v>
      </c>
      <c r="K32" s="38"/>
    </row>
    <row r="33" spans="2:11" s="1" customFormat="1" ht="14.45" customHeight="1" hidden="1">
      <c r="B33" s="34"/>
      <c r="C33" s="35"/>
      <c r="D33" s="35"/>
      <c r="E33" s="42" t="s">
        <v>49</v>
      </c>
      <c r="F33" s="120">
        <f>ROUND(SUM(BH89:BH258),2)</f>
        <v>0</v>
      </c>
      <c r="G33" s="35"/>
      <c r="H33" s="35"/>
      <c r="I33" s="121">
        <v>0.15</v>
      </c>
      <c r="J33" s="120">
        <v>0</v>
      </c>
      <c r="K33" s="38"/>
    </row>
    <row r="34" spans="2:11" s="1" customFormat="1" ht="14.45" customHeight="1" hidden="1">
      <c r="B34" s="34"/>
      <c r="C34" s="35"/>
      <c r="D34" s="35"/>
      <c r="E34" s="42" t="s">
        <v>50</v>
      </c>
      <c r="F34" s="120">
        <f>ROUND(SUM(BI89:BI258),2)</f>
        <v>0</v>
      </c>
      <c r="G34" s="35"/>
      <c r="H34" s="35"/>
      <c r="I34" s="121">
        <v>0</v>
      </c>
      <c r="J34" s="120">
        <v>0</v>
      </c>
      <c r="K34" s="38"/>
    </row>
    <row r="35" spans="2:11" s="1" customFormat="1" ht="6.95" customHeight="1">
      <c r="B35" s="34"/>
      <c r="C35" s="35"/>
      <c r="D35" s="35"/>
      <c r="E35" s="35"/>
      <c r="F35" s="35"/>
      <c r="G35" s="35"/>
      <c r="H35" s="35"/>
      <c r="I35" s="107"/>
      <c r="J35" s="35"/>
      <c r="K35" s="38"/>
    </row>
    <row r="36" spans="2:11" s="1" customFormat="1" ht="25.35" customHeight="1">
      <c r="B36" s="34"/>
      <c r="C36" s="122"/>
      <c r="D36" s="123" t="s">
        <v>51</v>
      </c>
      <c r="E36" s="73"/>
      <c r="F36" s="73"/>
      <c r="G36" s="124" t="s">
        <v>52</v>
      </c>
      <c r="H36" s="125" t="s">
        <v>53</v>
      </c>
      <c r="I36" s="126"/>
      <c r="J36" s="127">
        <f>SUM(J27:J34)</f>
        <v>0</v>
      </c>
      <c r="K36" s="128"/>
    </row>
    <row r="37" spans="2:11" s="1" customFormat="1" ht="14.45" customHeight="1">
      <c r="B37" s="49"/>
      <c r="C37" s="50"/>
      <c r="D37" s="50"/>
      <c r="E37" s="50"/>
      <c r="F37" s="50"/>
      <c r="G37" s="50"/>
      <c r="H37" s="50"/>
      <c r="I37" s="129"/>
      <c r="J37" s="50"/>
      <c r="K37" s="51"/>
    </row>
    <row r="41" spans="2:11" s="1" customFormat="1" ht="6.95" customHeight="1">
      <c r="B41" s="130"/>
      <c r="C41" s="131"/>
      <c r="D41" s="131"/>
      <c r="E41" s="131"/>
      <c r="F41" s="131"/>
      <c r="G41" s="131"/>
      <c r="H41" s="131"/>
      <c r="I41" s="132"/>
      <c r="J41" s="131"/>
      <c r="K41" s="133"/>
    </row>
    <row r="42" spans="2:11" s="1" customFormat="1" ht="36.95" customHeight="1">
      <c r="B42" s="34"/>
      <c r="C42" s="23" t="s">
        <v>102</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3" t="str">
        <f>E7</f>
        <v>Nové VO ul. Vodní, PKH vnitroblok č.p.1042-1048, 1620,1621, rozvaděč v zámeckém parku v Litvínově</v>
      </c>
      <c r="F45" s="266"/>
      <c r="G45" s="266"/>
      <c r="H45" s="266"/>
      <c r="I45" s="107"/>
      <c r="J45" s="35"/>
      <c r="K45" s="38"/>
    </row>
    <row r="46" spans="2:11" s="1" customFormat="1" ht="14.45" customHeight="1">
      <c r="B46" s="34"/>
      <c r="C46" s="30" t="s">
        <v>95</v>
      </c>
      <c r="D46" s="35"/>
      <c r="E46" s="35"/>
      <c r="F46" s="35"/>
      <c r="G46" s="35"/>
      <c r="H46" s="35"/>
      <c r="I46" s="107"/>
      <c r="J46" s="35"/>
      <c r="K46" s="38"/>
    </row>
    <row r="47" spans="2:11" s="1" customFormat="1" ht="23.25" customHeight="1">
      <c r="B47" s="34"/>
      <c r="C47" s="35"/>
      <c r="D47" s="35"/>
      <c r="E47" s="294" t="str">
        <f>E9</f>
        <v>SO-01 - Veřejné osvětlení - Vodní</v>
      </c>
      <c r="F47" s="266"/>
      <c r="G47" s="266"/>
      <c r="H47" s="266"/>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Litvínov</v>
      </c>
      <c r="G49" s="35"/>
      <c r="H49" s="35"/>
      <c r="I49" s="108" t="s">
        <v>26</v>
      </c>
      <c r="J49" s="109" t="str">
        <f>IF(J12="","",J12)</f>
        <v>23.07.2018</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Dvořák</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4" t="s">
        <v>103</v>
      </c>
      <c r="D54" s="122"/>
      <c r="E54" s="122"/>
      <c r="F54" s="122"/>
      <c r="G54" s="122"/>
      <c r="H54" s="122"/>
      <c r="I54" s="135"/>
      <c r="J54" s="136" t="s">
        <v>104</v>
      </c>
      <c r="K54" s="137"/>
    </row>
    <row r="55" spans="2:11" s="1" customFormat="1" ht="10.35" customHeight="1">
      <c r="B55" s="34"/>
      <c r="C55" s="35"/>
      <c r="D55" s="35"/>
      <c r="E55" s="35"/>
      <c r="F55" s="35"/>
      <c r="G55" s="35"/>
      <c r="H55" s="35"/>
      <c r="I55" s="107"/>
      <c r="J55" s="35"/>
      <c r="K55" s="38"/>
    </row>
    <row r="56" spans="2:47" s="1" customFormat="1" ht="29.25" customHeight="1">
      <c r="B56" s="34"/>
      <c r="C56" s="138" t="s">
        <v>105</v>
      </c>
      <c r="D56" s="35"/>
      <c r="E56" s="35"/>
      <c r="F56" s="35"/>
      <c r="G56" s="35"/>
      <c r="H56" s="35"/>
      <c r="I56" s="107"/>
      <c r="J56" s="118">
        <f>J89</f>
        <v>0</v>
      </c>
      <c r="K56" s="38"/>
      <c r="AU56" s="17" t="s">
        <v>106</v>
      </c>
    </row>
    <row r="57" spans="2:11" s="7" customFormat="1" ht="24.95" customHeight="1">
      <c r="B57" s="139"/>
      <c r="C57" s="140"/>
      <c r="D57" s="141" t="s">
        <v>107</v>
      </c>
      <c r="E57" s="142"/>
      <c r="F57" s="142"/>
      <c r="G57" s="142"/>
      <c r="H57" s="142"/>
      <c r="I57" s="143"/>
      <c r="J57" s="144">
        <f>J90</f>
        <v>0</v>
      </c>
      <c r="K57" s="145"/>
    </row>
    <row r="58" spans="2:11" s="8" customFormat="1" ht="19.9" customHeight="1">
      <c r="B58" s="146"/>
      <c r="C58" s="147"/>
      <c r="D58" s="148" t="s">
        <v>108</v>
      </c>
      <c r="E58" s="149"/>
      <c r="F58" s="149"/>
      <c r="G58" s="149"/>
      <c r="H58" s="149"/>
      <c r="I58" s="150"/>
      <c r="J58" s="151">
        <f>J91</f>
        <v>0</v>
      </c>
      <c r="K58" s="152"/>
    </row>
    <row r="59" spans="2:11" s="8" customFormat="1" ht="19.9" customHeight="1">
      <c r="B59" s="146"/>
      <c r="C59" s="147"/>
      <c r="D59" s="148" t="s">
        <v>109</v>
      </c>
      <c r="E59" s="149"/>
      <c r="F59" s="149"/>
      <c r="G59" s="149"/>
      <c r="H59" s="149"/>
      <c r="I59" s="150"/>
      <c r="J59" s="151">
        <f>J132</f>
        <v>0</v>
      </c>
      <c r="K59" s="152"/>
    </row>
    <row r="60" spans="2:11" s="8" customFormat="1" ht="19.9" customHeight="1">
      <c r="B60" s="146"/>
      <c r="C60" s="147"/>
      <c r="D60" s="148" t="s">
        <v>110</v>
      </c>
      <c r="E60" s="149"/>
      <c r="F60" s="149"/>
      <c r="G60" s="149"/>
      <c r="H60" s="149"/>
      <c r="I60" s="150"/>
      <c r="J60" s="151">
        <f>J148</f>
        <v>0</v>
      </c>
      <c r="K60" s="152"/>
    </row>
    <row r="61" spans="2:11" s="8" customFormat="1" ht="14.85" customHeight="1">
      <c r="B61" s="146"/>
      <c r="C61" s="147"/>
      <c r="D61" s="148" t="s">
        <v>111</v>
      </c>
      <c r="E61" s="149"/>
      <c r="F61" s="149"/>
      <c r="G61" s="149"/>
      <c r="H61" s="149"/>
      <c r="I61" s="150"/>
      <c r="J61" s="151">
        <f>J149</f>
        <v>0</v>
      </c>
      <c r="K61" s="152"/>
    </row>
    <row r="62" spans="2:11" s="7" customFormat="1" ht="24.95" customHeight="1">
      <c r="B62" s="139"/>
      <c r="C62" s="140"/>
      <c r="D62" s="141" t="s">
        <v>112</v>
      </c>
      <c r="E62" s="142"/>
      <c r="F62" s="142"/>
      <c r="G62" s="142"/>
      <c r="H62" s="142"/>
      <c r="I62" s="143"/>
      <c r="J62" s="144">
        <f>J168</f>
        <v>0</v>
      </c>
      <c r="K62" s="145"/>
    </row>
    <row r="63" spans="2:11" s="8" customFormat="1" ht="19.9" customHeight="1">
      <c r="B63" s="146"/>
      <c r="C63" s="147"/>
      <c r="D63" s="148" t="s">
        <v>113</v>
      </c>
      <c r="E63" s="149"/>
      <c r="F63" s="149"/>
      <c r="G63" s="149"/>
      <c r="H63" s="149"/>
      <c r="I63" s="150"/>
      <c r="J63" s="151">
        <f>J169</f>
        <v>0</v>
      </c>
      <c r="K63" s="152"/>
    </row>
    <row r="64" spans="2:11" s="8" customFormat="1" ht="19.9" customHeight="1">
      <c r="B64" s="146"/>
      <c r="C64" s="147"/>
      <c r="D64" s="148" t="s">
        <v>114</v>
      </c>
      <c r="E64" s="149"/>
      <c r="F64" s="149"/>
      <c r="G64" s="149"/>
      <c r="H64" s="149"/>
      <c r="I64" s="150"/>
      <c r="J64" s="151">
        <f>J173</f>
        <v>0</v>
      </c>
      <c r="K64" s="152"/>
    </row>
    <row r="65" spans="2:11" s="8" customFormat="1" ht="19.9" customHeight="1">
      <c r="B65" s="146"/>
      <c r="C65" s="147"/>
      <c r="D65" s="148" t="s">
        <v>115</v>
      </c>
      <c r="E65" s="149"/>
      <c r="F65" s="149"/>
      <c r="G65" s="149"/>
      <c r="H65" s="149"/>
      <c r="I65" s="150"/>
      <c r="J65" s="151">
        <f>J176</f>
        <v>0</v>
      </c>
      <c r="K65" s="152"/>
    </row>
    <row r="66" spans="2:11" s="8" customFormat="1" ht="19.9" customHeight="1">
      <c r="B66" s="146"/>
      <c r="C66" s="147"/>
      <c r="D66" s="148" t="s">
        <v>116</v>
      </c>
      <c r="E66" s="149"/>
      <c r="F66" s="149"/>
      <c r="G66" s="149"/>
      <c r="H66" s="149"/>
      <c r="I66" s="150"/>
      <c r="J66" s="151">
        <f>J179</f>
        <v>0</v>
      </c>
      <c r="K66" s="152"/>
    </row>
    <row r="67" spans="2:11" s="7" customFormat="1" ht="24.95" customHeight="1">
      <c r="B67" s="139"/>
      <c r="C67" s="140"/>
      <c r="D67" s="141" t="s">
        <v>117</v>
      </c>
      <c r="E67" s="142"/>
      <c r="F67" s="142"/>
      <c r="G67" s="142"/>
      <c r="H67" s="142"/>
      <c r="I67" s="143"/>
      <c r="J67" s="144">
        <f>J190</f>
        <v>0</v>
      </c>
      <c r="K67" s="145"/>
    </row>
    <row r="68" spans="2:11" s="8" customFormat="1" ht="19.9" customHeight="1">
      <c r="B68" s="146"/>
      <c r="C68" s="147"/>
      <c r="D68" s="148" t="s">
        <v>118</v>
      </c>
      <c r="E68" s="149"/>
      <c r="F68" s="149"/>
      <c r="G68" s="149"/>
      <c r="H68" s="149"/>
      <c r="I68" s="150"/>
      <c r="J68" s="151">
        <f>J191</f>
        <v>0</v>
      </c>
      <c r="K68" s="152"/>
    </row>
    <row r="69" spans="2:11" s="8" customFormat="1" ht="19.9" customHeight="1">
      <c r="B69" s="146"/>
      <c r="C69" s="147"/>
      <c r="D69" s="148" t="s">
        <v>119</v>
      </c>
      <c r="E69" s="149"/>
      <c r="F69" s="149"/>
      <c r="G69" s="149"/>
      <c r="H69" s="149"/>
      <c r="I69" s="150"/>
      <c r="J69" s="151">
        <f>J240</f>
        <v>0</v>
      </c>
      <c r="K69" s="152"/>
    </row>
    <row r="70" spans="2:11" s="1" customFormat="1" ht="21.75" customHeight="1">
      <c r="B70" s="34"/>
      <c r="C70" s="35"/>
      <c r="D70" s="35"/>
      <c r="E70" s="35"/>
      <c r="F70" s="35"/>
      <c r="G70" s="35"/>
      <c r="H70" s="35"/>
      <c r="I70" s="107"/>
      <c r="J70" s="35"/>
      <c r="K70" s="38"/>
    </row>
    <row r="71" spans="2:11" s="1" customFormat="1" ht="6.95" customHeight="1">
      <c r="B71" s="49"/>
      <c r="C71" s="50"/>
      <c r="D71" s="50"/>
      <c r="E71" s="50"/>
      <c r="F71" s="50"/>
      <c r="G71" s="50"/>
      <c r="H71" s="50"/>
      <c r="I71" s="129"/>
      <c r="J71" s="50"/>
      <c r="K71" s="51"/>
    </row>
    <row r="75" spans="2:12" s="1" customFormat="1" ht="6.95" customHeight="1">
      <c r="B75" s="52"/>
      <c r="C75" s="53"/>
      <c r="D75" s="53"/>
      <c r="E75" s="53"/>
      <c r="F75" s="53"/>
      <c r="G75" s="53"/>
      <c r="H75" s="53"/>
      <c r="I75" s="132"/>
      <c r="J75" s="53"/>
      <c r="K75" s="53"/>
      <c r="L75" s="54"/>
    </row>
    <row r="76" spans="2:12" s="1" customFormat="1" ht="36.95" customHeight="1">
      <c r="B76" s="34"/>
      <c r="C76" s="55" t="s">
        <v>120</v>
      </c>
      <c r="D76" s="56"/>
      <c r="E76" s="56"/>
      <c r="F76" s="56"/>
      <c r="G76" s="56"/>
      <c r="H76" s="56"/>
      <c r="I76" s="153"/>
      <c r="J76" s="56"/>
      <c r="K76" s="56"/>
      <c r="L76" s="54"/>
    </row>
    <row r="77" spans="2:12" s="1" customFormat="1" ht="6.95" customHeight="1">
      <c r="B77" s="34"/>
      <c r="C77" s="56"/>
      <c r="D77" s="56"/>
      <c r="E77" s="56"/>
      <c r="F77" s="56"/>
      <c r="G77" s="56"/>
      <c r="H77" s="56"/>
      <c r="I77" s="153"/>
      <c r="J77" s="56"/>
      <c r="K77" s="56"/>
      <c r="L77" s="54"/>
    </row>
    <row r="78" spans="2:12" s="1" customFormat="1" ht="14.45" customHeight="1">
      <c r="B78" s="34"/>
      <c r="C78" s="58" t="s">
        <v>16</v>
      </c>
      <c r="D78" s="56"/>
      <c r="E78" s="56"/>
      <c r="F78" s="56"/>
      <c r="G78" s="56"/>
      <c r="H78" s="56"/>
      <c r="I78" s="153"/>
      <c r="J78" s="56"/>
      <c r="K78" s="56"/>
      <c r="L78" s="54"/>
    </row>
    <row r="79" spans="2:12" s="1" customFormat="1" ht="22.5" customHeight="1">
      <c r="B79" s="34"/>
      <c r="C79" s="56"/>
      <c r="D79" s="56"/>
      <c r="E79" s="296" t="str">
        <f>E7</f>
        <v>Nové VO ul. Vodní, PKH vnitroblok č.p.1042-1048, 1620,1621, rozvaděč v zámeckém parku v Litvínově</v>
      </c>
      <c r="F79" s="277"/>
      <c r="G79" s="277"/>
      <c r="H79" s="277"/>
      <c r="I79" s="153"/>
      <c r="J79" s="56"/>
      <c r="K79" s="56"/>
      <c r="L79" s="54"/>
    </row>
    <row r="80" spans="2:12" s="1" customFormat="1" ht="14.45" customHeight="1">
      <c r="B80" s="34"/>
      <c r="C80" s="58" t="s">
        <v>95</v>
      </c>
      <c r="D80" s="56"/>
      <c r="E80" s="56"/>
      <c r="F80" s="56"/>
      <c r="G80" s="56"/>
      <c r="H80" s="56"/>
      <c r="I80" s="153"/>
      <c r="J80" s="56"/>
      <c r="K80" s="56"/>
      <c r="L80" s="54"/>
    </row>
    <row r="81" spans="2:12" s="1" customFormat="1" ht="23.25" customHeight="1">
      <c r="B81" s="34"/>
      <c r="C81" s="56"/>
      <c r="D81" s="56"/>
      <c r="E81" s="274" t="str">
        <f>E9</f>
        <v>SO-01 - Veřejné osvětlení - Vodní</v>
      </c>
      <c r="F81" s="277"/>
      <c r="G81" s="277"/>
      <c r="H81" s="277"/>
      <c r="I81" s="153"/>
      <c r="J81" s="56"/>
      <c r="K81" s="56"/>
      <c r="L81" s="54"/>
    </row>
    <row r="82" spans="2:12" s="1" customFormat="1" ht="6.95" customHeight="1">
      <c r="B82" s="34"/>
      <c r="C82" s="56"/>
      <c r="D82" s="56"/>
      <c r="E82" s="56"/>
      <c r="F82" s="56"/>
      <c r="G82" s="56"/>
      <c r="H82" s="56"/>
      <c r="I82" s="153"/>
      <c r="J82" s="56"/>
      <c r="K82" s="56"/>
      <c r="L82" s="54"/>
    </row>
    <row r="83" spans="2:12" s="1" customFormat="1" ht="18" customHeight="1">
      <c r="B83" s="34"/>
      <c r="C83" s="58" t="s">
        <v>24</v>
      </c>
      <c r="D83" s="56"/>
      <c r="E83" s="56"/>
      <c r="F83" s="154" t="str">
        <f>F12</f>
        <v>Litvínov</v>
      </c>
      <c r="G83" s="56"/>
      <c r="H83" s="56"/>
      <c r="I83" s="155" t="s">
        <v>26</v>
      </c>
      <c r="J83" s="66" t="str">
        <f>IF(J12="","",J12)</f>
        <v>23.07.2018</v>
      </c>
      <c r="K83" s="56"/>
      <c r="L83" s="54"/>
    </row>
    <row r="84" spans="2:12" s="1" customFormat="1" ht="6.95" customHeight="1">
      <c r="B84" s="34"/>
      <c r="C84" s="56"/>
      <c r="D84" s="56"/>
      <c r="E84" s="56"/>
      <c r="F84" s="56"/>
      <c r="G84" s="56"/>
      <c r="H84" s="56"/>
      <c r="I84" s="153"/>
      <c r="J84" s="56"/>
      <c r="K84" s="56"/>
      <c r="L84" s="54"/>
    </row>
    <row r="85" spans="2:12" s="1" customFormat="1" ht="13.5">
      <c r="B85" s="34"/>
      <c r="C85" s="58" t="s">
        <v>30</v>
      </c>
      <c r="D85" s="56"/>
      <c r="E85" s="56"/>
      <c r="F85" s="154" t="str">
        <f>E15</f>
        <v>Město Litvínov</v>
      </c>
      <c r="G85" s="56"/>
      <c r="H85" s="56"/>
      <c r="I85" s="155" t="s">
        <v>36</v>
      </c>
      <c r="J85" s="154" t="str">
        <f>E21</f>
        <v>Dvořák</v>
      </c>
      <c r="K85" s="56"/>
      <c r="L85" s="54"/>
    </row>
    <row r="86" spans="2:12" s="1" customFormat="1" ht="14.45" customHeight="1">
      <c r="B86" s="34"/>
      <c r="C86" s="58" t="s">
        <v>34</v>
      </c>
      <c r="D86" s="56"/>
      <c r="E86" s="56"/>
      <c r="F86" s="154" t="str">
        <f>IF(E18="","",E18)</f>
        <v/>
      </c>
      <c r="G86" s="56"/>
      <c r="H86" s="56"/>
      <c r="I86" s="153"/>
      <c r="J86" s="56"/>
      <c r="K86" s="56"/>
      <c r="L86" s="54"/>
    </row>
    <row r="87" spans="2:12" s="1" customFormat="1" ht="10.35" customHeight="1">
      <c r="B87" s="34"/>
      <c r="C87" s="56"/>
      <c r="D87" s="56"/>
      <c r="E87" s="56"/>
      <c r="F87" s="56"/>
      <c r="G87" s="56"/>
      <c r="H87" s="56"/>
      <c r="I87" s="153"/>
      <c r="J87" s="56"/>
      <c r="K87" s="56"/>
      <c r="L87" s="54"/>
    </row>
    <row r="88" spans="2:20" s="9" customFormat="1" ht="29.25" customHeight="1">
      <c r="B88" s="156"/>
      <c r="C88" s="157" t="s">
        <v>121</v>
      </c>
      <c r="D88" s="158" t="s">
        <v>60</v>
      </c>
      <c r="E88" s="158" t="s">
        <v>56</v>
      </c>
      <c r="F88" s="158" t="s">
        <v>122</v>
      </c>
      <c r="G88" s="158" t="s">
        <v>123</v>
      </c>
      <c r="H88" s="158" t="s">
        <v>124</v>
      </c>
      <c r="I88" s="159" t="s">
        <v>125</v>
      </c>
      <c r="J88" s="158" t="s">
        <v>104</v>
      </c>
      <c r="K88" s="160" t="s">
        <v>126</v>
      </c>
      <c r="L88" s="161"/>
      <c r="M88" s="75" t="s">
        <v>127</v>
      </c>
      <c r="N88" s="76" t="s">
        <v>45</v>
      </c>
      <c r="O88" s="76" t="s">
        <v>128</v>
      </c>
      <c r="P88" s="76" t="s">
        <v>129</v>
      </c>
      <c r="Q88" s="76" t="s">
        <v>130</v>
      </c>
      <c r="R88" s="76" t="s">
        <v>131</v>
      </c>
      <c r="S88" s="76" t="s">
        <v>132</v>
      </c>
      <c r="T88" s="77" t="s">
        <v>133</v>
      </c>
    </row>
    <row r="89" spans="2:63" s="1" customFormat="1" ht="29.25" customHeight="1">
      <c r="B89" s="34"/>
      <c r="C89" s="81" t="s">
        <v>105</v>
      </c>
      <c r="D89" s="56"/>
      <c r="E89" s="56"/>
      <c r="F89" s="56"/>
      <c r="G89" s="56"/>
      <c r="H89" s="56"/>
      <c r="I89" s="153"/>
      <c r="J89" s="162">
        <f>BK89</f>
        <v>0</v>
      </c>
      <c r="K89" s="56"/>
      <c r="L89" s="54"/>
      <c r="M89" s="78"/>
      <c r="N89" s="79"/>
      <c r="O89" s="79"/>
      <c r="P89" s="163">
        <f>P90+P168+P190</f>
        <v>0</v>
      </c>
      <c r="Q89" s="79"/>
      <c r="R89" s="163">
        <f>R90+R168+R190</f>
        <v>33.0576066</v>
      </c>
      <c r="S89" s="79"/>
      <c r="T89" s="164">
        <f>T90+T168+T190</f>
        <v>8.825</v>
      </c>
      <c r="AT89" s="17" t="s">
        <v>74</v>
      </c>
      <c r="AU89" s="17" t="s">
        <v>106</v>
      </c>
      <c r="BK89" s="165">
        <f>BK90+BK168+BK190</f>
        <v>0</v>
      </c>
    </row>
    <row r="90" spans="2:63" s="10" customFormat="1" ht="37.35" customHeight="1">
      <c r="B90" s="166"/>
      <c r="C90" s="167"/>
      <c r="D90" s="168" t="s">
        <v>74</v>
      </c>
      <c r="E90" s="169" t="s">
        <v>134</v>
      </c>
      <c r="F90" s="169" t="s">
        <v>135</v>
      </c>
      <c r="G90" s="167"/>
      <c r="H90" s="167"/>
      <c r="I90" s="170"/>
      <c r="J90" s="171">
        <f>BK90</f>
        <v>0</v>
      </c>
      <c r="K90" s="167"/>
      <c r="L90" s="172"/>
      <c r="M90" s="173"/>
      <c r="N90" s="174"/>
      <c r="O90" s="174"/>
      <c r="P90" s="175">
        <f>P91+P132+P148</f>
        <v>0</v>
      </c>
      <c r="Q90" s="174"/>
      <c r="R90" s="175">
        <f>R91+R132+R148</f>
        <v>14.976166999999998</v>
      </c>
      <c r="S90" s="174"/>
      <c r="T90" s="176">
        <f>T91+T132+T148</f>
        <v>8.825</v>
      </c>
      <c r="AR90" s="177" t="s">
        <v>23</v>
      </c>
      <c r="AT90" s="178" t="s">
        <v>74</v>
      </c>
      <c r="AU90" s="178" t="s">
        <v>75</v>
      </c>
      <c r="AY90" s="177" t="s">
        <v>136</v>
      </c>
      <c r="BK90" s="179">
        <f>BK91+BK132+BK148</f>
        <v>0</v>
      </c>
    </row>
    <row r="91" spans="2:63" s="10" customFormat="1" ht="19.9" customHeight="1">
      <c r="B91" s="166"/>
      <c r="C91" s="167"/>
      <c r="D91" s="180" t="s">
        <v>74</v>
      </c>
      <c r="E91" s="181" t="s">
        <v>23</v>
      </c>
      <c r="F91" s="181" t="s">
        <v>137</v>
      </c>
      <c r="G91" s="167"/>
      <c r="H91" s="167"/>
      <c r="I91" s="170"/>
      <c r="J91" s="182">
        <f>BK91</f>
        <v>0</v>
      </c>
      <c r="K91" s="167"/>
      <c r="L91" s="172"/>
      <c r="M91" s="173"/>
      <c r="N91" s="174"/>
      <c r="O91" s="174"/>
      <c r="P91" s="175">
        <f>SUM(P92:P131)</f>
        <v>0</v>
      </c>
      <c r="Q91" s="174"/>
      <c r="R91" s="175">
        <f>SUM(R92:R131)</f>
        <v>0.5451170000000001</v>
      </c>
      <c r="S91" s="174"/>
      <c r="T91" s="176">
        <f>SUM(T92:T131)</f>
        <v>8.825</v>
      </c>
      <c r="AR91" s="177" t="s">
        <v>23</v>
      </c>
      <c r="AT91" s="178" t="s">
        <v>74</v>
      </c>
      <c r="AU91" s="178" t="s">
        <v>23</v>
      </c>
      <c r="AY91" s="177" t="s">
        <v>136</v>
      </c>
      <c r="BK91" s="179">
        <f>SUM(BK92:BK131)</f>
        <v>0</v>
      </c>
    </row>
    <row r="92" spans="2:65" s="1" customFormat="1" ht="44.25" customHeight="1">
      <c r="B92" s="34"/>
      <c r="C92" s="183" t="s">
        <v>23</v>
      </c>
      <c r="D92" s="183" t="s">
        <v>138</v>
      </c>
      <c r="E92" s="184" t="s">
        <v>139</v>
      </c>
      <c r="F92" s="185" t="s">
        <v>140</v>
      </c>
      <c r="G92" s="186" t="s">
        <v>141</v>
      </c>
      <c r="H92" s="187">
        <v>17</v>
      </c>
      <c r="I92" s="188"/>
      <c r="J92" s="189">
        <f>ROUND(I92*H92,2)</f>
        <v>0</v>
      </c>
      <c r="K92" s="185" t="s">
        <v>142</v>
      </c>
      <c r="L92" s="54"/>
      <c r="M92" s="190" t="s">
        <v>22</v>
      </c>
      <c r="N92" s="191" t="s">
        <v>46</v>
      </c>
      <c r="O92" s="35"/>
      <c r="P92" s="192">
        <f>O92*H92</f>
        <v>0</v>
      </c>
      <c r="Q92" s="192">
        <v>0</v>
      </c>
      <c r="R92" s="192">
        <f>Q92*H92</f>
        <v>0</v>
      </c>
      <c r="S92" s="192">
        <v>0.26</v>
      </c>
      <c r="T92" s="193">
        <f>S92*H92</f>
        <v>4.42</v>
      </c>
      <c r="AR92" s="17" t="s">
        <v>143</v>
      </c>
      <c r="AT92" s="17" t="s">
        <v>138</v>
      </c>
      <c r="AU92" s="17" t="s">
        <v>83</v>
      </c>
      <c r="AY92" s="17" t="s">
        <v>136</v>
      </c>
      <c r="BE92" s="194">
        <f>IF(N92="základní",J92,0)</f>
        <v>0</v>
      </c>
      <c r="BF92" s="194">
        <f>IF(N92="snížená",J92,0)</f>
        <v>0</v>
      </c>
      <c r="BG92" s="194">
        <f>IF(N92="zákl. přenesená",J92,0)</f>
        <v>0</v>
      </c>
      <c r="BH92" s="194">
        <f>IF(N92="sníž. přenesená",J92,0)</f>
        <v>0</v>
      </c>
      <c r="BI92" s="194">
        <f>IF(N92="nulová",J92,0)</f>
        <v>0</v>
      </c>
      <c r="BJ92" s="17" t="s">
        <v>23</v>
      </c>
      <c r="BK92" s="194">
        <f>ROUND(I92*H92,2)</f>
        <v>0</v>
      </c>
      <c r="BL92" s="17" t="s">
        <v>143</v>
      </c>
      <c r="BM92" s="17" t="s">
        <v>144</v>
      </c>
    </row>
    <row r="93" spans="2:47" s="1" customFormat="1" ht="162">
      <c r="B93" s="34"/>
      <c r="C93" s="56"/>
      <c r="D93" s="195" t="s">
        <v>145</v>
      </c>
      <c r="E93" s="56"/>
      <c r="F93" s="196" t="s">
        <v>146</v>
      </c>
      <c r="G93" s="56"/>
      <c r="H93" s="56"/>
      <c r="I93" s="153"/>
      <c r="J93" s="56"/>
      <c r="K93" s="56"/>
      <c r="L93" s="54"/>
      <c r="M93" s="71"/>
      <c r="N93" s="35"/>
      <c r="O93" s="35"/>
      <c r="P93" s="35"/>
      <c r="Q93" s="35"/>
      <c r="R93" s="35"/>
      <c r="S93" s="35"/>
      <c r="T93" s="72"/>
      <c r="AT93" s="17" t="s">
        <v>145</v>
      </c>
      <c r="AU93" s="17" t="s">
        <v>83</v>
      </c>
    </row>
    <row r="94" spans="2:51" s="11" customFormat="1" ht="13.5">
      <c r="B94" s="197"/>
      <c r="C94" s="198"/>
      <c r="D94" s="199" t="s">
        <v>147</v>
      </c>
      <c r="E94" s="200" t="s">
        <v>22</v>
      </c>
      <c r="F94" s="201" t="s">
        <v>148</v>
      </c>
      <c r="G94" s="198"/>
      <c r="H94" s="202">
        <v>17</v>
      </c>
      <c r="I94" s="203"/>
      <c r="J94" s="198"/>
      <c r="K94" s="198"/>
      <c r="L94" s="204"/>
      <c r="M94" s="205"/>
      <c r="N94" s="206"/>
      <c r="O94" s="206"/>
      <c r="P94" s="206"/>
      <c r="Q94" s="206"/>
      <c r="R94" s="206"/>
      <c r="S94" s="206"/>
      <c r="T94" s="207"/>
      <c r="AT94" s="208" t="s">
        <v>147</v>
      </c>
      <c r="AU94" s="208" t="s">
        <v>83</v>
      </c>
      <c r="AV94" s="11" t="s">
        <v>83</v>
      </c>
      <c r="AW94" s="11" t="s">
        <v>38</v>
      </c>
      <c r="AX94" s="11" t="s">
        <v>23</v>
      </c>
      <c r="AY94" s="208" t="s">
        <v>136</v>
      </c>
    </row>
    <row r="95" spans="2:65" s="1" customFormat="1" ht="44.25" customHeight="1">
      <c r="B95" s="34"/>
      <c r="C95" s="183" t="s">
        <v>83</v>
      </c>
      <c r="D95" s="183" t="s">
        <v>138</v>
      </c>
      <c r="E95" s="184" t="s">
        <v>149</v>
      </c>
      <c r="F95" s="185" t="s">
        <v>150</v>
      </c>
      <c r="G95" s="186" t="s">
        <v>141</v>
      </c>
      <c r="H95" s="187">
        <v>17</v>
      </c>
      <c r="I95" s="188"/>
      <c r="J95" s="189">
        <f>ROUND(I95*H95,2)</f>
        <v>0</v>
      </c>
      <c r="K95" s="185" t="s">
        <v>142</v>
      </c>
      <c r="L95" s="54"/>
      <c r="M95" s="190" t="s">
        <v>22</v>
      </c>
      <c r="N95" s="191" t="s">
        <v>46</v>
      </c>
      <c r="O95" s="35"/>
      <c r="P95" s="192">
        <f>O95*H95</f>
        <v>0</v>
      </c>
      <c r="Q95" s="192">
        <v>0</v>
      </c>
      <c r="R95" s="192">
        <f>Q95*H95</f>
        <v>0</v>
      </c>
      <c r="S95" s="192">
        <v>0.235</v>
      </c>
      <c r="T95" s="193">
        <f>S95*H95</f>
        <v>3.9949999999999997</v>
      </c>
      <c r="AR95" s="17" t="s">
        <v>143</v>
      </c>
      <c r="AT95" s="17" t="s">
        <v>138</v>
      </c>
      <c r="AU95" s="17" t="s">
        <v>83</v>
      </c>
      <c r="AY95" s="17" t="s">
        <v>136</v>
      </c>
      <c r="BE95" s="194">
        <f>IF(N95="základní",J95,0)</f>
        <v>0</v>
      </c>
      <c r="BF95" s="194">
        <f>IF(N95="snížená",J95,0)</f>
        <v>0</v>
      </c>
      <c r="BG95" s="194">
        <f>IF(N95="zákl. přenesená",J95,0)</f>
        <v>0</v>
      </c>
      <c r="BH95" s="194">
        <f>IF(N95="sníž. přenesená",J95,0)</f>
        <v>0</v>
      </c>
      <c r="BI95" s="194">
        <f>IF(N95="nulová",J95,0)</f>
        <v>0</v>
      </c>
      <c r="BJ95" s="17" t="s">
        <v>23</v>
      </c>
      <c r="BK95" s="194">
        <f>ROUND(I95*H95,2)</f>
        <v>0</v>
      </c>
      <c r="BL95" s="17" t="s">
        <v>143</v>
      </c>
      <c r="BM95" s="17" t="s">
        <v>151</v>
      </c>
    </row>
    <row r="96" spans="2:47" s="1" customFormat="1" ht="229.5">
      <c r="B96" s="34"/>
      <c r="C96" s="56"/>
      <c r="D96" s="195" t="s">
        <v>145</v>
      </c>
      <c r="E96" s="56"/>
      <c r="F96" s="196" t="s">
        <v>152</v>
      </c>
      <c r="G96" s="56"/>
      <c r="H96" s="56"/>
      <c r="I96" s="153"/>
      <c r="J96" s="56"/>
      <c r="K96" s="56"/>
      <c r="L96" s="54"/>
      <c r="M96" s="71"/>
      <c r="N96" s="35"/>
      <c r="O96" s="35"/>
      <c r="P96" s="35"/>
      <c r="Q96" s="35"/>
      <c r="R96" s="35"/>
      <c r="S96" s="35"/>
      <c r="T96" s="72"/>
      <c r="AT96" s="17" t="s">
        <v>145</v>
      </c>
      <c r="AU96" s="17" t="s">
        <v>83</v>
      </c>
    </row>
    <row r="97" spans="2:51" s="11" customFormat="1" ht="13.5">
      <c r="B97" s="197"/>
      <c r="C97" s="198"/>
      <c r="D97" s="199" t="s">
        <v>147</v>
      </c>
      <c r="E97" s="200" t="s">
        <v>22</v>
      </c>
      <c r="F97" s="201" t="s">
        <v>153</v>
      </c>
      <c r="G97" s="198"/>
      <c r="H97" s="202">
        <v>17</v>
      </c>
      <c r="I97" s="203"/>
      <c r="J97" s="198"/>
      <c r="K97" s="198"/>
      <c r="L97" s="204"/>
      <c r="M97" s="205"/>
      <c r="N97" s="206"/>
      <c r="O97" s="206"/>
      <c r="P97" s="206"/>
      <c r="Q97" s="206"/>
      <c r="R97" s="206"/>
      <c r="S97" s="206"/>
      <c r="T97" s="207"/>
      <c r="AT97" s="208" t="s">
        <v>147</v>
      </c>
      <c r="AU97" s="208" t="s">
        <v>83</v>
      </c>
      <c r="AV97" s="11" t="s">
        <v>83</v>
      </c>
      <c r="AW97" s="11" t="s">
        <v>38</v>
      </c>
      <c r="AX97" s="11" t="s">
        <v>23</v>
      </c>
      <c r="AY97" s="208" t="s">
        <v>136</v>
      </c>
    </row>
    <row r="98" spans="2:65" s="1" customFormat="1" ht="31.5" customHeight="1">
      <c r="B98" s="34"/>
      <c r="C98" s="183" t="s">
        <v>154</v>
      </c>
      <c r="D98" s="183" t="s">
        <v>138</v>
      </c>
      <c r="E98" s="184" t="s">
        <v>155</v>
      </c>
      <c r="F98" s="185" t="s">
        <v>156</v>
      </c>
      <c r="G98" s="186" t="s">
        <v>157</v>
      </c>
      <c r="H98" s="187">
        <v>2</v>
      </c>
      <c r="I98" s="188"/>
      <c r="J98" s="189">
        <f>ROUND(I98*H98,2)</f>
        <v>0</v>
      </c>
      <c r="K98" s="185" t="s">
        <v>142</v>
      </c>
      <c r="L98" s="54"/>
      <c r="M98" s="190" t="s">
        <v>22</v>
      </c>
      <c r="N98" s="191" t="s">
        <v>46</v>
      </c>
      <c r="O98" s="35"/>
      <c r="P98" s="192">
        <f>O98*H98</f>
        <v>0</v>
      </c>
      <c r="Q98" s="192">
        <v>0</v>
      </c>
      <c r="R98" s="192">
        <f>Q98*H98</f>
        <v>0</v>
      </c>
      <c r="S98" s="192">
        <v>0.205</v>
      </c>
      <c r="T98" s="193">
        <f>S98*H98</f>
        <v>0.41</v>
      </c>
      <c r="AR98" s="17" t="s">
        <v>143</v>
      </c>
      <c r="AT98" s="17" t="s">
        <v>138</v>
      </c>
      <c r="AU98" s="17" t="s">
        <v>83</v>
      </c>
      <c r="AY98" s="17" t="s">
        <v>136</v>
      </c>
      <c r="BE98" s="194">
        <f>IF(N98="základní",J98,0)</f>
        <v>0</v>
      </c>
      <c r="BF98" s="194">
        <f>IF(N98="snížená",J98,0)</f>
        <v>0</v>
      </c>
      <c r="BG98" s="194">
        <f>IF(N98="zákl. přenesená",J98,0)</f>
        <v>0</v>
      </c>
      <c r="BH98" s="194">
        <f>IF(N98="sníž. přenesená",J98,0)</f>
        <v>0</v>
      </c>
      <c r="BI98" s="194">
        <f>IF(N98="nulová",J98,0)</f>
        <v>0</v>
      </c>
      <c r="BJ98" s="17" t="s">
        <v>23</v>
      </c>
      <c r="BK98" s="194">
        <f>ROUND(I98*H98,2)</f>
        <v>0</v>
      </c>
      <c r="BL98" s="17" t="s">
        <v>143</v>
      </c>
      <c r="BM98" s="17" t="s">
        <v>158</v>
      </c>
    </row>
    <row r="99" spans="2:47" s="1" customFormat="1" ht="148.5">
      <c r="B99" s="34"/>
      <c r="C99" s="56"/>
      <c r="D99" s="195" t="s">
        <v>145</v>
      </c>
      <c r="E99" s="56"/>
      <c r="F99" s="196" t="s">
        <v>159</v>
      </c>
      <c r="G99" s="56"/>
      <c r="H99" s="56"/>
      <c r="I99" s="153"/>
      <c r="J99" s="56"/>
      <c r="K99" s="56"/>
      <c r="L99" s="54"/>
      <c r="M99" s="71"/>
      <c r="N99" s="35"/>
      <c r="O99" s="35"/>
      <c r="P99" s="35"/>
      <c r="Q99" s="35"/>
      <c r="R99" s="35"/>
      <c r="S99" s="35"/>
      <c r="T99" s="72"/>
      <c r="AT99" s="17" t="s">
        <v>145</v>
      </c>
      <c r="AU99" s="17" t="s">
        <v>83</v>
      </c>
    </row>
    <row r="100" spans="2:51" s="11" customFormat="1" ht="13.5">
      <c r="B100" s="197"/>
      <c r="C100" s="198"/>
      <c r="D100" s="199" t="s">
        <v>147</v>
      </c>
      <c r="E100" s="200" t="s">
        <v>22</v>
      </c>
      <c r="F100" s="201" t="s">
        <v>83</v>
      </c>
      <c r="G100" s="198"/>
      <c r="H100" s="202">
        <v>2</v>
      </c>
      <c r="I100" s="203"/>
      <c r="J100" s="198"/>
      <c r="K100" s="198"/>
      <c r="L100" s="204"/>
      <c r="M100" s="205"/>
      <c r="N100" s="206"/>
      <c r="O100" s="206"/>
      <c r="P100" s="206"/>
      <c r="Q100" s="206"/>
      <c r="R100" s="206"/>
      <c r="S100" s="206"/>
      <c r="T100" s="207"/>
      <c r="AT100" s="208" t="s">
        <v>147</v>
      </c>
      <c r="AU100" s="208" t="s">
        <v>83</v>
      </c>
      <c r="AV100" s="11" t="s">
        <v>83</v>
      </c>
      <c r="AW100" s="11" t="s">
        <v>38</v>
      </c>
      <c r="AX100" s="11" t="s">
        <v>23</v>
      </c>
      <c r="AY100" s="208" t="s">
        <v>136</v>
      </c>
    </row>
    <row r="101" spans="2:65" s="1" customFormat="1" ht="31.5" customHeight="1">
      <c r="B101" s="34"/>
      <c r="C101" s="183" t="s">
        <v>143</v>
      </c>
      <c r="D101" s="183" t="s">
        <v>138</v>
      </c>
      <c r="E101" s="184" t="s">
        <v>160</v>
      </c>
      <c r="F101" s="185" t="s">
        <v>161</v>
      </c>
      <c r="G101" s="186" t="s">
        <v>162</v>
      </c>
      <c r="H101" s="187">
        <v>1.36</v>
      </c>
      <c r="I101" s="188"/>
      <c r="J101" s="189">
        <f>ROUND(I101*H101,2)</f>
        <v>0</v>
      </c>
      <c r="K101" s="185" t="s">
        <v>142</v>
      </c>
      <c r="L101" s="54"/>
      <c r="M101" s="190" t="s">
        <v>22</v>
      </c>
      <c r="N101" s="191" t="s">
        <v>46</v>
      </c>
      <c r="O101" s="35"/>
      <c r="P101" s="192">
        <f>O101*H101</f>
        <v>0</v>
      </c>
      <c r="Q101" s="192">
        <v>0.4</v>
      </c>
      <c r="R101" s="192">
        <f>Q101*H101</f>
        <v>0.544</v>
      </c>
      <c r="S101" s="192">
        <v>0</v>
      </c>
      <c r="T101" s="193">
        <f>S101*H101</f>
        <v>0</v>
      </c>
      <c r="AR101" s="17" t="s">
        <v>143</v>
      </c>
      <c r="AT101" s="17" t="s">
        <v>138</v>
      </c>
      <c r="AU101" s="17" t="s">
        <v>83</v>
      </c>
      <c r="AY101" s="17" t="s">
        <v>136</v>
      </c>
      <c r="BE101" s="194">
        <f>IF(N101="základní",J101,0)</f>
        <v>0</v>
      </c>
      <c r="BF101" s="194">
        <f>IF(N101="snížená",J101,0)</f>
        <v>0</v>
      </c>
      <c r="BG101" s="194">
        <f>IF(N101="zákl. přenesená",J101,0)</f>
        <v>0</v>
      </c>
      <c r="BH101" s="194">
        <f>IF(N101="sníž. přenesená",J101,0)</f>
        <v>0</v>
      </c>
      <c r="BI101" s="194">
        <f>IF(N101="nulová",J101,0)</f>
        <v>0</v>
      </c>
      <c r="BJ101" s="17" t="s">
        <v>23</v>
      </c>
      <c r="BK101" s="194">
        <f>ROUND(I101*H101,2)</f>
        <v>0</v>
      </c>
      <c r="BL101" s="17" t="s">
        <v>143</v>
      </c>
      <c r="BM101" s="17" t="s">
        <v>163</v>
      </c>
    </row>
    <row r="102" spans="2:47" s="1" customFormat="1" ht="121.5">
      <c r="B102" s="34"/>
      <c r="C102" s="56"/>
      <c r="D102" s="195" t="s">
        <v>145</v>
      </c>
      <c r="E102" s="56"/>
      <c r="F102" s="196" t="s">
        <v>164</v>
      </c>
      <c r="G102" s="56"/>
      <c r="H102" s="56"/>
      <c r="I102" s="153"/>
      <c r="J102" s="56"/>
      <c r="K102" s="56"/>
      <c r="L102" s="54"/>
      <c r="M102" s="71"/>
      <c r="N102" s="35"/>
      <c r="O102" s="35"/>
      <c r="P102" s="35"/>
      <c r="Q102" s="35"/>
      <c r="R102" s="35"/>
      <c r="S102" s="35"/>
      <c r="T102" s="72"/>
      <c r="AT102" s="17" t="s">
        <v>145</v>
      </c>
      <c r="AU102" s="17" t="s">
        <v>83</v>
      </c>
    </row>
    <row r="103" spans="2:51" s="11" customFormat="1" ht="13.5">
      <c r="B103" s="197"/>
      <c r="C103" s="198"/>
      <c r="D103" s="199" t="s">
        <v>147</v>
      </c>
      <c r="E103" s="200" t="s">
        <v>22</v>
      </c>
      <c r="F103" s="201" t="s">
        <v>165</v>
      </c>
      <c r="G103" s="198"/>
      <c r="H103" s="202">
        <v>1.36</v>
      </c>
      <c r="I103" s="203"/>
      <c r="J103" s="198"/>
      <c r="K103" s="198"/>
      <c r="L103" s="204"/>
      <c r="M103" s="205"/>
      <c r="N103" s="206"/>
      <c r="O103" s="206"/>
      <c r="P103" s="206"/>
      <c r="Q103" s="206"/>
      <c r="R103" s="206"/>
      <c r="S103" s="206"/>
      <c r="T103" s="207"/>
      <c r="AT103" s="208" t="s">
        <v>147</v>
      </c>
      <c r="AU103" s="208" t="s">
        <v>83</v>
      </c>
      <c r="AV103" s="11" t="s">
        <v>83</v>
      </c>
      <c r="AW103" s="11" t="s">
        <v>38</v>
      </c>
      <c r="AX103" s="11" t="s">
        <v>23</v>
      </c>
      <c r="AY103" s="208" t="s">
        <v>136</v>
      </c>
    </row>
    <row r="104" spans="2:65" s="1" customFormat="1" ht="31.5" customHeight="1">
      <c r="B104" s="34"/>
      <c r="C104" s="183" t="s">
        <v>166</v>
      </c>
      <c r="D104" s="183" t="s">
        <v>138</v>
      </c>
      <c r="E104" s="184" t="s">
        <v>167</v>
      </c>
      <c r="F104" s="185" t="s">
        <v>168</v>
      </c>
      <c r="G104" s="186" t="s">
        <v>162</v>
      </c>
      <c r="H104" s="187">
        <v>0.5</v>
      </c>
      <c r="I104" s="188"/>
      <c r="J104" s="189">
        <f>ROUND(I104*H104,2)</f>
        <v>0</v>
      </c>
      <c r="K104" s="185" t="s">
        <v>22</v>
      </c>
      <c r="L104" s="54"/>
      <c r="M104" s="190" t="s">
        <v>22</v>
      </c>
      <c r="N104" s="191" t="s">
        <v>46</v>
      </c>
      <c r="O104" s="35"/>
      <c r="P104" s="192">
        <f>O104*H104</f>
        <v>0</v>
      </c>
      <c r="Q104" s="192">
        <v>0</v>
      </c>
      <c r="R104" s="192">
        <f>Q104*H104</f>
        <v>0</v>
      </c>
      <c r="S104" s="192">
        <v>0</v>
      </c>
      <c r="T104" s="193">
        <f>S104*H104</f>
        <v>0</v>
      </c>
      <c r="AR104" s="17" t="s">
        <v>143</v>
      </c>
      <c r="AT104" s="17" t="s">
        <v>138</v>
      </c>
      <c r="AU104" s="17" t="s">
        <v>83</v>
      </c>
      <c r="AY104" s="17" t="s">
        <v>136</v>
      </c>
      <c r="BE104" s="194">
        <f>IF(N104="základní",J104,0)</f>
        <v>0</v>
      </c>
      <c r="BF104" s="194">
        <f>IF(N104="snížená",J104,0)</f>
        <v>0</v>
      </c>
      <c r="BG104" s="194">
        <f>IF(N104="zákl. přenesená",J104,0)</f>
        <v>0</v>
      </c>
      <c r="BH104" s="194">
        <f>IF(N104="sníž. přenesená",J104,0)</f>
        <v>0</v>
      </c>
      <c r="BI104" s="194">
        <f>IF(N104="nulová",J104,0)</f>
        <v>0</v>
      </c>
      <c r="BJ104" s="17" t="s">
        <v>23</v>
      </c>
      <c r="BK104" s="194">
        <f>ROUND(I104*H104,2)</f>
        <v>0</v>
      </c>
      <c r="BL104" s="17" t="s">
        <v>143</v>
      </c>
      <c r="BM104" s="17" t="s">
        <v>169</v>
      </c>
    </row>
    <row r="105" spans="2:47" s="1" customFormat="1" ht="40.5">
      <c r="B105" s="34"/>
      <c r="C105" s="56"/>
      <c r="D105" s="195" t="s">
        <v>170</v>
      </c>
      <c r="E105" s="56"/>
      <c r="F105" s="196" t="s">
        <v>171</v>
      </c>
      <c r="G105" s="56"/>
      <c r="H105" s="56"/>
      <c r="I105" s="153"/>
      <c r="J105" s="56"/>
      <c r="K105" s="56"/>
      <c r="L105" s="54"/>
      <c r="M105" s="71"/>
      <c r="N105" s="35"/>
      <c r="O105" s="35"/>
      <c r="P105" s="35"/>
      <c r="Q105" s="35"/>
      <c r="R105" s="35"/>
      <c r="S105" s="35"/>
      <c r="T105" s="72"/>
      <c r="AT105" s="17" t="s">
        <v>170</v>
      </c>
      <c r="AU105" s="17" t="s">
        <v>83</v>
      </c>
    </row>
    <row r="106" spans="2:51" s="11" customFormat="1" ht="13.5">
      <c r="B106" s="197"/>
      <c r="C106" s="198"/>
      <c r="D106" s="199" t="s">
        <v>147</v>
      </c>
      <c r="E106" s="200" t="s">
        <v>22</v>
      </c>
      <c r="F106" s="201" t="s">
        <v>172</v>
      </c>
      <c r="G106" s="198"/>
      <c r="H106" s="202">
        <v>0.5</v>
      </c>
      <c r="I106" s="203"/>
      <c r="J106" s="198"/>
      <c r="K106" s="198"/>
      <c r="L106" s="204"/>
      <c r="M106" s="205"/>
      <c r="N106" s="206"/>
      <c r="O106" s="206"/>
      <c r="P106" s="206"/>
      <c r="Q106" s="206"/>
      <c r="R106" s="206"/>
      <c r="S106" s="206"/>
      <c r="T106" s="207"/>
      <c r="AT106" s="208" t="s">
        <v>147</v>
      </c>
      <c r="AU106" s="208" t="s">
        <v>83</v>
      </c>
      <c r="AV106" s="11" t="s">
        <v>83</v>
      </c>
      <c r="AW106" s="11" t="s">
        <v>38</v>
      </c>
      <c r="AX106" s="11" t="s">
        <v>23</v>
      </c>
      <c r="AY106" s="208" t="s">
        <v>136</v>
      </c>
    </row>
    <row r="107" spans="2:65" s="1" customFormat="1" ht="31.5" customHeight="1">
      <c r="B107" s="34"/>
      <c r="C107" s="183" t="s">
        <v>173</v>
      </c>
      <c r="D107" s="183" t="s">
        <v>138</v>
      </c>
      <c r="E107" s="184" t="s">
        <v>174</v>
      </c>
      <c r="F107" s="185" t="s">
        <v>175</v>
      </c>
      <c r="G107" s="186" t="s">
        <v>141</v>
      </c>
      <c r="H107" s="187">
        <v>22.33</v>
      </c>
      <c r="I107" s="188"/>
      <c r="J107" s="189">
        <f>ROUND(I107*H107,2)</f>
        <v>0</v>
      </c>
      <c r="K107" s="185" t="s">
        <v>142</v>
      </c>
      <c r="L107" s="54"/>
      <c r="M107" s="190" t="s">
        <v>22</v>
      </c>
      <c r="N107" s="191" t="s">
        <v>46</v>
      </c>
      <c r="O107" s="35"/>
      <c r="P107" s="192">
        <f>O107*H107</f>
        <v>0</v>
      </c>
      <c r="Q107" s="192">
        <v>0</v>
      </c>
      <c r="R107" s="192">
        <f>Q107*H107</f>
        <v>0</v>
      </c>
      <c r="S107" s="192">
        <v>0</v>
      </c>
      <c r="T107" s="193">
        <f>S107*H107</f>
        <v>0</v>
      </c>
      <c r="AR107" s="17" t="s">
        <v>143</v>
      </c>
      <c r="AT107" s="17" t="s">
        <v>138</v>
      </c>
      <c r="AU107" s="17" t="s">
        <v>83</v>
      </c>
      <c r="AY107" s="17" t="s">
        <v>136</v>
      </c>
      <c r="BE107" s="194">
        <f>IF(N107="základní",J107,0)</f>
        <v>0</v>
      </c>
      <c r="BF107" s="194">
        <f>IF(N107="snížená",J107,0)</f>
        <v>0</v>
      </c>
      <c r="BG107" s="194">
        <f>IF(N107="zákl. přenesená",J107,0)</f>
        <v>0</v>
      </c>
      <c r="BH107" s="194">
        <f>IF(N107="sníž. přenesená",J107,0)</f>
        <v>0</v>
      </c>
      <c r="BI107" s="194">
        <f>IF(N107="nulová",J107,0)</f>
        <v>0</v>
      </c>
      <c r="BJ107" s="17" t="s">
        <v>23</v>
      </c>
      <c r="BK107" s="194">
        <f>ROUND(I107*H107,2)</f>
        <v>0</v>
      </c>
      <c r="BL107" s="17" t="s">
        <v>143</v>
      </c>
      <c r="BM107" s="17" t="s">
        <v>176</v>
      </c>
    </row>
    <row r="108" spans="2:47" s="1" customFormat="1" ht="121.5">
      <c r="B108" s="34"/>
      <c r="C108" s="56"/>
      <c r="D108" s="195" t="s">
        <v>145</v>
      </c>
      <c r="E108" s="56"/>
      <c r="F108" s="196" t="s">
        <v>177</v>
      </c>
      <c r="G108" s="56"/>
      <c r="H108" s="56"/>
      <c r="I108" s="153"/>
      <c r="J108" s="56"/>
      <c r="K108" s="56"/>
      <c r="L108" s="54"/>
      <c r="M108" s="71"/>
      <c r="N108" s="35"/>
      <c r="O108" s="35"/>
      <c r="P108" s="35"/>
      <c r="Q108" s="35"/>
      <c r="R108" s="35"/>
      <c r="S108" s="35"/>
      <c r="T108" s="72"/>
      <c r="AT108" s="17" t="s">
        <v>145</v>
      </c>
      <c r="AU108" s="17" t="s">
        <v>83</v>
      </c>
    </row>
    <row r="109" spans="2:51" s="11" customFormat="1" ht="13.5">
      <c r="B109" s="197"/>
      <c r="C109" s="198"/>
      <c r="D109" s="195" t="s">
        <v>147</v>
      </c>
      <c r="E109" s="209" t="s">
        <v>22</v>
      </c>
      <c r="F109" s="210" t="s">
        <v>178</v>
      </c>
      <c r="G109" s="198"/>
      <c r="H109" s="211">
        <v>10.33</v>
      </c>
      <c r="I109" s="203"/>
      <c r="J109" s="198"/>
      <c r="K109" s="198"/>
      <c r="L109" s="204"/>
      <c r="M109" s="205"/>
      <c r="N109" s="206"/>
      <c r="O109" s="206"/>
      <c r="P109" s="206"/>
      <c r="Q109" s="206"/>
      <c r="R109" s="206"/>
      <c r="S109" s="206"/>
      <c r="T109" s="207"/>
      <c r="AT109" s="208" t="s">
        <v>147</v>
      </c>
      <c r="AU109" s="208" t="s">
        <v>83</v>
      </c>
      <c r="AV109" s="11" t="s">
        <v>83</v>
      </c>
      <c r="AW109" s="11" t="s">
        <v>38</v>
      </c>
      <c r="AX109" s="11" t="s">
        <v>75</v>
      </c>
      <c r="AY109" s="208" t="s">
        <v>136</v>
      </c>
    </row>
    <row r="110" spans="2:51" s="11" customFormat="1" ht="13.5">
      <c r="B110" s="197"/>
      <c r="C110" s="198"/>
      <c r="D110" s="195" t="s">
        <v>147</v>
      </c>
      <c r="E110" s="209" t="s">
        <v>22</v>
      </c>
      <c r="F110" s="210" t="s">
        <v>179</v>
      </c>
      <c r="G110" s="198"/>
      <c r="H110" s="211">
        <v>12</v>
      </c>
      <c r="I110" s="203"/>
      <c r="J110" s="198"/>
      <c r="K110" s="198"/>
      <c r="L110" s="204"/>
      <c r="M110" s="205"/>
      <c r="N110" s="206"/>
      <c r="O110" s="206"/>
      <c r="P110" s="206"/>
      <c r="Q110" s="206"/>
      <c r="R110" s="206"/>
      <c r="S110" s="206"/>
      <c r="T110" s="207"/>
      <c r="AT110" s="208" t="s">
        <v>147</v>
      </c>
      <c r="AU110" s="208" t="s">
        <v>83</v>
      </c>
      <c r="AV110" s="11" t="s">
        <v>83</v>
      </c>
      <c r="AW110" s="11" t="s">
        <v>38</v>
      </c>
      <c r="AX110" s="11" t="s">
        <v>75</v>
      </c>
      <c r="AY110" s="208" t="s">
        <v>136</v>
      </c>
    </row>
    <row r="111" spans="2:51" s="12" customFormat="1" ht="13.5">
      <c r="B111" s="212"/>
      <c r="C111" s="213"/>
      <c r="D111" s="199" t="s">
        <v>147</v>
      </c>
      <c r="E111" s="214" t="s">
        <v>22</v>
      </c>
      <c r="F111" s="215" t="s">
        <v>180</v>
      </c>
      <c r="G111" s="213"/>
      <c r="H111" s="216">
        <v>22.33</v>
      </c>
      <c r="I111" s="217"/>
      <c r="J111" s="213"/>
      <c r="K111" s="213"/>
      <c r="L111" s="218"/>
      <c r="M111" s="219"/>
      <c r="N111" s="220"/>
      <c r="O111" s="220"/>
      <c r="P111" s="220"/>
      <c r="Q111" s="220"/>
      <c r="R111" s="220"/>
      <c r="S111" s="220"/>
      <c r="T111" s="221"/>
      <c r="AT111" s="222" t="s">
        <v>147</v>
      </c>
      <c r="AU111" s="222" t="s">
        <v>83</v>
      </c>
      <c r="AV111" s="12" t="s">
        <v>143</v>
      </c>
      <c r="AW111" s="12" t="s">
        <v>38</v>
      </c>
      <c r="AX111" s="12" t="s">
        <v>23</v>
      </c>
      <c r="AY111" s="222" t="s">
        <v>136</v>
      </c>
    </row>
    <row r="112" spans="2:65" s="1" customFormat="1" ht="22.5" customHeight="1">
      <c r="B112" s="34"/>
      <c r="C112" s="223" t="s">
        <v>181</v>
      </c>
      <c r="D112" s="223" t="s">
        <v>182</v>
      </c>
      <c r="E112" s="224" t="s">
        <v>183</v>
      </c>
      <c r="F112" s="225" t="s">
        <v>184</v>
      </c>
      <c r="G112" s="226" t="s">
        <v>185</v>
      </c>
      <c r="H112" s="227">
        <v>1.117</v>
      </c>
      <c r="I112" s="228"/>
      <c r="J112" s="229">
        <f>ROUND(I112*H112,2)</f>
        <v>0</v>
      </c>
      <c r="K112" s="225" t="s">
        <v>142</v>
      </c>
      <c r="L112" s="230"/>
      <c r="M112" s="231" t="s">
        <v>22</v>
      </c>
      <c r="N112" s="232" t="s">
        <v>46</v>
      </c>
      <c r="O112" s="35"/>
      <c r="P112" s="192">
        <f>O112*H112</f>
        <v>0</v>
      </c>
      <c r="Q112" s="192">
        <v>0.001</v>
      </c>
      <c r="R112" s="192">
        <f>Q112*H112</f>
        <v>0.001117</v>
      </c>
      <c r="S112" s="192">
        <v>0</v>
      </c>
      <c r="T112" s="193">
        <f>S112*H112</f>
        <v>0</v>
      </c>
      <c r="AR112" s="17" t="s">
        <v>186</v>
      </c>
      <c r="AT112" s="17" t="s">
        <v>182</v>
      </c>
      <c r="AU112" s="17" t="s">
        <v>83</v>
      </c>
      <c r="AY112" s="17" t="s">
        <v>136</v>
      </c>
      <c r="BE112" s="194">
        <f>IF(N112="základní",J112,0)</f>
        <v>0</v>
      </c>
      <c r="BF112" s="194">
        <f>IF(N112="snížená",J112,0)</f>
        <v>0</v>
      </c>
      <c r="BG112" s="194">
        <f>IF(N112="zákl. přenesená",J112,0)</f>
        <v>0</v>
      </c>
      <c r="BH112" s="194">
        <f>IF(N112="sníž. přenesená",J112,0)</f>
        <v>0</v>
      </c>
      <c r="BI112" s="194">
        <f>IF(N112="nulová",J112,0)</f>
        <v>0</v>
      </c>
      <c r="BJ112" s="17" t="s">
        <v>23</v>
      </c>
      <c r="BK112" s="194">
        <f>ROUND(I112*H112,2)</f>
        <v>0</v>
      </c>
      <c r="BL112" s="17" t="s">
        <v>143</v>
      </c>
      <c r="BM112" s="17" t="s">
        <v>187</v>
      </c>
    </row>
    <row r="113" spans="2:51" s="11" customFormat="1" ht="13.5">
      <c r="B113" s="197"/>
      <c r="C113" s="198"/>
      <c r="D113" s="199" t="s">
        <v>147</v>
      </c>
      <c r="E113" s="200" t="s">
        <v>22</v>
      </c>
      <c r="F113" s="201" t="s">
        <v>188</v>
      </c>
      <c r="G113" s="198"/>
      <c r="H113" s="202">
        <v>1.117</v>
      </c>
      <c r="I113" s="203"/>
      <c r="J113" s="198"/>
      <c r="K113" s="198"/>
      <c r="L113" s="204"/>
      <c r="M113" s="205"/>
      <c r="N113" s="206"/>
      <c r="O113" s="206"/>
      <c r="P113" s="206"/>
      <c r="Q113" s="206"/>
      <c r="R113" s="206"/>
      <c r="S113" s="206"/>
      <c r="T113" s="207"/>
      <c r="AT113" s="208" t="s">
        <v>147</v>
      </c>
      <c r="AU113" s="208" t="s">
        <v>83</v>
      </c>
      <c r="AV113" s="11" t="s">
        <v>83</v>
      </c>
      <c r="AW113" s="11" t="s">
        <v>38</v>
      </c>
      <c r="AX113" s="11" t="s">
        <v>75</v>
      </c>
      <c r="AY113" s="208" t="s">
        <v>136</v>
      </c>
    </row>
    <row r="114" spans="2:65" s="1" customFormat="1" ht="31.5" customHeight="1">
      <c r="B114" s="34"/>
      <c r="C114" s="183" t="s">
        <v>186</v>
      </c>
      <c r="D114" s="183" t="s">
        <v>138</v>
      </c>
      <c r="E114" s="184" t="s">
        <v>189</v>
      </c>
      <c r="F114" s="185" t="s">
        <v>190</v>
      </c>
      <c r="G114" s="186" t="s">
        <v>162</v>
      </c>
      <c r="H114" s="187">
        <v>2.4</v>
      </c>
      <c r="I114" s="188"/>
      <c r="J114" s="189">
        <f>ROUND(I114*H114,2)</f>
        <v>0</v>
      </c>
      <c r="K114" s="185" t="s">
        <v>142</v>
      </c>
      <c r="L114" s="54"/>
      <c r="M114" s="190" t="s">
        <v>22</v>
      </c>
      <c r="N114" s="191" t="s">
        <v>46</v>
      </c>
      <c r="O114" s="35"/>
      <c r="P114" s="192">
        <f>O114*H114</f>
        <v>0</v>
      </c>
      <c r="Q114" s="192">
        <v>0</v>
      </c>
      <c r="R114" s="192">
        <f>Q114*H114</f>
        <v>0</v>
      </c>
      <c r="S114" s="192">
        <v>0</v>
      </c>
      <c r="T114" s="193">
        <f>S114*H114</f>
        <v>0</v>
      </c>
      <c r="AR114" s="17" t="s">
        <v>143</v>
      </c>
      <c r="AT114" s="17" t="s">
        <v>138</v>
      </c>
      <c r="AU114" s="17" t="s">
        <v>83</v>
      </c>
      <c r="AY114" s="17" t="s">
        <v>136</v>
      </c>
      <c r="BE114" s="194">
        <f>IF(N114="základní",J114,0)</f>
        <v>0</v>
      </c>
      <c r="BF114" s="194">
        <f>IF(N114="snížená",J114,0)</f>
        <v>0</v>
      </c>
      <c r="BG114" s="194">
        <f>IF(N114="zákl. přenesená",J114,0)</f>
        <v>0</v>
      </c>
      <c r="BH114" s="194">
        <f>IF(N114="sníž. přenesená",J114,0)</f>
        <v>0</v>
      </c>
      <c r="BI114" s="194">
        <f>IF(N114="nulová",J114,0)</f>
        <v>0</v>
      </c>
      <c r="BJ114" s="17" t="s">
        <v>23</v>
      </c>
      <c r="BK114" s="194">
        <f>ROUND(I114*H114,2)</f>
        <v>0</v>
      </c>
      <c r="BL114" s="17" t="s">
        <v>143</v>
      </c>
      <c r="BM114" s="17" t="s">
        <v>191</v>
      </c>
    </row>
    <row r="115" spans="2:47" s="1" customFormat="1" ht="229.5">
      <c r="B115" s="34"/>
      <c r="C115" s="56"/>
      <c r="D115" s="195" t="s">
        <v>145</v>
      </c>
      <c r="E115" s="56"/>
      <c r="F115" s="196" t="s">
        <v>192</v>
      </c>
      <c r="G115" s="56"/>
      <c r="H115" s="56"/>
      <c r="I115" s="153"/>
      <c r="J115" s="56"/>
      <c r="K115" s="56"/>
      <c r="L115" s="54"/>
      <c r="M115" s="71"/>
      <c r="N115" s="35"/>
      <c r="O115" s="35"/>
      <c r="P115" s="35"/>
      <c r="Q115" s="35"/>
      <c r="R115" s="35"/>
      <c r="S115" s="35"/>
      <c r="T115" s="72"/>
      <c r="AT115" s="17" t="s">
        <v>145</v>
      </c>
      <c r="AU115" s="17" t="s">
        <v>83</v>
      </c>
    </row>
    <row r="116" spans="2:51" s="11" customFormat="1" ht="13.5">
      <c r="B116" s="197"/>
      <c r="C116" s="198"/>
      <c r="D116" s="199" t="s">
        <v>147</v>
      </c>
      <c r="E116" s="200" t="s">
        <v>22</v>
      </c>
      <c r="F116" s="201" t="s">
        <v>193</v>
      </c>
      <c r="G116" s="198"/>
      <c r="H116" s="202">
        <v>2.4</v>
      </c>
      <c r="I116" s="203"/>
      <c r="J116" s="198"/>
      <c r="K116" s="198"/>
      <c r="L116" s="204"/>
      <c r="M116" s="205"/>
      <c r="N116" s="206"/>
      <c r="O116" s="206"/>
      <c r="P116" s="206"/>
      <c r="Q116" s="206"/>
      <c r="R116" s="206"/>
      <c r="S116" s="206"/>
      <c r="T116" s="207"/>
      <c r="AT116" s="208" t="s">
        <v>147</v>
      </c>
      <c r="AU116" s="208" t="s">
        <v>83</v>
      </c>
      <c r="AV116" s="11" t="s">
        <v>83</v>
      </c>
      <c r="AW116" s="11" t="s">
        <v>38</v>
      </c>
      <c r="AX116" s="11" t="s">
        <v>23</v>
      </c>
      <c r="AY116" s="208" t="s">
        <v>136</v>
      </c>
    </row>
    <row r="117" spans="2:65" s="1" customFormat="1" ht="31.5" customHeight="1">
      <c r="B117" s="34"/>
      <c r="C117" s="183" t="s">
        <v>194</v>
      </c>
      <c r="D117" s="183" t="s">
        <v>138</v>
      </c>
      <c r="E117" s="184" t="s">
        <v>195</v>
      </c>
      <c r="F117" s="185" t="s">
        <v>196</v>
      </c>
      <c r="G117" s="186" t="s">
        <v>141</v>
      </c>
      <c r="H117" s="187">
        <v>22.33</v>
      </c>
      <c r="I117" s="188"/>
      <c r="J117" s="189">
        <f>ROUND(I117*H117,2)</f>
        <v>0</v>
      </c>
      <c r="K117" s="185" t="s">
        <v>142</v>
      </c>
      <c r="L117" s="54"/>
      <c r="M117" s="190" t="s">
        <v>22</v>
      </c>
      <c r="N117" s="191" t="s">
        <v>46</v>
      </c>
      <c r="O117" s="35"/>
      <c r="P117" s="192">
        <f>O117*H117</f>
        <v>0</v>
      </c>
      <c r="Q117" s="192">
        <v>0</v>
      </c>
      <c r="R117" s="192">
        <f>Q117*H117</f>
        <v>0</v>
      </c>
      <c r="S117" s="192">
        <v>0</v>
      </c>
      <c r="T117" s="193">
        <f>S117*H117</f>
        <v>0</v>
      </c>
      <c r="AR117" s="17" t="s">
        <v>143</v>
      </c>
      <c r="AT117" s="17" t="s">
        <v>138</v>
      </c>
      <c r="AU117" s="17" t="s">
        <v>83</v>
      </c>
      <c r="AY117" s="17" t="s">
        <v>136</v>
      </c>
      <c r="BE117" s="194">
        <f>IF(N117="základní",J117,0)</f>
        <v>0</v>
      </c>
      <c r="BF117" s="194">
        <f>IF(N117="snížená",J117,0)</f>
        <v>0</v>
      </c>
      <c r="BG117" s="194">
        <f>IF(N117="zákl. přenesená",J117,0)</f>
        <v>0</v>
      </c>
      <c r="BH117" s="194">
        <f>IF(N117="sníž. přenesená",J117,0)</f>
        <v>0</v>
      </c>
      <c r="BI117" s="194">
        <f>IF(N117="nulová",J117,0)</f>
        <v>0</v>
      </c>
      <c r="BJ117" s="17" t="s">
        <v>23</v>
      </c>
      <c r="BK117" s="194">
        <f>ROUND(I117*H117,2)</f>
        <v>0</v>
      </c>
      <c r="BL117" s="17" t="s">
        <v>143</v>
      </c>
      <c r="BM117" s="17" t="s">
        <v>197</v>
      </c>
    </row>
    <row r="118" spans="2:47" s="1" customFormat="1" ht="121.5">
      <c r="B118" s="34"/>
      <c r="C118" s="56"/>
      <c r="D118" s="195" t="s">
        <v>145</v>
      </c>
      <c r="E118" s="56"/>
      <c r="F118" s="196" t="s">
        <v>198</v>
      </c>
      <c r="G118" s="56"/>
      <c r="H118" s="56"/>
      <c r="I118" s="153"/>
      <c r="J118" s="56"/>
      <c r="K118" s="56"/>
      <c r="L118" s="54"/>
      <c r="M118" s="71"/>
      <c r="N118" s="35"/>
      <c r="O118" s="35"/>
      <c r="P118" s="35"/>
      <c r="Q118" s="35"/>
      <c r="R118" s="35"/>
      <c r="S118" s="35"/>
      <c r="T118" s="72"/>
      <c r="AT118" s="17" t="s">
        <v>145</v>
      </c>
      <c r="AU118" s="17" t="s">
        <v>83</v>
      </c>
    </row>
    <row r="119" spans="2:51" s="11" customFormat="1" ht="13.5">
      <c r="B119" s="197"/>
      <c r="C119" s="198"/>
      <c r="D119" s="199" t="s">
        <v>147</v>
      </c>
      <c r="E119" s="200" t="s">
        <v>22</v>
      </c>
      <c r="F119" s="201" t="s">
        <v>199</v>
      </c>
      <c r="G119" s="198"/>
      <c r="H119" s="202">
        <v>22.33</v>
      </c>
      <c r="I119" s="203"/>
      <c r="J119" s="198"/>
      <c r="K119" s="198"/>
      <c r="L119" s="204"/>
      <c r="M119" s="205"/>
      <c r="N119" s="206"/>
      <c r="O119" s="206"/>
      <c r="P119" s="206"/>
      <c r="Q119" s="206"/>
      <c r="R119" s="206"/>
      <c r="S119" s="206"/>
      <c r="T119" s="207"/>
      <c r="AT119" s="208" t="s">
        <v>147</v>
      </c>
      <c r="AU119" s="208" t="s">
        <v>83</v>
      </c>
      <c r="AV119" s="11" t="s">
        <v>83</v>
      </c>
      <c r="AW119" s="11" t="s">
        <v>38</v>
      </c>
      <c r="AX119" s="11" t="s">
        <v>23</v>
      </c>
      <c r="AY119" s="208" t="s">
        <v>136</v>
      </c>
    </row>
    <row r="120" spans="2:65" s="1" customFormat="1" ht="44.25" customHeight="1">
      <c r="B120" s="34"/>
      <c r="C120" s="183" t="s">
        <v>28</v>
      </c>
      <c r="D120" s="183" t="s">
        <v>138</v>
      </c>
      <c r="E120" s="184" t="s">
        <v>200</v>
      </c>
      <c r="F120" s="185" t="s">
        <v>201</v>
      </c>
      <c r="G120" s="186" t="s">
        <v>162</v>
      </c>
      <c r="H120" s="187">
        <v>7.069</v>
      </c>
      <c r="I120" s="188"/>
      <c r="J120" s="189">
        <f>ROUND(I120*H120,2)</f>
        <v>0</v>
      </c>
      <c r="K120" s="185" t="s">
        <v>142</v>
      </c>
      <c r="L120" s="54"/>
      <c r="M120" s="190" t="s">
        <v>22</v>
      </c>
      <c r="N120" s="191" t="s">
        <v>46</v>
      </c>
      <c r="O120" s="35"/>
      <c r="P120" s="192">
        <f>O120*H120</f>
        <v>0</v>
      </c>
      <c r="Q120" s="192">
        <v>0</v>
      </c>
      <c r="R120" s="192">
        <f>Q120*H120</f>
        <v>0</v>
      </c>
      <c r="S120" s="192">
        <v>0</v>
      </c>
      <c r="T120" s="193">
        <f>S120*H120</f>
        <v>0</v>
      </c>
      <c r="AR120" s="17" t="s">
        <v>202</v>
      </c>
      <c r="AT120" s="17" t="s">
        <v>138</v>
      </c>
      <c r="AU120" s="17" t="s">
        <v>83</v>
      </c>
      <c r="AY120" s="17" t="s">
        <v>136</v>
      </c>
      <c r="BE120" s="194">
        <f>IF(N120="základní",J120,0)</f>
        <v>0</v>
      </c>
      <c r="BF120" s="194">
        <f>IF(N120="snížená",J120,0)</f>
        <v>0</v>
      </c>
      <c r="BG120" s="194">
        <f>IF(N120="zákl. přenesená",J120,0)</f>
        <v>0</v>
      </c>
      <c r="BH120" s="194">
        <f>IF(N120="sníž. přenesená",J120,0)</f>
        <v>0</v>
      </c>
      <c r="BI120" s="194">
        <f>IF(N120="nulová",J120,0)</f>
        <v>0</v>
      </c>
      <c r="BJ120" s="17" t="s">
        <v>23</v>
      </c>
      <c r="BK120" s="194">
        <f>ROUND(I120*H120,2)</f>
        <v>0</v>
      </c>
      <c r="BL120" s="17" t="s">
        <v>202</v>
      </c>
      <c r="BM120" s="17" t="s">
        <v>203</v>
      </c>
    </row>
    <row r="121" spans="2:47" s="1" customFormat="1" ht="54">
      <c r="B121" s="34"/>
      <c r="C121" s="56"/>
      <c r="D121" s="195" t="s">
        <v>145</v>
      </c>
      <c r="E121" s="56"/>
      <c r="F121" s="196" t="s">
        <v>204</v>
      </c>
      <c r="G121" s="56"/>
      <c r="H121" s="56"/>
      <c r="I121" s="153"/>
      <c r="J121" s="56"/>
      <c r="K121" s="56"/>
      <c r="L121" s="54"/>
      <c r="M121" s="71"/>
      <c r="N121" s="35"/>
      <c r="O121" s="35"/>
      <c r="P121" s="35"/>
      <c r="Q121" s="35"/>
      <c r="R121" s="35"/>
      <c r="S121" s="35"/>
      <c r="T121" s="72"/>
      <c r="AT121" s="17" t="s">
        <v>145</v>
      </c>
      <c r="AU121" s="17" t="s">
        <v>83</v>
      </c>
    </row>
    <row r="122" spans="2:51" s="11" customFormat="1" ht="13.5">
      <c r="B122" s="197"/>
      <c r="C122" s="198"/>
      <c r="D122" s="195" t="s">
        <v>147</v>
      </c>
      <c r="E122" s="209" t="s">
        <v>22</v>
      </c>
      <c r="F122" s="210" t="s">
        <v>205</v>
      </c>
      <c r="G122" s="198"/>
      <c r="H122" s="211">
        <v>2.4</v>
      </c>
      <c r="I122" s="203"/>
      <c r="J122" s="198"/>
      <c r="K122" s="198"/>
      <c r="L122" s="204"/>
      <c r="M122" s="205"/>
      <c r="N122" s="206"/>
      <c r="O122" s="206"/>
      <c r="P122" s="206"/>
      <c r="Q122" s="206"/>
      <c r="R122" s="206"/>
      <c r="S122" s="206"/>
      <c r="T122" s="207"/>
      <c r="AT122" s="208" t="s">
        <v>147</v>
      </c>
      <c r="AU122" s="208" t="s">
        <v>83</v>
      </c>
      <c r="AV122" s="11" t="s">
        <v>83</v>
      </c>
      <c r="AW122" s="11" t="s">
        <v>38</v>
      </c>
      <c r="AX122" s="11" t="s">
        <v>75</v>
      </c>
      <c r="AY122" s="208" t="s">
        <v>136</v>
      </c>
    </row>
    <row r="123" spans="2:51" s="11" customFormat="1" ht="13.5">
      <c r="B123" s="197"/>
      <c r="C123" s="198"/>
      <c r="D123" s="199" t="s">
        <v>147</v>
      </c>
      <c r="E123" s="200" t="s">
        <v>22</v>
      </c>
      <c r="F123" s="201" t="s">
        <v>206</v>
      </c>
      <c r="G123" s="198"/>
      <c r="H123" s="202">
        <v>4.669</v>
      </c>
      <c r="I123" s="203"/>
      <c r="J123" s="198"/>
      <c r="K123" s="198"/>
      <c r="L123" s="204"/>
      <c r="M123" s="205"/>
      <c r="N123" s="206"/>
      <c r="O123" s="206"/>
      <c r="P123" s="206"/>
      <c r="Q123" s="206"/>
      <c r="R123" s="206"/>
      <c r="S123" s="206"/>
      <c r="T123" s="207"/>
      <c r="AT123" s="208" t="s">
        <v>147</v>
      </c>
      <c r="AU123" s="208" t="s">
        <v>83</v>
      </c>
      <c r="AV123" s="11" t="s">
        <v>83</v>
      </c>
      <c r="AW123" s="11" t="s">
        <v>38</v>
      </c>
      <c r="AX123" s="11" t="s">
        <v>75</v>
      </c>
      <c r="AY123" s="208" t="s">
        <v>136</v>
      </c>
    </row>
    <row r="124" spans="2:65" s="1" customFormat="1" ht="44.25" customHeight="1">
      <c r="B124" s="34"/>
      <c r="C124" s="183" t="s">
        <v>207</v>
      </c>
      <c r="D124" s="183" t="s">
        <v>138</v>
      </c>
      <c r="E124" s="184" t="s">
        <v>208</v>
      </c>
      <c r="F124" s="185" t="s">
        <v>209</v>
      </c>
      <c r="G124" s="186" t="s">
        <v>162</v>
      </c>
      <c r="H124" s="187">
        <v>63.621</v>
      </c>
      <c r="I124" s="188"/>
      <c r="J124" s="189">
        <f>ROUND(I124*H124,2)</f>
        <v>0</v>
      </c>
      <c r="K124" s="185" t="s">
        <v>142</v>
      </c>
      <c r="L124" s="54"/>
      <c r="M124" s="190" t="s">
        <v>22</v>
      </c>
      <c r="N124" s="191" t="s">
        <v>46</v>
      </c>
      <c r="O124" s="35"/>
      <c r="P124" s="192">
        <f>O124*H124</f>
        <v>0</v>
      </c>
      <c r="Q124" s="192">
        <v>0</v>
      </c>
      <c r="R124" s="192">
        <f>Q124*H124</f>
        <v>0</v>
      </c>
      <c r="S124" s="192">
        <v>0</v>
      </c>
      <c r="T124" s="193">
        <f>S124*H124</f>
        <v>0</v>
      </c>
      <c r="AR124" s="17" t="s">
        <v>202</v>
      </c>
      <c r="AT124" s="17" t="s">
        <v>138</v>
      </c>
      <c r="AU124" s="17" t="s">
        <v>83</v>
      </c>
      <c r="AY124" s="17" t="s">
        <v>136</v>
      </c>
      <c r="BE124" s="194">
        <f>IF(N124="základní",J124,0)</f>
        <v>0</v>
      </c>
      <c r="BF124" s="194">
        <f>IF(N124="snížená",J124,0)</f>
        <v>0</v>
      </c>
      <c r="BG124" s="194">
        <f>IF(N124="zákl. přenesená",J124,0)</f>
        <v>0</v>
      </c>
      <c r="BH124" s="194">
        <f>IF(N124="sníž. přenesená",J124,0)</f>
        <v>0</v>
      </c>
      <c r="BI124" s="194">
        <f>IF(N124="nulová",J124,0)</f>
        <v>0</v>
      </c>
      <c r="BJ124" s="17" t="s">
        <v>23</v>
      </c>
      <c r="BK124" s="194">
        <f>ROUND(I124*H124,2)</f>
        <v>0</v>
      </c>
      <c r="BL124" s="17" t="s">
        <v>202</v>
      </c>
      <c r="BM124" s="17" t="s">
        <v>210</v>
      </c>
    </row>
    <row r="125" spans="2:47" s="1" customFormat="1" ht="54">
      <c r="B125" s="34"/>
      <c r="C125" s="56"/>
      <c r="D125" s="195" t="s">
        <v>145</v>
      </c>
      <c r="E125" s="56"/>
      <c r="F125" s="196" t="s">
        <v>204</v>
      </c>
      <c r="G125" s="56"/>
      <c r="H125" s="56"/>
      <c r="I125" s="153"/>
      <c r="J125" s="56"/>
      <c r="K125" s="56"/>
      <c r="L125" s="54"/>
      <c r="M125" s="71"/>
      <c r="N125" s="35"/>
      <c r="O125" s="35"/>
      <c r="P125" s="35"/>
      <c r="Q125" s="35"/>
      <c r="R125" s="35"/>
      <c r="S125" s="35"/>
      <c r="T125" s="72"/>
      <c r="AT125" s="17" t="s">
        <v>145</v>
      </c>
      <c r="AU125" s="17" t="s">
        <v>83</v>
      </c>
    </row>
    <row r="126" spans="2:51" s="11" customFormat="1" ht="13.5">
      <c r="B126" s="197"/>
      <c r="C126" s="198"/>
      <c r="D126" s="199" t="s">
        <v>147</v>
      </c>
      <c r="E126" s="200" t="s">
        <v>22</v>
      </c>
      <c r="F126" s="201" t="s">
        <v>211</v>
      </c>
      <c r="G126" s="198"/>
      <c r="H126" s="202">
        <v>63.621</v>
      </c>
      <c r="I126" s="203"/>
      <c r="J126" s="198"/>
      <c r="K126" s="198"/>
      <c r="L126" s="204"/>
      <c r="M126" s="205"/>
      <c r="N126" s="206"/>
      <c r="O126" s="206"/>
      <c r="P126" s="206"/>
      <c r="Q126" s="206"/>
      <c r="R126" s="206"/>
      <c r="S126" s="206"/>
      <c r="T126" s="207"/>
      <c r="AT126" s="208" t="s">
        <v>147</v>
      </c>
      <c r="AU126" s="208" t="s">
        <v>83</v>
      </c>
      <c r="AV126" s="11" t="s">
        <v>83</v>
      </c>
      <c r="AW126" s="11" t="s">
        <v>38</v>
      </c>
      <c r="AX126" s="11" t="s">
        <v>23</v>
      </c>
      <c r="AY126" s="208" t="s">
        <v>136</v>
      </c>
    </row>
    <row r="127" spans="2:65" s="1" customFormat="1" ht="22.5" customHeight="1">
      <c r="B127" s="34"/>
      <c r="C127" s="183" t="s">
        <v>212</v>
      </c>
      <c r="D127" s="183" t="s">
        <v>138</v>
      </c>
      <c r="E127" s="184" t="s">
        <v>213</v>
      </c>
      <c r="F127" s="185" t="s">
        <v>214</v>
      </c>
      <c r="G127" s="186" t="s">
        <v>215</v>
      </c>
      <c r="H127" s="187">
        <v>8.404</v>
      </c>
      <c r="I127" s="188"/>
      <c r="J127" s="189">
        <f>ROUND(I127*H127,2)</f>
        <v>0</v>
      </c>
      <c r="K127" s="185" t="s">
        <v>142</v>
      </c>
      <c r="L127" s="54"/>
      <c r="M127" s="190" t="s">
        <v>22</v>
      </c>
      <c r="N127" s="191" t="s">
        <v>46</v>
      </c>
      <c r="O127" s="35"/>
      <c r="P127" s="192">
        <f>O127*H127</f>
        <v>0</v>
      </c>
      <c r="Q127" s="192">
        <v>0</v>
      </c>
      <c r="R127" s="192">
        <f>Q127*H127</f>
        <v>0</v>
      </c>
      <c r="S127" s="192">
        <v>0</v>
      </c>
      <c r="T127" s="193">
        <f>S127*H127</f>
        <v>0</v>
      </c>
      <c r="AR127" s="17" t="s">
        <v>143</v>
      </c>
      <c r="AT127" s="17" t="s">
        <v>138</v>
      </c>
      <c r="AU127" s="17" t="s">
        <v>83</v>
      </c>
      <c r="AY127" s="17" t="s">
        <v>136</v>
      </c>
      <c r="BE127" s="194">
        <f>IF(N127="základní",J127,0)</f>
        <v>0</v>
      </c>
      <c r="BF127" s="194">
        <f>IF(N127="snížená",J127,0)</f>
        <v>0</v>
      </c>
      <c r="BG127" s="194">
        <f>IF(N127="zákl. přenesená",J127,0)</f>
        <v>0</v>
      </c>
      <c r="BH127" s="194">
        <f>IF(N127="sníž. přenesená",J127,0)</f>
        <v>0</v>
      </c>
      <c r="BI127" s="194">
        <f>IF(N127="nulová",J127,0)</f>
        <v>0</v>
      </c>
      <c r="BJ127" s="17" t="s">
        <v>23</v>
      </c>
      <c r="BK127" s="194">
        <f>ROUND(I127*H127,2)</f>
        <v>0</v>
      </c>
      <c r="BL127" s="17" t="s">
        <v>143</v>
      </c>
      <c r="BM127" s="17" t="s">
        <v>216</v>
      </c>
    </row>
    <row r="128" spans="2:47" s="1" customFormat="1" ht="297">
      <c r="B128" s="34"/>
      <c r="C128" s="56"/>
      <c r="D128" s="195" t="s">
        <v>145</v>
      </c>
      <c r="E128" s="56"/>
      <c r="F128" s="196" t="s">
        <v>217</v>
      </c>
      <c r="G128" s="56"/>
      <c r="H128" s="56"/>
      <c r="I128" s="153"/>
      <c r="J128" s="56"/>
      <c r="K128" s="56"/>
      <c r="L128" s="54"/>
      <c r="M128" s="71"/>
      <c r="N128" s="35"/>
      <c r="O128" s="35"/>
      <c r="P128" s="35"/>
      <c r="Q128" s="35"/>
      <c r="R128" s="35"/>
      <c r="S128" s="35"/>
      <c r="T128" s="72"/>
      <c r="AT128" s="17" t="s">
        <v>145</v>
      </c>
      <c r="AU128" s="17" t="s">
        <v>83</v>
      </c>
    </row>
    <row r="129" spans="2:51" s="11" customFormat="1" ht="13.5">
      <c r="B129" s="197"/>
      <c r="C129" s="198"/>
      <c r="D129" s="199" t="s">
        <v>147</v>
      </c>
      <c r="E129" s="200" t="s">
        <v>22</v>
      </c>
      <c r="F129" s="201" t="s">
        <v>218</v>
      </c>
      <c r="G129" s="198"/>
      <c r="H129" s="202">
        <v>8.404</v>
      </c>
      <c r="I129" s="203"/>
      <c r="J129" s="198"/>
      <c r="K129" s="198"/>
      <c r="L129" s="204"/>
      <c r="M129" s="205"/>
      <c r="N129" s="206"/>
      <c r="O129" s="206"/>
      <c r="P129" s="206"/>
      <c r="Q129" s="206"/>
      <c r="R129" s="206"/>
      <c r="S129" s="206"/>
      <c r="T129" s="207"/>
      <c r="AT129" s="208" t="s">
        <v>147</v>
      </c>
      <c r="AU129" s="208" t="s">
        <v>83</v>
      </c>
      <c r="AV129" s="11" t="s">
        <v>83</v>
      </c>
      <c r="AW129" s="11" t="s">
        <v>38</v>
      </c>
      <c r="AX129" s="11" t="s">
        <v>23</v>
      </c>
      <c r="AY129" s="208" t="s">
        <v>136</v>
      </c>
    </row>
    <row r="130" spans="2:65" s="1" customFormat="1" ht="22.5" customHeight="1">
      <c r="B130" s="34"/>
      <c r="C130" s="223" t="s">
        <v>219</v>
      </c>
      <c r="D130" s="223" t="s">
        <v>182</v>
      </c>
      <c r="E130" s="224" t="s">
        <v>220</v>
      </c>
      <c r="F130" s="225" t="s">
        <v>221</v>
      </c>
      <c r="G130" s="226" t="s">
        <v>162</v>
      </c>
      <c r="H130" s="227">
        <v>3.35</v>
      </c>
      <c r="I130" s="228"/>
      <c r="J130" s="229">
        <f>ROUND(I130*H130,2)</f>
        <v>0</v>
      </c>
      <c r="K130" s="225" t="s">
        <v>22</v>
      </c>
      <c r="L130" s="230"/>
      <c r="M130" s="231" t="s">
        <v>22</v>
      </c>
      <c r="N130" s="232" t="s">
        <v>46</v>
      </c>
      <c r="O130" s="35"/>
      <c r="P130" s="192">
        <f>O130*H130</f>
        <v>0</v>
      </c>
      <c r="Q130" s="192">
        <v>0</v>
      </c>
      <c r="R130" s="192">
        <f>Q130*H130</f>
        <v>0</v>
      </c>
      <c r="S130" s="192">
        <v>0</v>
      </c>
      <c r="T130" s="193">
        <f>S130*H130</f>
        <v>0</v>
      </c>
      <c r="AR130" s="17" t="s">
        <v>186</v>
      </c>
      <c r="AT130" s="17" t="s">
        <v>182</v>
      </c>
      <c r="AU130" s="17" t="s">
        <v>83</v>
      </c>
      <c r="AY130" s="17" t="s">
        <v>136</v>
      </c>
      <c r="BE130" s="194">
        <f>IF(N130="základní",J130,0)</f>
        <v>0</v>
      </c>
      <c r="BF130" s="194">
        <f>IF(N130="snížená",J130,0)</f>
        <v>0</v>
      </c>
      <c r="BG130" s="194">
        <f>IF(N130="zákl. přenesená",J130,0)</f>
        <v>0</v>
      </c>
      <c r="BH130" s="194">
        <f>IF(N130="sníž. přenesená",J130,0)</f>
        <v>0</v>
      </c>
      <c r="BI130" s="194">
        <f>IF(N130="nulová",J130,0)</f>
        <v>0</v>
      </c>
      <c r="BJ130" s="17" t="s">
        <v>23</v>
      </c>
      <c r="BK130" s="194">
        <f>ROUND(I130*H130,2)</f>
        <v>0</v>
      </c>
      <c r="BL130" s="17" t="s">
        <v>143</v>
      </c>
      <c r="BM130" s="17" t="s">
        <v>222</v>
      </c>
    </row>
    <row r="131" spans="2:51" s="11" customFormat="1" ht="13.5">
      <c r="B131" s="197"/>
      <c r="C131" s="198"/>
      <c r="D131" s="195" t="s">
        <v>147</v>
      </c>
      <c r="E131" s="209" t="s">
        <v>22</v>
      </c>
      <c r="F131" s="210" t="s">
        <v>223</v>
      </c>
      <c r="G131" s="198"/>
      <c r="H131" s="211">
        <v>3.35</v>
      </c>
      <c r="I131" s="203"/>
      <c r="J131" s="198"/>
      <c r="K131" s="198"/>
      <c r="L131" s="204"/>
      <c r="M131" s="205"/>
      <c r="N131" s="206"/>
      <c r="O131" s="206"/>
      <c r="P131" s="206"/>
      <c r="Q131" s="206"/>
      <c r="R131" s="206"/>
      <c r="S131" s="206"/>
      <c r="T131" s="207"/>
      <c r="AT131" s="208" t="s">
        <v>147</v>
      </c>
      <c r="AU131" s="208" t="s">
        <v>83</v>
      </c>
      <c r="AV131" s="11" t="s">
        <v>83</v>
      </c>
      <c r="AW131" s="11" t="s">
        <v>38</v>
      </c>
      <c r="AX131" s="11" t="s">
        <v>75</v>
      </c>
      <c r="AY131" s="208" t="s">
        <v>136</v>
      </c>
    </row>
    <row r="132" spans="2:63" s="10" customFormat="1" ht="29.85" customHeight="1">
      <c r="B132" s="166"/>
      <c r="C132" s="167"/>
      <c r="D132" s="180" t="s">
        <v>74</v>
      </c>
      <c r="E132" s="181" t="s">
        <v>166</v>
      </c>
      <c r="F132" s="181" t="s">
        <v>224</v>
      </c>
      <c r="G132" s="167"/>
      <c r="H132" s="167"/>
      <c r="I132" s="170"/>
      <c r="J132" s="182">
        <f>BK132</f>
        <v>0</v>
      </c>
      <c r="K132" s="167"/>
      <c r="L132" s="172"/>
      <c r="M132" s="173"/>
      <c r="N132" s="174"/>
      <c r="O132" s="174"/>
      <c r="P132" s="175">
        <f>SUM(P133:P147)</f>
        <v>0</v>
      </c>
      <c r="Q132" s="174"/>
      <c r="R132" s="175">
        <f>SUM(R133:R147)</f>
        <v>14.431049999999999</v>
      </c>
      <c r="S132" s="174"/>
      <c r="T132" s="176">
        <f>SUM(T133:T147)</f>
        <v>0</v>
      </c>
      <c r="AR132" s="177" t="s">
        <v>23</v>
      </c>
      <c r="AT132" s="178" t="s">
        <v>74</v>
      </c>
      <c r="AU132" s="178" t="s">
        <v>23</v>
      </c>
      <c r="AY132" s="177" t="s">
        <v>136</v>
      </c>
      <c r="BK132" s="179">
        <f>SUM(BK133:BK147)</f>
        <v>0</v>
      </c>
    </row>
    <row r="133" spans="2:65" s="1" customFormat="1" ht="57" customHeight="1">
      <c r="B133" s="34"/>
      <c r="C133" s="183" t="s">
        <v>225</v>
      </c>
      <c r="D133" s="183" t="s">
        <v>138</v>
      </c>
      <c r="E133" s="184" t="s">
        <v>226</v>
      </c>
      <c r="F133" s="185" t="s">
        <v>227</v>
      </c>
      <c r="G133" s="186" t="s">
        <v>141</v>
      </c>
      <c r="H133" s="187">
        <v>17</v>
      </c>
      <c r="I133" s="188"/>
      <c r="J133" s="189">
        <f>ROUND(I133*H133,2)</f>
        <v>0</v>
      </c>
      <c r="K133" s="185" t="s">
        <v>142</v>
      </c>
      <c r="L133" s="54"/>
      <c r="M133" s="190" t="s">
        <v>22</v>
      </c>
      <c r="N133" s="191" t="s">
        <v>46</v>
      </c>
      <c r="O133" s="35"/>
      <c r="P133" s="192">
        <f>O133*H133</f>
        <v>0</v>
      </c>
      <c r="Q133" s="192">
        <v>0.08565</v>
      </c>
      <c r="R133" s="192">
        <f>Q133*H133</f>
        <v>1.45605</v>
      </c>
      <c r="S133" s="192">
        <v>0</v>
      </c>
      <c r="T133" s="193">
        <f>S133*H133</f>
        <v>0</v>
      </c>
      <c r="AR133" s="17" t="s">
        <v>143</v>
      </c>
      <c r="AT133" s="17" t="s">
        <v>138</v>
      </c>
      <c r="AU133" s="17" t="s">
        <v>83</v>
      </c>
      <c r="AY133" s="17" t="s">
        <v>136</v>
      </c>
      <c r="BE133" s="194">
        <f>IF(N133="základní",J133,0)</f>
        <v>0</v>
      </c>
      <c r="BF133" s="194">
        <f>IF(N133="snížená",J133,0)</f>
        <v>0</v>
      </c>
      <c r="BG133" s="194">
        <f>IF(N133="zákl. přenesená",J133,0)</f>
        <v>0</v>
      </c>
      <c r="BH133" s="194">
        <f>IF(N133="sníž. přenesená",J133,0)</f>
        <v>0</v>
      </c>
      <c r="BI133" s="194">
        <f>IF(N133="nulová",J133,0)</f>
        <v>0</v>
      </c>
      <c r="BJ133" s="17" t="s">
        <v>23</v>
      </c>
      <c r="BK133" s="194">
        <f>ROUND(I133*H133,2)</f>
        <v>0</v>
      </c>
      <c r="BL133" s="17" t="s">
        <v>143</v>
      </c>
      <c r="BM133" s="17" t="s">
        <v>228</v>
      </c>
    </row>
    <row r="134" spans="2:47" s="1" customFormat="1" ht="121.5">
      <c r="B134" s="34"/>
      <c r="C134" s="56"/>
      <c r="D134" s="195" t="s">
        <v>145</v>
      </c>
      <c r="E134" s="56"/>
      <c r="F134" s="196" t="s">
        <v>229</v>
      </c>
      <c r="G134" s="56"/>
      <c r="H134" s="56"/>
      <c r="I134" s="153"/>
      <c r="J134" s="56"/>
      <c r="K134" s="56"/>
      <c r="L134" s="54"/>
      <c r="M134" s="71"/>
      <c r="N134" s="35"/>
      <c r="O134" s="35"/>
      <c r="P134" s="35"/>
      <c r="Q134" s="35"/>
      <c r="R134" s="35"/>
      <c r="S134" s="35"/>
      <c r="T134" s="72"/>
      <c r="AT134" s="17" t="s">
        <v>145</v>
      </c>
      <c r="AU134" s="17" t="s">
        <v>83</v>
      </c>
    </row>
    <row r="135" spans="2:51" s="11" customFormat="1" ht="13.5">
      <c r="B135" s="197"/>
      <c r="C135" s="198"/>
      <c r="D135" s="199" t="s">
        <v>147</v>
      </c>
      <c r="E135" s="200" t="s">
        <v>22</v>
      </c>
      <c r="F135" s="201" t="s">
        <v>148</v>
      </c>
      <c r="G135" s="198"/>
      <c r="H135" s="202">
        <v>17</v>
      </c>
      <c r="I135" s="203"/>
      <c r="J135" s="198"/>
      <c r="K135" s="198"/>
      <c r="L135" s="204"/>
      <c r="M135" s="205"/>
      <c r="N135" s="206"/>
      <c r="O135" s="206"/>
      <c r="P135" s="206"/>
      <c r="Q135" s="206"/>
      <c r="R135" s="206"/>
      <c r="S135" s="206"/>
      <c r="T135" s="207"/>
      <c r="AT135" s="208" t="s">
        <v>147</v>
      </c>
      <c r="AU135" s="208" t="s">
        <v>83</v>
      </c>
      <c r="AV135" s="11" t="s">
        <v>83</v>
      </c>
      <c r="AW135" s="11" t="s">
        <v>38</v>
      </c>
      <c r="AX135" s="11" t="s">
        <v>75</v>
      </c>
      <c r="AY135" s="208" t="s">
        <v>136</v>
      </c>
    </row>
    <row r="136" spans="2:65" s="1" customFormat="1" ht="44.25" customHeight="1">
      <c r="B136" s="34"/>
      <c r="C136" s="183" t="s">
        <v>8</v>
      </c>
      <c r="D136" s="183" t="s">
        <v>138</v>
      </c>
      <c r="E136" s="184" t="s">
        <v>230</v>
      </c>
      <c r="F136" s="185" t="s">
        <v>231</v>
      </c>
      <c r="G136" s="186" t="s">
        <v>157</v>
      </c>
      <c r="H136" s="187">
        <v>26</v>
      </c>
      <c r="I136" s="188"/>
      <c r="J136" s="189">
        <f>ROUND(I136*H136,2)</f>
        <v>0</v>
      </c>
      <c r="K136" s="185" t="s">
        <v>142</v>
      </c>
      <c r="L136" s="54"/>
      <c r="M136" s="190" t="s">
        <v>22</v>
      </c>
      <c r="N136" s="191" t="s">
        <v>46</v>
      </c>
      <c r="O136" s="35"/>
      <c r="P136" s="192">
        <f>O136*H136</f>
        <v>0</v>
      </c>
      <c r="Q136" s="192">
        <v>0.1554</v>
      </c>
      <c r="R136" s="192">
        <f>Q136*H136</f>
        <v>4.0404</v>
      </c>
      <c r="S136" s="192">
        <v>0</v>
      </c>
      <c r="T136" s="193">
        <f>S136*H136</f>
        <v>0</v>
      </c>
      <c r="AR136" s="17" t="s">
        <v>143</v>
      </c>
      <c r="AT136" s="17" t="s">
        <v>138</v>
      </c>
      <c r="AU136" s="17" t="s">
        <v>83</v>
      </c>
      <c r="AY136" s="17" t="s">
        <v>136</v>
      </c>
      <c r="BE136" s="194">
        <f>IF(N136="základní",J136,0)</f>
        <v>0</v>
      </c>
      <c r="BF136" s="194">
        <f>IF(N136="snížená",J136,0)</f>
        <v>0</v>
      </c>
      <c r="BG136" s="194">
        <f>IF(N136="zákl. přenesená",J136,0)</f>
        <v>0</v>
      </c>
      <c r="BH136" s="194">
        <f>IF(N136="sníž. přenesená",J136,0)</f>
        <v>0</v>
      </c>
      <c r="BI136" s="194">
        <f>IF(N136="nulová",J136,0)</f>
        <v>0</v>
      </c>
      <c r="BJ136" s="17" t="s">
        <v>23</v>
      </c>
      <c r="BK136" s="194">
        <f>ROUND(I136*H136,2)</f>
        <v>0</v>
      </c>
      <c r="BL136" s="17" t="s">
        <v>143</v>
      </c>
      <c r="BM136" s="17" t="s">
        <v>232</v>
      </c>
    </row>
    <row r="137" spans="2:47" s="1" customFormat="1" ht="94.5">
      <c r="B137" s="34"/>
      <c r="C137" s="56"/>
      <c r="D137" s="195" t="s">
        <v>145</v>
      </c>
      <c r="E137" s="56"/>
      <c r="F137" s="196" t="s">
        <v>233</v>
      </c>
      <c r="G137" s="56"/>
      <c r="H137" s="56"/>
      <c r="I137" s="153"/>
      <c r="J137" s="56"/>
      <c r="K137" s="56"/>
      <c r="L137" s="54"/>
      <c r="M137" s="71"/>
      <c r="N137" s="35"/>
      <c r="O137" s="35"/>
      <c r="P137" s="35"/>
      <c r="Q137" s="35"/>
      <c r="R137" s="35"/>
      <c r="S137" s="35"/>
      <c r="T137" s="72"/>
      <c r="AT137" s="17" t="s">
        <v>145</v>
      </c>
      <c r="AU137" s="17" t="s">
        <v>83</v>
      </c>
    </row>
    <row r="138" spans="2:51" s="11" customFormat="1" ht="13.5">
      <c r="B138" s="197"/>
      <c r="C138" s="198"/>
      <c r="D138" s="199" t="s">
        <v>147</v>
      </c>
      <c r="E138" s="200" t="s">
        <v>22</v>
      </c>
      <c r="F138" s="201" t="s">
        <v>234</v>
      </c>
      <c r="G138" s="198"/>
      <c r="H138" s="202">
        <v>26</v>
      </c>
      <c r="I138" s="203"/>
      <c r="J138" s="198"/>
      <c r="K138" s="198"/>
      <c r="L138" s="204"/>
      <c r="M138" s="205"/>
      <c r="N138" s="206"/>
      <c r="O138" s="206"/>
      <c r="P138" s="206"/>
      <c r="Q138" s="206"/>
      <c r="R138" s="206"/>
      <c r="S138" s="206"/>
      <c r="T138" s="207"/>
      <c r="AT138" s="208" t="s">
        <v>147</v>
      </c>
      <c r="AU138" s="208" t="s">
        <v>83</v>
      </c>
      <c r="AV138" s="11" t="s">
        <v>83</v>
      </c>
      <c r="AW138" s="11" t="s">
        <v>38</v>
      </c>
      <c r="AX138" s="11" t="s">
        <v>23</v>
      </c>
      <c r="AY138" s="208" t="s">
        <v>136</v>
      </c>
    </row>
    <row r="139" spans="2:65" s="1" customFormat="1" ht="22.5" customHeight="1">
      <c r="B139" s="34"/>
      <c r="C139" s="223" t="s">
        <v>235</v>
      </c>
      <c r="D139" s="223" t="s">
        <v>182</v>
      </c>
      <c r="E139" s="224" t="s">
        <v>236</v>
      </c>
      <c r="F139" s="225" t="s">
        <v>237</v>
      </c>
      <c r="G139" s="226" t="s">
        <v>238</v>
      </c>
      <c r="H139" s="227">
        <v>26</v>
      </c>
      <c r="I139" s="228"/>
      <c r="J139" s="229">
        <f>ROUND(I139*H139,2)</f>
        <v>0</v>
      </c>
      <c r="K139" s="225" t="s">
        <v>142</v>
      </c>
      <c r="L139" s="230"/>
      <c r="M139" s="231" t="s">
        <v>22</v>
      </c>
      <c r="N139" s="232" t="s">
        <v>46</v>
      </c>
      <c r="O139" s="35"/>
      <c r="P139" s="192">
        <f>O139*H139</f>
        <v>0</v>
      </c>
      <c r="Q139" s="192">
        <v>0.0821</v>
      </c>
      <c r="R139" s="192">
        <f>Q139*H139</f>
        <v>2.1346000000000003</v>
      </c>
      <c r="S139" s="192">
        <v>0</v>
      </c>
      <c r="T139" s="193">
        <f>S139*H139</f>
        <v>0</v>
      </c>
      <c r="AR139" s="17" t="s">
        <v>186</v>
      </c>
      <c r="AT139" s="17" t="s">
        <v>182</v>
      </c>
      <c r="AU139" s="17" t="s">
        <v>83</v>
      </c>
      <c r="AY139" s="17" t="s">
        <v>136</v>
      </c>
      <c r="BE139" s="194">
        <f>IF(N139="základní",J139,0)</f>
        <v>0</v>
      </c>
      <c r="BF139" s="194">
        <f>IF(N139="snížená",J139,0)</f>
        <v>0</v>
      </c>
      <c r="BG139" s="194">
        <f>IF(N139="zákl. přenesená",J139,0)</f>
        <v>0</v>
      </c>
      <c r="BH139" s="194">
        <f>IF(N139="sníž. přenesená",J139,0)</f>
        <v>0</v>
      </c>
      <c r="BI139" s="194">
        <f>IF(N139="nulová",J139,0)</f>
        <v>0</v>
      </c>
      <c r="BJ139" s="17" t="s">
        <v>23</v>
      </c>
      <c r="BK139" s="194">
        <f>ROUND(I139*H139,2)</f>
        <v>0</v>
      </c>
      <c r="BL139" s="17" t="s">
        <v>143</v>
      </c>
      <c r="BM139" s="17" t="s">
        <v>239</v>
      </c>
    </row>
    <row r="140" spans="2:51" s="11" customFormat="1" ht="13.5">
      <c r="B140" s="197"/>
      <c r="C140" s="198"/>
      <c r="D140" s="199" t="s">
        <v>147</v>
      </c>
      <c r="E140" s="200" t="s">
        <v>22</v>
      </c>
      <c r="F140" s="201" t="s">
        <v>240</v>
      </c>
      <c r="G140" s="198"/>
      <c r="H140" s="202">
        <v>26</v>
      </c>
      <c r="I140" s="203"/>
      <c r="J140" s="198"/>
      <c r="K140" s="198"/>
      <c r="L140" s="204"/>
      <c r="M140" s="205"/>
      <c r="N140" s="206"/>
      <c r="O140" s="206"/>
      <c r="P140" s="206"/>
      <c r="Q140" s="206"/>
      <c r="R140" s="206"/>
      <c r="S140" s="206"/>
      <c r="T140" s="207"/>
      <c r="AT140" s="208" t="s">
        <v>147</v>
      </c>
      <c r="AU140" s="208" t="s">
        <v>83</v>
      </c>
      <c r="AV140" s="11" t="s">
        <v>83</v>
      </c>
      <c r="AW140" s="11" t="s">
        <v>38</v>
      </c>
      <c r="AX140" s="11" t="s">
        <v>23</v>
      </c>
      <c r="AY140" s="208" t="s">
        <v>136</v>
      </c>
    </row>
    <row r="141" spans="2:65" s="1" customFormat="1" ht="31.5" customHeight="1">
      <c r="B141" s="34"/>
      <c r="C141" s="183" t="s">
        <v>153</v>
      </c>
      <c r="D141" s="183" t="s">
        <v>138</v>
      </c>
      <c r="E141" s="184" t="s">
        <v>241</v>
      </c>
      <c r="F141" s="185" t="s">
        <v>242</v>
      </c>
      <c r="G141" s="186" t="s">
        <v>162</v>
      </c>
      <c r="H141" s="187">
        <v>3.4</v>
      </c>
      <c r="I141" s="188"/>
      <c r="J141" s="189">
        <f>ROUND(I141*H141,2)</f>
        <v>0</v>
      </c>
      <c r="K141" s="185" t="s">
        <v>142</v>
      </c>
      <c r="L141" s="54"/>
      <c r="M141" s="190" t="s">
        <v>22</v>
      </c>
      <c r="N141" s="191" t="s">
        <v>46</v>
      </c>
      <c r="O141" s="35"/>
      <c r="P141" s="192">
        <f>O141*H141</f>
        <v>0</v>
      </c>
      <c r="Q141" s="192">
        <v>0</v>
      </c>
      <c r="R141" s="192">
        <f>Q141*H141</f>
        <v>0</v>
      </c>
      <c r="S141" s="192">
        <v>0</v>
      </c>
      <c r="T141" s="193">
        <f>S141*H141</f>
        <v>0</v>
      </c>
      <c r="AR141" s="17" t="s">
        <v>143</v>
      </c>
      <c r="AT141" s="17" t="s">
        <v>138</v>
      </c>
      <c r="AU141" s="17" t="s">
        <v>83</v>
      </c>
      <c r="AY141" s="17" t="s">
        <v>136</v>
      </c>
      <c r="BE141" s="194">
        <f>IF(N141="základní",J141,0)</f>
        <v>0</v>
      </c>
      <c r="BF141" s="194">
        <f>IF(N141="snížená",J141,0)</f>
        <v>0</v>
      </c>
      <c r="BG141" s="194">
        <f>IF(N141="zákl. přenesená",J141,0)</f>
        <v>0</v>
      </c>
      <c r="BH141" s="194">
        <f>IF(N141="sníž. přenesená",J141,0)</f>
        <v>0</v>
      </c>
      <c r="BI141" s="194">
        <f>IF(N141="nulová",J141,0)</f>
        <v>0</v>
      </c>
      <c r="BJ141" s="17" t="s">
        <v>23</v>
      </c>
      <c r="BK141" s="194">
        <f>ROUND(I141*H141,2)</f>
        <v>0</v>
      </c>
      <c r="BL141" s="17" t="s">
        <v>143</v>
      </c>
      <c r="BM141" s="17" t="s">
        <v>243</v>
      </c>
    </row>
    <row r="142" spans="2:47" s="1" customFormat="1" ht="409.5">
      <c r="B142" s="34"/>
      <c r="C142" s="56"/>
      <c r="D142" s="195" t="s">
        <v>145</v>
      </c>
      <c r="E142" s="56"/>
      <c r="F142" s="196" t="s">
        <v>244</v>
      </c>
      <c r="G142" s="56"/>
      <c r="H142" s="56"/>
      <c r="I142" s="153"/>
      <c r="J142" s="56"/>
      <c r="K142" s="56"/>
      <c r="L142" s="54"/>
      <c r="M142" s="71"/>
      <c r="N142" s="35"/>
      <c r="O142" s="35"/>
      <c r="P142" s="35"/>
      <c r="Q142" s="35"/>
      <c r="R142" s="35"/>
      <c r="S142" s="35"/>
      <c r="T142" s="72"/>
      <c r="AT142" s="17" t="s">
        <v>145</v>
      </c>
      <c r="AU142" s="17" t="s">
        <v>83</v>
      </c>
    </row>
    <row r="143" spans="2:47" s="1" customFormat="1" ht="27">
      <c r="B143" s="34"/>
      <c r="C143" s="56"/>
      <c r="D143" s="195" t="s">
        <v>170</v>
      </c>
      <c r="E143" s="56"/>
      <c r="F143" s="196" t="s">
        <v>245</v>
      </c>
      <c r="G143" s="56"/>
      <c r="H143" s="56"/>
      <c r="I143" s="153"/>
      <c r="J143" s="56"/>
      <c r="K143" s="56"/>
      <c r="L143" s="54"/>
      <c r="M143" s="71"/>
      <c r="N143" s="35"/>
      <c r="O143" s="35"/>
      <c r="P143" s="35"/>
      <c r="Q143" s="35"/>
      <c r="R143" s="35"/>
      <c r="S143" s="35"/>
      <c r="T143" s="72"/>
      <c r="AT143" s="17" t="s">
        <v>170</v>
      </c>
      <c r="AU143" s="17" t="s">
        <v>83</v>
      </c>
    </row>
    <row r="144" spans="2:51" s="11" customFormat="1" ht="13.5">
      <c r="B144" s="197"/>
      <c r="C144" s="198"/>
      <c r="D144" s="199" t="s">
        <v>147</v>
      </c>
      <c r="E144" s="200" t="s">
        <v>22</v>
      </c>
      <c r="F144" s="201" t="s">
        <v>246</v>
      </c>
      <c r="G144" s="198"/>
      <c r="H144" s="202">
        <v>3.4</v>
      </c>
      <c r="I144" s="203"/>
      <c r="J144" s="198"/>
      <c r="K144" s="198"/>
      <c r="L144" s="204"/>
      <c r="M144" s="205"/>
      <c r="N144" s="206"/>
      <c r="O144" s="206"/>
      <c r="P144" s="206"/>
      <c r="Q144" s="206"/>
      <c r="R144" s="206"/>
      <c r="S144" s="206"/>
      <c r="T144" s="207"/>
      <c r="AT144" s="208" t="s">
        <v>147</v>
      </c>
      <c r="AU144" s="208" t="s">
        <v>83</v>
      </c>
      <c r="AV144" s="11" t="s">
        <v>83</v>
      </c>
      <c r="AW144" s="11" t="s">
        <v>38</v>
      </c>
      <c r="AX144" s="11" t="s">
        <v>23</v>
      </c>
      <c r="AY144" s="208" t="s">
        <v>136</v>
      </c>
    </row>
    <row r="145" spans="2:65" s="1" customFormat="1" ht="31.5" customHeight="1">
      <c r="B145" s="34"/>
      <c r="C145" s="223" t="s">
        <v>247</v>
      </c>
      <c r="D145" s="223" t="s">
        <v>182</v>
      </c>
      <c r="E145" s="224" t="s">
        <v>248</v>
      </c>
      <c r="F145" s="225" t="s">
        <v>249</v>
      </c>
      <c r="G145" s="226" t="s">
        <v>215</v>
      </c>
      <c r="H145" s="227">
        <v>6.8</v>
      </c>
      <c r="I145" s="228"/>
      <c r="J145" s="229">
        <f>ROUND(I145*H145,2)</f>
        <v>0</v>
      </c>
      <c r="K145" s="225" t="s">
        <v>142</v>
      </c>
      <c r="L145" s="230"/>
      <c r="M145" s="231" t="s">
        <v>22</v>
      </c>
      <c r="N145" s="232" t="s">
        <v>46</v>
      </c>
      <c r="O145" s="35"/>
      <c r="P145" s="192">
        <f>O145*H145</f>
        <v>0</v>
      </c>
      <c r="Q145" s="192">
        <v>1</v>
      </c>
      <c r="R145" s="192">
        <f>Q145*H145</f>
        <v>6.8</v>
      </c>
      <c r="S145" s="192">
        <v>0</v>
      </c>
      <c r="T145" s="193">
        <f>S145*H145</f>
        <v>0</v>
      </c>
      <c r="AR145" s="17" t="s">
        <v>250</v>
      </c>
      <c r="AT145" s="17" t="s">
        <v>182</v>
      </c>
      <c r="AU145" s="17" t="s">
        <v>83</v>
      </c>
      <c r="AY145" s="17" t="s">
        <v>136</v>
      </c>
      <c r="BE145" s="194">
        <f>IF(N145="základní",J145,0)</f>
        <v>0</v>
      </c>
      <c r="BF145" s="194">
        <f>IF(N145="snížená",J145,0)</f>
        <v>0</v>
      </c>
      <c r="BG145" s="194">
        <f>IF(N145="zákl. přenesená",J145,0)</f>
        <v>0</v>
      </c>
      <c r="BH145" s="194">
        <f>IF(N145="sníž. přenesená",J145,0)</f>
        <v>0</v>
      </c>
      <c r="BI145" s="194">
        <f>IF(N145="nulová",J145,0)</f>
        <v>0</v>
      </c>
      <c r="BJ145" s="17" t="s">
        <v>23</v>
      </c>
      <c r="BK145" s="194">
        <f>ROUND(I145*H145,2)</f>
        <v>0</v>
      </c>
      <c r="BL145" s="17" t="s">
        <v>250</v>
      </c>
      <c r="BM145" s="17" t="s">
        <v>251</v>
      </c>
    </row>
    <row r="146" spans="2:47" s="1" customFormat="1" ht="27">
      <c r="B146" s="34"/>
      <c r="C146" s="56"/>
      <c r="D146" s="195" t="s">
        <v>170</v>
      </c>
      <c r="E146" s="56"/>
      <c r="F146" s="196" t="s">
        <v>252</v>
      </c>
      <c r="G146" s="56"/>
      <c r="H146" s="56"/>
      <c r="I146" s="153"/>
      <c r="J146" s="56"/>
      <c r="K146" s="56"/>
      <c r="L146" s="54"/>
      <c r="M146" s="71"/>
      <c r="N146" s="35"/>
      <c r="O146" s="35"/>
      <c r="P146" s="35"/>
      <c r="Q146" s="35"/>
      <c r="R146" s="35"/>
      <c r="S146" s="35"/>
      <c r="T146" s="72"/>
      <c r="AT146" s="17" t="s">
        <v>170</v>
      </c>
      <c r="AU146" s="17" t="s">
        <v>83</v>
      </c>
    </row>
    <row r="147" spans="2:51" s="11" customFormat="1" ht="13.5">
      <c r="B147" s="197"/>
      <c r="C147" s="198"/>
      <c r="D147" s="195" t="s">
        <v>147</v>
      </c>
      <c r="E147" s="209" t="s">
        <v>22</v>
      </c>
      <c r="F147" s="210" t="s">
        <v>253</v>
      </c>
      <c r="G147" s="198"/>
      <c r="H147" s="211">
        <v>6.8</v>
      </c>
      <c r="I147" s="203"/>
      <c r="J147" s="198"/>
      <c r="K147" s="198"/>
      <c r="L147" s="204"/>
      <c r="M147" s="205"/>
      <c r="N147" s="206"/>
      <c r="O147" s="206"/>
      <c r="P147" s="206"/>
      <c r="Q147" s="206"/>
      <c r="R147" s="206"/>
      <c r="S147" s="206"/>
      <c r="T147" s="207"/>
      <c r="AT147" s="208" t="s">
        <v>147</v>
      </c>
      <c r="AU147" s="208" t="s">
        <v>83</v>
      </c>
      <c r="AV147" s="11" t="s">
        <v>83</v>
      </c>
      <c r="AW147" s="11" t="s">
        <v>38</v>
      </c>
      <c r="AX147" s="11" t="s">
        <v>23</v>
      </c>
      <c r="AY147" s="208" t="s">
        <v>136</v>
      </c>
    </row>
    <row r="148" spans="2:63" s="10" customFormat="1" ht="29.85" customHeight="1">
      <c r="B148" s="166"/>
      <c r="C148" s="167"/>
      <c r="D148" s="168" t="s">
        <v>74</v>
      </c>
      <c r="E148" s="233" t="s">
        <v>194</v>
      </c>
      <c r="F148" s="233" t="s">
        <v>254</v>
      </c>
      <c r="G148" s="167"/>
      <c r="H148" s="167"/>
      <c r="I148" s="170"/>
      <c r="J148" s="234">
        <f>BK148</f>
        <v>0</v>
      </c>
      <c r="K148" s="167"/>
      <c r="L148" s="172"/>
      <c r="M148" s="173"/>
      <c r="N148" s="174"/>
      <c r="O148" s="174"/>
      <c r="P148" s="175">
        <f>P149</f>
        <v>0</v>
      </c>
      <c r="Q148" s="174"/>
      <c r="R148" s="175">
        <f>R149</f>
        <v>0</v>
      </c>
      <c r="S148" s="174"/>
      <c r="T148" s="176">
        <f>T149</f>
        <v>0</v>
      </c>
      <c r="AR148" s="177" t="s">
        <v>23</v>
      </c>
      <c r="AT148" s="178" t="s">
        <v>74</v>
      </c>
      <c r="AU148" s="178" t="s">
        <v>23</v>
      </c>
      <c r="AY148" s="177" t="s">
        <v>136</v>
      </c>
      <c r="BK148" s="179">
        <f>BK149</f>
        <v>0</v>
      </c>
    </row>
    <row r="149" spans="2:63" s="10" customFormat="1" ht="14.85" customHeight="1">
      <c r="B149" s="166"/>
      <c r="C149" s="167"/>
      <c r="D149" s="180" t="s">
        <v>74</v>
      </c>
      <c r="E149" s="181" t="s">
        <v>255</v>
      </c>
      <c r="F149" s="181" t="s">
        <v>256</v>
      </c>
      <c r="G149" s="167"/>
      <c r="H149" s="167"/>
      <c r="I149" s="170"/>
      <c r="J149" s="182">
        <f>BK149</f>
        <v>0</v>
      </c>
      <c r="K149" s="167"/>
      <c r="L149" s="172"/>
      <c r="M149" s="173"/>
      <c r="N149" s="174"/>
      <c r="O149" s="174"/>
      <c r="P149" s="175">
        <f>SUM(P150:P167)</f>
        <v>0</v>
      </c>
      <c r="Q149" s="174"/>
      <c r="R149" s="175">
        <f>SUM(R150:R167)</f>
        <v>0</v>
      </c>
      <c r="S149" s="174"/>
      <c r="T149" s="176">
        <f>SUM(T150:T167)</f>
        <v>0</v>
      </c>
      <c r="AR149" s="177" t="s">
        <v>23</v>
      </c>
      <c r="AT149" s="178" t="s">
        <v>74</v>
      </c>
      <c r="AU149" s="178" t="s">
        <v>83</v>
      </c>
      <c r="AY149" s="177" t="s">
        <v>136</v>
      </c>
      <c r="BK149" s="179">
        <f>SUM(BK150:BK167)</f>
        <v>0</v>
      </c>
    </row>
    <row r="150" spans="2:65" s="1" customFormat="1" ht="22.5" customHeight="1">
      <c r="B150" s="34"/>
      <c r="C150" s="183" t="s">
        <v>257</v>
      </c>
      <c r="D150" s="183" t="s">
        <v>138</v>
      </c>
      <c r="E150" s="184" t="s">
        <v>258</v>
      </c>
      <c r="F150" s="185" t="s">
        <v>259</v>
      </c>
      <c r="G150" s="186" t="s">
        <v>260</v>
      </c>
      <c r="H150" s="187">
        <v>8</v>
      </c>
      <c r="I150" s="188"/>
      <c r="J150" s="189">
        <f>ROUND(I150*H150,2)</f>
        <v>0</v>
      </c>
      <c r="K150" s="185" t="s">
        <v>22</v>
      </c>
      <c r="L150" s="54"/>
      <c r="M150" s="190" t="s">
        <v>22</v>
      </c>
      <c r="N150" s="191" t="s">
        <v>46</v>
      </c>
      <c r="O150" s="35"/>
      <c r="P150" s="192">
        <f>O150*H150</f>
        <v>0</v>
      </c>
      <c r="Q150" s="192">
        <v>0</v>
      </c>
      <c r="R150" s="192">
        <f>Q150*H150</f>
        <v>0</v>
      </c>
      <c r="S150" s="192">
        <v>0</v>
      </c>
      <c r="T150" s="193">
        <f>S150*H150</f>
        <v>0</v>
      </c>
      <c r="AR150" s="17" t="s">
        <v>143</v>
      </c>
      <c r="AT150" s="17" t="s">
        <v>138</v>
      </c>
      <c r="AU150" s="17" t="s">
        <v>154</v>
      </c>
      <c r="AY150" s="17" t="s">
        <v>136</v>
      </c>
      <c r="BE150" s="194">
        <f>IF(N150="základní",J150,0)</f>
        <v>0</v>
      </c>
      <c r="BF150" s="194">
        <f>IF(N150="snížená",J150,0)</f>
        <v>0</v>
      </c>
      <c r="BG150" s="194">
        <f>IF(N150="zákl. přenesená",J150,0)</f>
        <v>0</v>
      </c>
      <c r="BH150" s="194">
        <f>IF(N150="sníž. přenesená",J150,0)</f>
        <v>0</v>
      </c>
      <c r="BI150" s="194">
        <f>IF(N150="nulová",J150,0)</f>
        <v>0</v>
      </c>
      <c r="BJ150" s="17" t="s">
        <v>23</v>
      </c>
      <c r="BK150" s="194">
        <f>ROUND(I150*H150,2)</f>
        <v>0</v>
      </c>
      <c r="BL150" s="17" t="s">
        <v>143</v>
      </c>
      <c r="BM150" s="17" t="s">
        <v>261</v>
      </c>
    </row>
    <row r="151" spans="2:65" s="1" customFormat="1" ht="22.5" customHeight="1">
      <c r="B151" s="34"/>
      <c r="C151" s="183" t="s">
        <v>262</v>
      </c>
      <c r="D151" s="183" t="s">
        <v>138</v>
      </c>
      <c r="E151" s="184" t="s">
        <v>263</v>
      </c>
      <c r="F151" s="185" t="s">
        <v>264</v>
      </c>
      <c r="G151" s="186" t="s">
        <v>260</v>
      </c>
      <c r="H151" s="187">
        <v>8</v>
      </c>
      <c r="I151" s="188"/>
      <c r="J151" s="189">
        <f>ROUND(I151*H151,2)</f>
        <v>0</v>
      </c>
      <c r="K151" s="185" t="s">
        <v>22</v>
      </c>
      <c r="L151" s="54"/>
      <c r="M151" s="190" t="s">
        <v>22</v>
      </c>
      <c r="N151" s="191" t="s">
        <v>46</v>
      </c>
      <c r="O151" s="35"/>
      <c r="P151" s="192">
        <f>O151*H151</f>
        <v>0</v>
      </c>
      <c r="Q151" s="192">
        <v>0</v>
      </c>
      <c r="R151" s="192">
        <f>Q151*H151</f>
        <v>0</v>
      </c>
      <c r="S151" s="192">
        <v>0</v>
      </c>
      <c r="T151" s="193">
        <f>S151*H151</f>
        <v>0</v>
      </c>
      <c r="AR151" s="17" t="s">
        <v>143</v>
      </c>
      <c r="AT151" s="17" t="s">
        <v>138</v>
      </c>
      <c r="AU151" s="17" t="s">
        <v>154</v>
      </c>
      <c r="AY151" s="17" t="s">
        <v>136</v>
      </c>
      <c r="BE151" s="194">
        <f>IF(N151="základní",J151,0)</f>
        <v>0</v>
      </c>
      <c r="BF151" s="194">
        <f>IF(N151="snížená",J151,0)</f>
        <v>0</v>
      </c>
      <c r="BG151" s="194">
        <f>IF(N151="zákl. přenesená",J151,0)</f>
        <v>0</v>
      </c>
      <c r="BH151" s="194">
        <f>IF(N151="sníž. přenesená",J151,0)</f>
        <v>0</v>
      </c>
      <c r="BI151" s="194">
        <f>IF(N151="nulová",J151,0)</f>
        <v>0</v>
      </c>
      <c r="BJ151" s="17" t="s">
        <v>23</v>
      </c>
      <c r="BK151" s="194">
        <f>ROUND(I151*H151,2)</f>
        <v>0</v>
      </c>
      <c r="BL151" s="17" t="s">
        <v>143</v>
      </c>
      <c r="BM151" s="17" t="s">
        <v>265</v>
      </c>
    </row>
    <row r="152" spans="2:65" s="1" customFormat="1" ht="31.5" customHeight="1">
      <c r="B152" s="34"/>
      <c r="C152" s="183" t="s">
        <v>7</v>
      </c>
      <c r="D152" s="183" t="s">
        <v>138</v>
      </c>
      <c r="E152" s="184" t="s">
        <v>266</v>
      </c>
      <c r="F152" s="185" t="s">
        <v>267</v>
      </c>
      <c r="G152" s="186" t="s">
        <v>215</v>
      </c>
      <c r="H152" s="187">
        <v>4.41</v>
      </c>
      <c r="I152" s="188"/>
      <c r="J152" s="189">
        <f>ROUND(I152*H152,2)</f>
        <v>0</v>
      </c>
      <c r="K152" s="185" t="s">
        <v>142</v>
      </c>
      <c r="L152" s="54"/>
      <c r="M152" s="190" t="s">
        <v>22</v>
      </c>
      <c r="N152" s="191" t="s">
        <v>46</v>
      </c>
      <c r="O152" s="35"/>
      <c r="P152" s="192">
        <f>O152*H152</f>
        <v>0</v>
      </c>
      <c r="Q152" s="192">
        <v>0</v>
      </c>
      <c r="R152" s="192">
        <f>Q152*H152</f>
        <v>0</v>
      </c>
      <c r="S152" s="192">
        <v>0</v>
      </c>
      <c r="T152" s="193">
        <f>S152*H152</f>
        <v>0</v>
      </c>
      <c r="AR152" s="17" t="s">
        <v>202</v>
      </c>
      <c r="AT152" s="17" t="s">
        <v>138</v>
      </c>
      <c r="AU152" s="17" t="s">
        <v>154</v>
      </c>
      <c r="AY152" s="17" t="s">
        <v>136</v>
      </c>
      <c r="BE152" s="194">
        <f>IF(N152="základní",J152,0)</f>
        <v>0</v>
      </c>
      <c r="BF152" s="194">
        <f>IF(N152="snížená",J152,0)</f>
        <v>0</v>
      </c>
      <c r="BG152" s="194">
        <f>IF(N152="zákl. přenesená",J152,0)</f>
        <v>0</v>
      </c>
      <c r="BH152" s="194">
        <f>IF(N152="sníž. přenesená",J152,0)</f>
        <v>0</v>
      </c>
      <c r="BI152" s="194">
        <f>IF(N152="nulová",J152,0)</f>
        <v>0</v>
      </c>
      <c r="BJ152" s="17" t="s">
        <v>23</v>
      </c>
      <c r="BK152" s="194">
        <f>ROUND(I152*H152,2)</f>
        <v>0</v>
      </c>
      <c r="BL152" s="17" t="s">
        <v>202</v>
      </c>
      <c r="BM152" s="17" t="s">
        <v>268</v>
      </c>
    </row>
    <row r="153" spans="2:47" s="1" customFormat="1" ht="54">
      <c r="B153" s="34"/>
      <c r="C153" s="56"/>
      <c r="D153" s="195" t="s">
        <v>145</v>
      </c>
      <c r="E153" s="56"/>
      <c r="F153" s="196" t="s">
        <v>204</v>
      </c>
      <c r="G153" s="56"/>
      <c r="H153" s="56"/>
      <c r="I153" s="153"/>
      <c r="J153" s="56"/>
      <c r="K153" s="56"/>
      <c r="L153" s="54"/>
      <c r="M153" s="71"/>
      <c r="N153" s="35"/>
      <c r="O153" s="35"/>
      <c r="P153" s="35"/>
      <c r="Q153" s="35"/>
      <c r="R153" s="35"/>
      <c r="S153" s="35"/>
      <c r="T153" s="72"/>
      <c r="AT153" s="17" t="s">
        <v>145</v>
      </c>
      <c r="AU153" s="17" t="s">
        <v>154</v>
      </c>
    </row>
    <row r="154" spans="2:51" s="11" customFormat="1" ht="13.5">
      <c r="B154" s="197"/>
      <c r="C154" s="198"/>
      <c r="D154" s="195" t="s">
        <v>147</v>
      </c>
      <c r="E154" s="209" t="s">
        <v>22</v>
      </c>
      <c r="F154" s="210" t="s">
        <v>269</v>
      </c>
      <c r="G154" s="198"/>
      <c r="H154" s="211">
        <v>0.41</v>
      </c>
      <c r="I154" s="203"/>
      <c r="J154" s="198"/>
      <c r="K154" s="198"/>
      <c r="L154" s="204"/>
      <c r="M154" s="205"/>
      <c r="N154" s="206"/>
      <c r="O154" s="206"/>
      <c r="P154" s="206"/>
      <c r="Q154" s="206"/>
      <c r="R154" s="206"/>
      <c r="S154" s="206"/>
      <c r="T154" s="207"/>
      <c r="AT154" s="208" t="s">
        <v>147</v>
      </c>
      <c r="AU154" s="208" t="s">
        <v>154</v>
      </c>
      <c r="AV154" s="11" t="s">
        <v>83</v>
      </c>
      <c r="AW154" s="11" t="s">
        <v>38</v>
      </c>
      <c r="AX154" s="11" t="s">
        <v>75</v>
      </c>
      <c r="AY154" s="208" t="s">
        <v>136</v>
      </c>
    </row>
    <row r="155" spans="2:51" s="13" customFormat="1" ht="13.5">
      <c r="B155" s="235"/>
      <c r="C155" s="236"/>
      <c r="D155" s="195" t="s">
        <v>147</v>
      </c>
      <c r="E155" s="237" t="s">
        <v>22</v>
      </c>
      <c r="F155" s="238" t="s">
        <v>270</v>
      </c>
      <c r="G155" s="236"/>
      <c r="H155" s="239" t="s">
        <v>22</v>
      </c>
      <c r="I155" s="240"/>
      <c r="J155" s="236"/>
      <c r="K155" s="236"/>
      <c r="L155" s="241"/>
      <c r="M155" s="242"/>
      <c r="N155" s="243"/>
      <c r="O155" s="243"/>
      <c r="P155" s="243"/>
      <c r="Q155" s="243"/>
      <c r="R155" s="243"/>
      <c r="S155" s="243"/>
      <c r="T155" s="244"/>
      <c r="AT155" s="245" t="s">
        <v>147</v>
      </c>
      <c r="AU155" s="245" t="s">
        <v>154</v>
      </c>
      <c r="AV155" s="13" t="s">
        <v>23</v>
      </c>
      <c r="AW155" s="13" t="s">
        <v>38</v>
      </c>
      <c r="AX155" s="13" t="s">
        <v>75</v>
      </c>
      <c r="AY155" s="245" t="s">
        <v>136</v>
      </c>
    </row>
    <row r="156" spans="2:51" s="11" customFormat="1" ht="13.5">
      <c r="B156" s="197"/>
      <c r="C156" s="198"/>
      <c r="D156" s="199" t="s">
        <v>147</v>
      </c>
      <c r="E156" s="200" t="s">
        <v>22</v>
      </c>
      <c r="F156" s="201" t="s">
        <v>143</v>
      </c>
      <c r="G156" s="198"/>
      <c r="H156" s="202">
        <v>4</v>
      </c>
      <c r="I156" s="203"/>
      <c r="J156" s="198"/>
      <c r="K156" s="198"/>
      <c r="L156" s="204"/>
      <c r="M156" s="205"/>
      <c r="N156" s="206"/>
      <c r="O156" s="206"/>
      <c r="P156" s="206"/>
      <c r="Q156" s="206"/>
      <c r="R156" s="206"/>
      <c r="S156" s="206"/>
      <c r="T156" s="207"/>
      <c r="AT156" s="208" t="s">
        <v>147</v>
      </c>
      <c r="AU156" s="208" t="s">
        <v>154</v>
      </c>
      <c r="AV156" s="11" t="s">
        <v>83</v>
      </c>
      <c r="AW156" s="11" t="s">
        <v>38</v>
      </c>
      <c r="AX156" s="11" t="s">
        <v>75</v>
      </c>
      <c r="AY156" s="208" t="s">
        <v>136</v>
      </c>
    </row>
    <row r="157" spans="2:65" s="1" customFormat="1" ht="31.5" customHeight="1">
      <c r="B157" s="34"/>
      <c r="C157" s="183" t="s">
        <v>97</v>
      </c>
      <c r="D157" s="183" t="s">
        <v>138</v>
      </c>
      <c r="E157" s="184" t="s">
        <v>271</v>
      </c>
      <c r="F157" s="185" t="s">
        <v>272</v>
      </c>
      <c r="G157" s="186" t="s">
        <v>215</v>
      </c>
      <c r="H157" s="187">
        <v>39.69</v>
      </c>
      <c r="I157" s="188"/>
      <c r="J157" s="189">
        <f>ROUND(I157*H157,2)</f>
        <v>0</v>
      </c>
      <c r="K157" s="185" t="s">
        <v>142</v>
      </c>
      <c r="L157" s="54"/>
      <c r="M157" s="190" t="s">
        <v>22</v>
      </c>
      <c r="N157" s="191" t="s">
        <v>46</v>
      </c>
      <c r="O157" s="35"/>
      <c r="P157" s="192">
        <f>O157*H157</f>
        <v>0</v>
      </c>
      <c r="Q157" s="192">
        <v>0</v>
      </c>
      <c r="R157" s="192">
        <f>Q157*H157</f>
        <v>0</v>
      </c>
      <c r="S157" s="192">
        <v>0</v>
      </c>
      <c r="T157" s="193">
        <f>S157*H157</f>
        <v>0</v>
      </c>
      <c r="AR157" s="17" t="s">
        <v>202</v>
      </c>
      <c r="AT157" s="17" t="s">
        <v>138</v>
      </c>
      <c r="AU157" s="17" t="s">
        <v>154</v>
      </c>
      <c r="AY157" s="17" t="s">
        <v>136</v>
      </c>
      <c r="BE157" s="194">
        <f>IF(N157="základní",J157,0)</f>
        <v>0</v>
      </c>
      <c r="BF157" s="194">
        <f>IF(N157="snížená",J157,0)</f>
        <v>0</v>
      </c>
      <c r="BG157" s="194">
        <f>IF(N157="zákl. přenesená",J157,0)</f>
        <v>0</v>
      </c>
      <c r="BH157" s="194">
        <f>IF(N157="sníž. přenesená",J157,0)</f>
        <v>0</v>
      </c>
      <c r="BI157" s="194">
        <f>IF(N157="nulová",J157,0)</f>
        <v>0</v>
      </c>
      <c r="BJ157" s="17" t="s">
        <v>23</v>
      </c>
      <c r="BK157" s="194">
        <f>ROUND(I157*H157,2)</f>
        <v>0</v>
      </c>
      <c r="BL157" s="17" t="s">
        <v>202</v>
      </c>
      <c r="BM157" s="17" t="s">
        <v>273</v>
      </c>
    </row>
    <row r="158" spans="2:47" s="1" customFormat="1" ht="54">
      <c r="B158" s="34"/>
      <c r="C158" s="56"/>
      <c r="D158" s="195" t="s">
        <v>145</v>
      </c>
      <c r="E158" s="56"/>
      <c r="F158" s="196" t="s">
        <v>204</v>
      </c>
      <c r="G158" s="56"/>
      <c r="H158" s="56"/>
      <c r="I158" s="153"/>
      <c r="J158" s="56"/>
      <c r="K158" s="56"/>
      <c r="L158" s="54"/>
      <c r="M158" s="71"/>
      <c r="N158" s="35"/>
      <c r="O158" s="35"/>
      <c r="P158" s="35"/>
      <c r="Q158" s="35"/>
      <c r="R158" s="35"/>
      <c r="S158" s="35"/>
      <c r="T158" s="72"/>
      <c r="AT158" s="17" t="s">
        <v>145</v>
      </c>
      <c r="AU158" s="17" t="s">
        <v>154</v>
      </c>
    </row>
    <row r="159" spans="2:51" s="11" customFormat="1" ht="13.5">
      <c r="B159" s="197"/>
      <c r="C159" s="198"/>
      <c r="D159" s="199" t="s">
        <v>147</v>
      </c>
      <c r="E159" s="200" t="s">
        <v>22</v>
      </c>
      <c r="F159" s="201" t="s">
        <v>274</v>
      </c>
      <c r="G159" s="198"/>
      <c r="H159" s="202">
        <v>39.69</v>
      </c>
      <c r="I159" s="203"/>
      <c r="J159" s="198"/>
      <c r="K159" s="198"/>
      <c r="L159" s="204"/>
      <c r="M159" s="205"/>
      <c r="N159" s="206"/>
      <c r="O159" s="206"/>
      <c r="P159" s="206"/>
      <c r="Q159" s="206"/>
      <c r="R159" s="206"/>
      <c r="S159" s="206"/>
      <c r="T159" s="207"/>
      <c r="AT159" s="208" t="s">
        <v>147</v>
      </c>
      <c r="AU159" s="208" t="s">
        <v>154</v>
      </c>
      <c r="AV159" s="11" t="s">
        <v>83</v>
      </c>
      <c r="AW159" s="11" t="s">
        <v>38</v>
      </c>
      <c r="AX159" s="11" t="s">
        <v>75</v>
      </c>
      <c r="AY159" s="208" t="s">
        <v>136</v>
      </c>
    </row>
    <row r="160" spans="2:65" s="1" customFormat="1" ht="22.5" customHeight="1">
      <c r="B160" s="34"/>
      <c r="C160" s="183" t="s">
        <v>275</v>
      </c>
      <c r="D160" s="183" t="s">
        <v>138</v>
      </c>
      <c r="E160" s="184" t="s">
        <v>276</v>
      </c>
      <c r="F160" s="185" t="s">
        <v>277</v>
      </c>
      <c r="G160" s="186" t="s">
        <v>215</v>
      </c>
      <c r="H160" s="187">
        <v>4</v>
      </c>
      <c r="I160" s="188"/>
      <c r="J160" s="189">
        <f>ROUND(I160*H160,2)</f>
        <v>0</v>
      </c>
      <c r="K160" s="185" t="s">
        <v>142</v>
      </c>
      <c r="L160" s="54"/>
      <c r="M160" s="190" t="s">
        <v>22</v>
      </c>
      <c r="N160" s="191" t="s">
        <v>46</v>
      </c>
      <c r="O160" s="35"/>
      <c r="P160" s="192">
        <f>O160*H160</f>
        <v>0</v>
      </c>
      <c r="Q160" s="192">
        <v>0</v>
      </c>
      <c r="R160" s="192">
        <f>Q160*H160</f>
        <v>0</v>
      </c>
      <c r="S160" s="192">
        <v>0</v>
      </c>
      <c r="T160" s="193">
        <f>S160*H160</f>
        <v>0</v>
      </c>
      <c r="AR160" s="17" t="s">
        <v>143</v>
      </c>
      <c r="AT160" s="17" t="s">
        <v>138</v>
      </c>
      <c r="AU160" s="17" t="s">
        <v>154</v>
      </c>
      <c r="AY160" s="17" t="s">
        <v>136</v>
      </c>
      <c r="BE160" s="194">
        <f>IF(N160="základní",J160,0)</f>
        <v>0</v>
      </c>
      <c r="BF160" s="194">
        <f>IF(N160="snížená",J160,0)</f>
        <v>0</v>
      </c>
      <c r="BG160" s="194">
        <f>IF(N160="zákl. přenesená",J160,0)</f>
        <v>0</v>
      </c>
      <c r="BH160" s="194">
        <f>IF(N160="sníž. přenesená",J160,0)</f>
        <v>0</v>
      </c>
      <c r="BI160" s="194">
        <f>IF(N160="nulová",J160,0)</f>
        <v>0</v>
      </c>
      <c r="BJ160" s="17" t="s">
        <v>23</v>
      </c>
      <c r="BK160" s="194">
        <f>ROUND(I160*H160,2)</f>
        <v>0</v>
      </c>
      <c r="BL160" s="17" t="s">
        <v>143</v>
      </c>
      <c r="BM160" s="17" t="s">
        <v>278</v>
      </c>
    </row>
    <row r="161" spans="2:47" s="1" customFormat="1" ht="67.5">
      <c r="B161" s="34"/>
      <c r="C161" s="56"/>
      <c r="D161" s="195" t="s">
        <v>145</v>
      </c>
      <c r="E161" s="56"/>
      <c r="F161" s="196" t="s">
        <v>279</v>
      </c>
      <c r="G161" s="56"/>
      <c r="H161" s="56"/>
      <c r="I161" s="153"/>
      <c r="J161" s="56"/>
      <c r="K161" s="56"/>
      <c r="L161" s="54"/>
      <c r="M161" s="71"/>
      <c r="N161" s="35"/>
      <c r="O161" s="35"/>
      <c r="P161" s="35"/>
      <c r="Q161" s="35"/>
      <c r="R161" s="35"/>
      <c r="S161" s="35"/>
      <c r="T161" s="72"/>
      <c r="AT161" s="17" t="s">
        <v>145</v>
      </c>
      <c r="AU161" s="17" t="s">
        <v>154</v>
      </c>
    </row>
    <row r="162" spans="2:51" s="11" customFormat="1" ht="13.5">
      <c r="B162" s="197"/>
      <c r="C162" s="198"/>
      <c r="D162" s="199" t="s">
        <v>147</v>
      </c>
      <c r="E162" s="200" t="s">
        <v>22</v>
      </c>
      <c r="F162" s="201" t="s">
        <v>143</v>
      </c>
      <c r="G162" s="198"/>
      <c r="H162" s="202">
        <v>4</v>
      </c>
      <c r="I162" s="203"/>
      <c r="J162" s="198"/>
      <c r="K162" s="198"/>
      <c r="L162" s="204"/>
      <c r="M162" s="205"/>
      <c r="N162" s="206"/>
      <c r="O162" s="206"/>
      <c r="P162" s="206"/>
      <c r="Q162" s="206"/>
      <c r="R162" s="206"/>
      <c r="S162" s="206"/>
      <c r="T162" s="207"/>
      <c r="AT162" s="208" t="s">
        <v>147</v>
      </c>
      <c r="AU162" s="208" t="s">
        <v>154</v>
      </c>
      <c r="AV162" s="11" t="s">
        <v>83</v>
      </c>
      <c r="AW162" s="11" t="s">
        <v>38</v>
      </c>
      <c r="AX162" s="11" t="s">
        <v>23</v>
      </c>
      <c r="AY162" s="208" t="s">
        <v>136</v>
      </c>
    </row>
    <row r="163" spans="2:65" s="1" customFormat="1" ht="22.5" customHeight="1">
      <c r="B163" s="34"/>
      <c r="C163" s="183" t="s">
        <v>280</v>
      </c>
      <c r="D163" s="183" t="s">
        <v>138</v>
      </c>
      <c r="E163" s="184" t="s">
        <v>281</v>
      </c>
      <c r="F163" s="185" t="s">
        <v>282</v>
      </c>
      <c r="G163" s="186" t="s">
        <v>215</v>
      </c>
      <c r="H163" s="187">
        <v>0.41</v>
      </c>
      <c r="I163" s="188"/>
      <c r="J163" s="189">
        <f>ROUND(I163*H163,2)</f>
        <v>0</v>
      </c>
      <c r="K163" s="185" t="s">
        <v>142</v>
      </c>
      <c r="L163" s="54"/>
      <c r="M163" s="190" t="s">
        <v>22</v>
      </c>
      <c r="N163" s="191" t="s">
        <v>46</v>
      </c>
      <c r="O163" s="35"/>
      <c r="P163" s="192">
        <f>O163*H163</f>
        <v>0</v>
      </c>
      <c r="Q163" s="192">
        <v>0</v>
      </c>
      <c r="R163" s="192">
        <f>Q163*H163</f>
        <v>0</v>
      </c>
      <c r="S163" s="192">
        <v>0</v>
      </c>
      <c r="T163" s="193">
        <f>S163*H163</f>
        <v>0</v>
      </c>
      <c r="AR163" s="17" t="s">
        <v>143</v>
      </c>
      <c r="AT163" s="17" t="s">
        <v>138</v>
      </c>
      <c r="AU163" s="17" t="s">
        <v>154</v>
      </c>
      <c r="AY163" s="17" t="s">
        <v>136</v>
      </c>
      <c r="BE163" s="194">
        <f>IF(N163="základní",J163,0)</f>
        <v>0</v>
      </c>
      <c r="BF163" s="194">
        <f>IF(N163="snížená",J163,0)</f>
        <v>0</v>
      </c>
      <c r="BG163" s="194">
        <f>IF(N163="zákl. přenesená",J163,0)</f>
        <v>0</v>
      </c>
      <c r="BH163" s="194">
        <f>IF(N163="sníž. přenesená",J163,0)</f>
        <v>0</v>
      </c>
      <c r="BI163" s="194">
        <f>IF(N163="nulová",J163,0)</f>
        <v>0</v>
      </c>
      <c r="BJ163" s="17" t="s">
        <v>23</v>
      </c>
      <c r="BK163" s="194">
        <f>ROUND(I163*H163,2)</f>
        <v>0</v>
      </c>
      <c r="BL163" s="17" t="s">
        <v>143</v>
      </c>
      <c r="BM163" s="17" t="s">
        <v>283</v>
      </c>
    </row>
    <row r="164" spans="2:47" s="1" customFormat="1" ht="67.5">
      <c r="B164" s="34"/>
      <c r="C164" s="56"/>
      <c r="D164" s="195" t="s">
        <v>145</v>
      </c>
      <c r="E164" s="56"/>
      <c r="F164" s="196" t="s">
        <v>279</v>
      </c>
      <c r="G164" s="56"/>
      <c r="H164" s="56"/>
      <c r="I164" s="153"/>
      <c r="J164" s="56"/>
      <c r="K164" s="56"/>
      <c r="L164" s="54"/>
      <c r="M164" s="71"/>
      <c r="N164" s="35"/>
      <c r="O164" s="35"/>
      <c r="P164" s="35"/>
      <c r="Q164" s="35"/>
      <c r="R164" s="35"/>
      <c r="S164" s="35"/>
      <c r="T164" s="72"/>
      <c r="AT164" s="17" t="s">
        <v>145</v>
      </c>
      <c r="AU164" s="17" t="s">
        <v>154</v>
      </c>
    </row>
    <row r="165" spans="2:51" s="11" customFormat="1" ht="13.5">
      <c r="B165" s="197"/>
      <c r="C165" s="198"/>
      <c r="D165" s="199" t="s">
        <v>147</v>
      </c>
      <c r="E165" s="200" t="s">
        <v>22</v>
      </c>
      <c r="F165" s="201" t="s">
        <v>269</v>
      </c>
      <c r="G165" s="198"/>
      <c r="H165" s="202">
        <v>0.41</v>
      </c>
      <c r="I165" s="203"/>
      <c r="J165" s="198"/>
      <c r="K165" s="198"/>
      <c r="L165" s="204"/>
      <c r="M165" s="205"/>
      <c r="N165" s="206"/>
      <c r="O165" s="206"/>
      <c r="P165" s="206"/>
      <c r="Q165" s="206"/>
      <c r="R165" s="206"/>
      <c r="S165" s="206"/>
      <c r="T165" s="207"/>
      <c r="AT165" s="208" t="s">
        <v>147</v>
      </c>
      <c r="AU165" s="208" t="s">
        <v>154</v>
      </c>
      <c r="AV165" s="11" t="s">
        <v>83</v>
      </c>
      <c r="AW165" s="11" t="s">
        <v>38</v>
      </c>
      <c r="AX165" s="11" t="s">
        <v>23</v>
      </c>
      <c r="AY165" s="208" t="s">
        <v>136</v>
      </c>
    </row>
    <row r="166" spans="2:65" s="1" customFormat="1" ht="22.5" customHeight="1">
      <c r="B166" s="34"/>
      <c r="C166" s="183" t="s">
        <v>284</v>
      </c>
      <c r="D166" s="183" t="s">
        <v>138</v>
      </c>
      <c r="E166" s="184" t="s">
        <v>285</v>
      </c>
      <c r="F166" s="185" t="s">
        <v>286</v>
      </c>
      <c r="G166" s="186" t="s">
        <v>215</v>
      </c>
      <c r="H166" s="187">
        <v>15</v>
      </c>
      <c r="I166" s="188"/>
      <c r="J166" s="189">
        <f>ROUND(I166*H166,2)</f>
        <v>0</v>
      </c>
      <c r="K166" s="185" t="s">
        <v>22</v>
      </c>
      <c r="L166" s="54"/>
      <c r="M166" s="190" t="s">
        <v>22</v>
      </c>
      <c r="N166" s="191" t="s">
        <v>46</v>
      </c>
      <c r="O166" s="35"/>
      <c r="P166" s="192">
        <f>O166*H166</f>
        <v>0</v>
      </c>
      <c r="Q166" s="192">
        <v>0</v>
      </c>
      <c r="R166" s="192">
        <f>Q166*H166</f>
        <v>0</v>
      </c>
      <c r="S166" s="192">
        <v>0</v>
      </c>
      <c r="T166" s="193">
        <f>S166*H166</f>
        <v>0</v>
      </c>
      <c r="AR166" s="17" t="s">
        <v>143</v>
      </c>
      <c r="AT166" s="17" t="s">
        <v>138</v>
      </c>
      <c r="AU166" s="17" t="s">
        <v>154</v>
      </c>
      <c r="AY166" s="17" t="s">
        <v>136</v>
      </c>
      <c r="BE166" s="194">
        <f>IF(N166="základní",J166,0)</f>
        <v>0</v>
      </c>
      <c r="BF166" s="194">
        <f>IF(N166="snížená",J166,0)</f>
        <v>0</v>
      </c>
      <c r="BG166" s="194">
        <f>IF(N166="zákl. přenesená",J166,0)</f>
        <v>0</v>
      </c>
      <c r="BH166" s="194">
        <f>IF(N166="sníž. přenesená",J166,0)</f>
        <v>0</v>
      </c>
      <c r="BI166" s="194">
        <f>IF(N166="nulová",J166,0)</f>
        <v>0</v>
      </c>
      <c r="BJ166" s="17" t="s">
        <v>23</v>
      </c>
      <c r="BK166" s="194">
        <f>ROUND(I166*H166,2)</f>
        <v>0</v>
      </c>
      <c r="BL166" s="17" t="s">
        <v>143</v>
      </c>
      <c r="BM166" s="17" t="s">
        <v>287</v>
      </c>
    </row>
    <row r="167" spans="2:51" s="11" customFormat="1" ht="13.5">
      <c r="B167" s="197"/>
      <c r="C167" s="198"/>
      <c r="D167" s="195" t="s">
        <v>147</v>
      </c>
      <c r="E167" s="209" t="s">
        <v>22</v>
      </c>
      <c r="F167" s="210" t="s">
        <v>8</v>
      </c>
      <c r="G167" s="198"/>
      <c r="H167" s="211">
        <v>15</v>
      </c>
      <c r="I167" s="203"/>
      <c r="J167" s="198"/>
      <c r="K167" s="198"/>
      <c r="L167" s="204"/>
      <c r="M167" s="205"/>
      <c r="N167" s="206"/>
      <c r="O167" s="206"/>
      <c r="P167" s="206"/>
      <c r="Q167" s="206"/>
      <c r="R167" s="206"/>
      <c r="S167" s="206"/>
      <c r="T167" s="207"/>
      <c r="AT167" s="208" t="s">
        <v>147</v>
      </c>
      <c r="AU167" s="208" t="s">
        <v>154</v>
      </c>
      <c r="AV167" s="11" t="s">
        <v>83</v>
      </c>
      <c r="AW167" s="11" t="s">
        <v>38</v>
      </c>
      <c r="AX167" s="11" t="s">
        <v>23</v>
      </c>
      <c r="AY167" s="208" t="s">
        <v>136</v>
      </c>
    </row>
    <row r="168" spans="2:63" s="10" customFormat="1" ht="37.35" customHeight="1">
      <c r="B168" s="166"/>
      <c r="C168" s="167"/>
      <c r="D168" s="168" t="s">
        <v>74</v>
      </c>
      <c r="E168" s="169" t="s">
        <v>288</v>
      </c>
      <c r="F168" s="169" t="s">
        <v>289</v>
      </c>
      <c r="G168" s="167"/>
      <c r="H168" s="167"/>
      <c r="I168" s="170"/>
      <c r="J168" s="171">
        <f>BK168</f>
        <v>0</v>
      </c>
      <c r="K168" s="167"/>
      <c r="L168" s="172"/>
      <c r="M168" s="173"/>
      <c r="N168" s="174"/>
      <c r="O168" s="174"/>
      <c r="P168" s="175">
        <f>P169+P173+P176+P179</f>
        <v>0</v>
      </c>
      <c r="Q168" s="174"/>
      <c r="R168" s="175">
        <f>R169+R173+R176+R179</f>
        <v>0.208</v>
      </c>
      <c r="S168" s="174"/>
      <c r="T168" s="176">
        <f>T169+T173+T176+T179</f>
        <v>0</v>
      </c>
      <c r="AR168" s="177" t="s">
        <v>83</v>
      </c>
      <c r="AT168" s="178" t="s">
        <v>74</v>
      </c>
      <c r="AU168" s="178" t="s">
        <v>75</v>
      </c>
      <c r="AY168" s="177" t="s">
        <v>136</v>
      </c>
      <c r="BK168" s="179">
        <f>BK169+BK173+BK176+BK179</f>
        <v>0</v>
      </c>
    </row>
    <row r="169" spans="2:63" s="10" customFormat="1" ht="19.9" customHeight="1">
      <c r="B169" s="166"/>
      <c r="C169" s="167"/>
      <c r="D169" s="180" t="s">
        <v>74</v>
      </c>
      <c r="E169" s="181" t="s">
        <v>290</v>
      </c>
      <c r="F169" s="181" t="s">
        <v>291</v>
      </c>
      <c r="G169" s="167"/>
      <c r="H169" s="167"/>
      <c r="I169" s="170"/>
      <c r="J169" s="182">
        <f>BK169</f>
        <v>0</v>
      </c>
      <c r="K169" s="167"/>
      <c r="L169" s="172"/>
      <c r="M169" s="173"/>
      <c r="N169" s="174"/>
      <c r="O169" s="174"/>
      <c r="P169" s="175">
        <f>SUM(P170:P172)</f>
        <v>0</v>
      </c>
      <c r="Q169" s="174"/>
      <c r="R169" s="175">
        <f>SUM(R170:R172)</f>
        <v>0</v>
      </c>
      <c r="S169" s="174"/>
      <c r="T169" s="176">
        <f>SUM(T170:T172)</f>
        <v>0</v>
      </c>
      <c r="AR169" s="177" t="s">
        <v>83</v>
      </c>
      <c r="AT169" s="178" t="s">
        <v>74</v>
      </c>
      <c r="AU169" s="178" t="s">
        <v>23</v>
      </c>
      <c r="AY169" s="177" t="s">
        <v>136</v>
      </c>
      <c r="BK169" s="179">
        <f>SUM(BK170:BK172)</f>
        <v>0</v>
      </c>
    </row>
    <row r="170" spans="2:65" s="1" customFormat="1" ht="31.5" customHeight="1">
      <c r="B170" s="34"/>
      <c r="C170" s="183" t="s">
        <v>240</v>
      </c>
      <c r="D170" s="183" t="s">
        <v>138</v>
      </c>
      <c r="E170" s="184" t="s">
        <v>292</v>
      </c>
      <c r="F170" s="185" t="s">
        <v>293</v>
      </c>
      <c r="G170" s="186" t="s">
        <v>238</v>
      </c>
      <c r="H170" s="187">
        <v>1</v>
      </c>
      <c r="I170" s="188"/>
      <c r="J170" s="189">
        <f>ROUND(I170*H170,2)</f>
        <v>0</v>
      </c>
      <c r="K170" s="185" t="s">
        <v>142</v>
      </c>
      <c r="L170" s="54"/>
      <c r="M170" s="190" t="s">
        <v>22</v>
      </c>
      <c r="N170" s="191" t="s">
        <v>46</v>
      </c>
      <c r="O170" s="35"/>
      <c r="P170" s="192">
        <f>O170*H170</f>
        <v>0</v>
      </c>
      <c r="Q170" s="192">
        <v>0</v>
      </c>
      <c r="R170" s="192">
        <f>Q170*H170</f>
        <v>0</v>
      </c>
      <c r="S170" s="192">
        <v>0</v>
      </c>
      <c r="T170" s="193">
        <f>S170*H170</f>
        <v>0</v>
      </c>
      <c r="AR170" s="17" t="s">
        <v>235</v>
      </c>
      <c r="AT170" s="17" t="s">
        <v>138</v>
      </c>
      <c r="AU170" s="17" t="s">
        <v>83</v>
      </c>
      <c r="AY170" s="17" t="s">
        <v>136</v>
      </c>
      <c r="BE170" s="194">
        <f>IF(N170="základní",J170,0)</f>
        <v>0</v>
      </c>
      <c r="BF170" s="194">
        <f>IF(N170="snížená",J170,0)</f>
        <v>0</v>
      </c>
      <c r="BG170" s="194">
        <f>IF(N170="zákl. přenesená",J170,0)</f>
        <v>0</v>
      </c>
      <c r="BH170" s="194">
        <f>IF(N170="sníž. přenesená",J170,0)</f>
        <v>0</v>
      </c>
      <c r="BI170" s="194">
        <f>IF(N170="nulová",J170,0)</f>
        <v>0</v>
      </c>
      <c r="BJ170" s="17" t="s">
        <v>23</v>
      </c>
      <c r="BK170" s="194">
        <f>ROUND(I170*H170,2)</f>
        <v>0</v>
      </c>
      <c r="BL170" s="17" t="s">
        <v>235</v>
      </c>
      <c r="BM170" s="17" t="s">
        <v>294</v>
      </c>
    </row>
    <row r="171" spans="2:47" s="1" customFormat="1" ht="40.5">
      <c r="B171" s="34"/>
      <c r="C171" s="56"/>
      <c r="D171" s="195" t="s">
        <v>145</v>
      </c>
      <c r="E171" s="56"/>
      <c r="F171" s="196" t="s">
        <v>295</v>
      </c>
      <c r="G171" s="56"/>
      <c r="H171" s="56"/>
      <c r="I171" s="153"/>
      <c r="J171" s="56"/>
      <c r="K171" s="56"/>
      <c r="L171" s="54"/>
      <c r="M171" s="71"/>
      <c r="N171" s="35"/>
      <c r="O171" s="35"/>
      <c r="P171" s="35"/>
      <c r="Q171" s="35"/>
      <c r="R171" s="35"/>
      <c r="S171" s="35"/>
      <c r="T171" s="72"/>
      <c r="AT171" s="17" t="s">
        <v>145</v>
      </c>
      <c r="AU171" s="17" t="s">
        <v>83</v>
      </c>
    </row>
    <row r="172" spans="2:51" s="11" customFormat="1" ht="13.5">
      <c r="B172" s="197"/>
      <c r="C172" s="198"/>
      <c r="D172" s="195" t="s">
        <v>147</v>
      </c>
      <c r="E172" s="209" t="s">
        <v>22</v>
      </c>
      <c r="F172" s="210" t="s">
        <v>23</v>
      </c>
      <c r="G172" s="198"/>
      <c r="H172" s="211">
        <v>1</v>
      </c>
      <c r="I172" s="203"/>
      <c r="J172" s="198"/>
      <c r="K172" s="198"/>
      <c r="L172" s="204"/>
      <c r="M172" s="205"/>
      <c r="N172" s="206"/>
      <c r="O172" s="206"/>
      <c r="P172" s="206"/>
      <c r="Q172" s="206"/>
      <c r="R172" s="206"/>
      <c r="S172" s="206"/>
      <c r="T172" s="207"/>
      <c r="AT172" s="208" t="s">
        <v>147</v>
      </c>
      <c r="AU172" s="208" t="s">
        <v>83</v>
      </c>
      <c r="AV172" s="11" t="s">
        <v>83</v>
      </c>
      <c r="AW172" s="11" t="s">
        <v>38</v>
      </c>
      <c r="AX172" s="11" t="s">
        <v>23</v>
      </c>
      <c r="AY172" s="208" t="s">
        <v>136</v>
      </c>
    </row>
    <row r="173" spans="2:63" s="10" customFormat="1" ht="29.85" customHeight="1">
      <c r="B173" s="166"/>
      <c r="C173" s="167"/>
      <c r="D173" s="180" t="s">
        <v>74</v>
      </c>
      <c r="E173" s="181" t="s">
        <v>296</v>
      </c>
      <c r="F173" s="181" t="s">
        <v>297</v>
      </c>
      <c r="G173" s="167"/>
      <c r="H173" s="167"/>
      <c r="I173" s="170"/>
      <c r="J173" s="182">
        <f>BK173</f>
        <v>0</v>
      </c>
      <c r="K173" s="167"/>
      <c r="L173" s="172"/>
      <c r="M173" s="173"/>
      <c r="N173" s="174"/>
      <c r="O173" s="174"/>
      <c r="P173" s="175">
        <f>SUM(P174:P175)</f>
        <v>0</v>
      </c>
      <c r="Q173" s="174"/>
      <c r="R173" s="175">
        <f>SUM(R174:R175)</f>
        <v>0</v>
      </c>
      <c r="S173" s="174"/>
      <c r="T173" s="176">
        <f>SUM(T174:T175)</f>
        <v>0</v>
      </c>
      <c r="AR173" s="177" t="s">
        <v>83</v>
      </c>
      <c r="AT173" s="178" t="s">
        <v>74</v>
      </c>
      <c r="AU173" s="178" t="s">
        <v>23</v>
      </c>
      <c r="AY173" s="177" t="s">
        <v>136</v>
      </c>
      <c r="BK173" s="179">
        <f>SUM(BK174:BK175)</f>
        <v>0</v>
      </c>
    </row>
    <row r="174" spans="2:65" s="1" customFormat="1" ht="31.5" customHeight="1">
      <c r="B174" s="34"/>
      <c r="C174" s="183" t="s">
        <v>298</v>
      </c>
      <c r="D174" s="183" t="s">
        <v>138</v>
      </c>
      <c r="E174" s="184" t="s">
        <v>299</v>
      </c>
      <c r="F174" s="185" t="s">
        <v>300</v>
      </c>
      <c r="G174" s="186" t="s">
        <v>238</v>
      </c>
      <c r="H174" s="187">
        <v>2</v>
      </c>
      <c r="I174" s="188"/>
      <c r="J174" s="189">
        <f>ROUND(I174*H174,2)</f>
        <v>0</v>
      </c>
      <c r="K174" s="185" t="s">
        <v>22</v>
      </c>
      <c r="L174" s="54"/>
      <c r="M174" s="190" t="s">
        <v>22</v>
      </c>
      <c r="N174" s="191" t="s">
        <v>46</v>
      </c>
      <c r="O174" s="35"/>
      <c r="P174" s="192">
        <f>O174*H174</f>
        <v>0</v>
      </c>
      <c r="Q174" s="192">
        <v>0</v>
      </c>
      <c r="R174" s="192">
        <f>Q174*H174</f>
        <v>0</v>
      </c>
      <c r="S174" s="192">
        <v>0</v>
      </c>
      <c r="T174" s="193">
        <f>S174*H174</f>
        <v>0</v>
      </c>
      <c r="AR174" s="17" t="s">
        <v>235</v>
      </c>
      <c r="AT174" s="17" t="s">
        <v>138</v>
      </c>
      <c r="AU174" s="17" t="s">
        <v>83</v>
      </c>
      <c r="AY174" s="17" t="s">
        <v>136</v>
      </c>
      <c r="BE174" s="194">
        <f>IF(N174="základní",J174,0)</f>
        <v>0</v>
      </c>
      <c r="BF174" s="194">
        <f>IF(N174="snížená",J174,0)</f>
        <v>0</v>
      </c>
      <c r="BG174" s="194">
        <f>IF(N174="zákl. přenesená",J174,0)</f>
        <v>0</v>
      </c>
      <c r="BH174" s="194">
        <f>IF(N174="sníž. přenesená",J174,0)</f>
        <v>0</v>
      </c>
      <c r="BI174" s="194">
        <f>IF(N174="nulová",J174,0)</f>
        <v>0</v>
      </c>
      <c r="BJ174" s="17" t="s">
        <v>23</v>
      </c>
      <c r="BK174" s="194">
        <f>ROUND(I174*H174,2)</f>
        <v>0</v>
      </c>
      <c r="BL174" s="17" t="s">
        <v>235</v>
      </c>
      <c r="BM174" s="17" t="s">
        <v>301</v>
      </c>
    </row>
    <row r="175" spans="2:51" s="11" customFormat="1" ht="13.5">
      <c r="B175" s="197"/>
      <c r="C175" s="198"/>
      <c r="D175" s="195" t="s">
        <v>147</v>
      </c>
      <c r="E175" s="209" t="s">
        <v>22</v>
      </c>
      <c r="F175" s="210" t="s">
        <v>83</v>
      </c>
      <c r="G175" s="198"/>
      <c r="H175" s="211">
        <v>2</v>
      </c>
      <c r="I175" s="203"/>
      <c r="J175" s="198"/>
      <c r="K175" s="198"/>
      <c r="L175" s="204"/>
      <c r="M175" s="205"/>
      <c r="N175" s="206"/>
      <c r="O175" s="206"/>
      <c r="P175" s="206"/>
      <c r="Q175" s="206"/>
      <c r="R175" s="206"/>
      <c r="S175" s="206"/>
      <c r="T175" s="207"/>
      <c r="AT175" s="208" t="s">
        <v>147</v>
      </c>
      <c r="AU175" s="208" t="s">
        <v>83</v>
      </c>
      <c r="AV175" s="11" t="s">
        <v>83</v>
      </c>
      <c r="AW175" s="11" t="s">
        <v>38</v>
      </c>
      <c r="AX175" s="11" t="s">
        <v>23</v>
      </c>
      <c r="AY175" s="208" t="s">
        <v>136</v>
      </c>
    </row>
    <row r="176" spans="2:63" s="10" customFormat="1" ht="29.85" customHeight="1">
      <c r="B176" s="166"/>
      <c r="C176" s="167"/>
      <c r="D176" s="180" t="s">
        <v>74</v>
      </c>
      <c r="E176" s="181" t="s">
        <v>302</v>
      </c>
      <c r="F176" s="181" t="s">
        <v>303</v>
      </c>
      <c r="G176" s="167"/>
      <c r="H176" s="167"/>
      <c r="I176" s="170"/>
      <c r="J176" s="182">
        <f>BK176</f>
        <v>0</v>
      </c>
      <c r="K176" s="167"/>
      <c r="L176" s="172"/>
      <c r="M176" s="173"/>
      <c r="N176" s="174"/>
      <c r="O176" s="174"/>
      <c r="P176" s="175">
        <f>SUM(P177:P178)</f>
        <v>0</v>
      </c>
      <c r="Q176" s="174"/>
      <c r="R176" s="175">
        <f>SUM(R177:R178)</f>
        <v>0</v>
      </c>
      <c r="S176" s="174"/>
      <c r="T176" s="176">
        <f>SUM(T177:T178)</f>
        <v>0</v>
      </c>
      <c r="AR176" s="177" t="s">
        <v>83</v>
      </c>
      <c r="AT176" s="178" t="s">
        <v>74</v>
      </c>
      <c r="AU176" s="178" t="s">
        <v>23</v>
      </c>
      <c r="AY176" s="177" t="s">
        <v>136</v>
      </c>
      <c r="BK176" s="179">
        <f>SUM(BK177:BK178)</f>
        <v>0</v>
      </c>
    </row>
    <row r="177" spans="2:65" s="1" customFormat="1" ht="22.5" customHeight="1">
      <c r="B177" s="34"/>
      <c r="C177" s="183" t="s">
        <v>304</v>
      </c>
      <c r="D177" s="183" t="s">
        <v>138</v>
      </c>
      <c r="E177" s="184" t="s">
        <v>305</v>
      </c>
      <c r="F177" s="185" t="s">
        <v>306</v>
      </c>
      <c r="G177" s="186" t="s">
        <v>238</v>
      </c>
      <c r="H177" s="187">
        <v>2</v>
      </c>
      <c r="I177" s="188"/>
      <c r="J177" s="189">
        <f>ROUND(I177*H177,2)</f>
        <v>0</v>
      </c>
      <c r="K177" s="185" t="s">
        <v>22</v>
      </c>
      <c r="L177" s="54"/>
      <c r="M177" s="190" t="s">
        <v>22</v>
      </c>
      <c r="N177" s="191" t="s">
        <v>46</v>
      </c>
      <c r="O177" s="35"/>
      <c r="P177" s="192">
        <f>O177*H177</f>
        <v>0</v>
      </c>
      <c r="Q177" s="192">
        <v>0</v>
      </c>
      <c r="R177" s="192">
        <f>Q177*H177</f>
        <v>0</v>
      </c>
      <c r="S177" s="192">
        <v>0</v>
      </c>
      <c r="T177" s="193">
        <f>S177*H177</f>
        <v>0</v>
      </c>
      <c r="AR177" s="17" t="s">
        <v>235</v>
      </c>
      <c r="AT177" s="17" t="s">
        <v>138</v>
      </c>
      <c r="AU177" s="17" t="s">
        <v>83</v>
      </c>
      <c r="AY177" s="17" t="s">
        <v>136</v>
      </c>
      <c r="BE177" s="194">
        <f>IF(N177="základní",J177,0)</f>
        <v>0</v>
      </c>
      <c r="BF177" s="194">
        <f>IF(N177="snížená",J177,0)</f>
        <v>0</v>
      </c>
      <c r="BG177" s="194">
        <f>IF(N177="zákl. přenesená",J177,0)</f>
        <v>0</v>
      </c>
      <c r="BH177" s="194">
        <f>IF(N177="sníž. přenesená",J177,0)</f>
        <v>0</v>
      </c>
      <c r="BI177" s="194">
        <f>IF(N177="nulová",J177,0)</f>
        <v>0</v>
      </c>
      <c r="BJ177" s="17" t="s">
        <v>23</v>
      </c>
      <c r="BK177" s="194">
        <f>ROUND(I177*H177,2)</f>
        <v>0</v>
      </c>
      <c r="BL177" s="17" t="s">
        <v>235</v>
      </c>
      <c r="BM177" s="17" t="s">
        <v>307</v>
      </c>
    </row>
    <row r="178" spans="2:51" s="11" customFormat="1" ht="13.5">
      <c r="B178" s="197"/>
      <c r="C178" s="198"/>
      <c r="D178" s="195" t="s">
        <v>147</v>
      </c>
      <c r="E178" s="209" t="s">
        <v>22</v>
      </c>
      <c r="F178" s="210" t="s">
        <v>83</v>
      </c>
      <c r="G178" s="198"/>
      <c r="H178" s="211">
        <v>2</v>
      </c>
      <c r="I178" s="203"/>
      <c r="J178" s="198"/>
      <c r="K178" s="198"/>
      <c r="L178" s="204"/>
      <c r="M178" s="205"/>
      <c r="N178" s="206"/>
      <c r="O178" s="206"/>
      <c r="P178" s="206"/>
      <c r="Q178" s="206"/>
      <c r="R178" s="206"/>
      <c r="S178" s="206"/>
      <c r="T178" s="207"/>
      <c r="AT178" s="208" t="s">
        <v>147</v>
      </c>
      <c r="AU178" s="208" t="s">
        <v>83</v>
      </c>
      <c r="AV178" s="11" t="s">
        <v>83</v>
      </c>
      <c r="AW178" s="11" t="s">
        <v>38</v>
      </c>
      <c r="AX178" s="11" t="s">
        <v>23</v>
      </c>
      <c r="AY178" s="208" t="s">
        <v>136</v>
      </c>
    </row>
    <row r="179" spans="2:63" s="10" customFormat="1" ht="29.85" customHeight="1">
      <c r="B179" s="166"/>
      <c r="C179" s="167"/>
      <c r="D179" s="180" t="s">
        <v>74</v>
      </c>
      <c r="E179" s="181" t="s">
        <v>308</v>
      </c>
      <c r="F179" s="181" t="s">
        <v>309</v>
      </c>
      <c r="G179" s="167"/>
      <c r="H179" s="167"/>
      <c r="I179" s="170"/>
      <c r="J179" s="182">
        <f>BK179</f>
        <v>0</v>
      </c>
      <c r="K179" s="167"/>
      <c r="L179" s="172"/>
      <c r="M179" s="173"/>
      <c r="N179" s="174"/>
      <c r="O179" s="174"/>
      <c r="P179" s="175">
        <f>SUM(P180:P189)</f>
        <v>0</v>
      </c>
      <c r="Q179" s="174"/>
      <c r="R179" s="175">
        <f>SUM(R180:R189)</f>
        <v>0.208</v>
      </c>
      <c r="S179" s="174"/>
      <c r="T179" s="176">
        <f>SUM(T180:T189)</f>
        <v>0</v>
      </c>
      <c r="AR179" s="177" t="s">
        <v>83</v>
      </c>
      <c r="AT179" s="178" t="s">
        <v>74</v>
      </c>
      <c r="AU179" s="178" t="s">
        <v>23</v>
      </c>
      <c r="AY179" s="177" t="s">
        <v>136</v>
      </c>
      <c r="BK179" s="179">
        <f>SUM(BK180:BK189)</f>
        <v>0</v>
      </c>
    </row>
    <row r="180" spans="2:65" s="1" customFormat="1" ht="31.5" customHeight="1">
      <c r="B180" s="34"/>
      <c r="C180" s="183" t="s">
        <v>310</v>
      </c>
      <c r="D180" s="183" t="s">
        <v>138</v>
      </c>
      <c r="E180" s="184" t="s">
        <v>311</v>
      </c>
      <c r="F180" s="185" t="s">
        <v>312</v>
      </c>
      <c r="G180" s="186" t="s">
        <v>238</v>
      </c>
      <c r="H180" s="187">
        <v>2</v>
      </c>
      <c r="I180" s="188"/>
      <c r="J180" s="189">
        <f>ROUND(I180*H180,2)</f>
        <v>0</v>
      </c>
      <c r="K180" s="185" t="s">
        <v>142</v>
      </c>
      <c r="L180" s="54"/>
      <c r="M180" s="190" t="s">
        <v>22</v>
      </c>
      <c r="N180" s="191" t="s">
        <v>46</v>
      </c>
      <c r="O180" s="35"/>
      <c r="P180" s="192">
        <f>O180*H180</f>
        <v>0</v>
      </c>
      <c r="Q180" s="192">
        <v>0</v>
      </c>
      <c r="R180" s="192">
        <f>Q180*H180</f>
        <v>0</v>
      </c>
      <c r="S180" s="192">
        <v>0</v>
      </c>
      <c r="T180" s="193">
        <f>S180*H180</f>
        <v>0</v>
      </c>
      <c r="AR180" s="17" t="s">
        <v>235</v>
      </c>
      <c r="AT180" s="17" t="s">
        <v>138</v>
      </c>
      <c r="AU180" s="17" t="s">
        <v>83</v>
      </c>
      <c r="AY180" s="17" t="s">
        <v>136</v>
      </c>
      <c r="BE180" s="194">
        <f>IF(N180="základní",J180,0)</f>
        <v>0</v>
      </c>
      <c r="BF180" s="194">
        <f>IF(N180="snížená",J180,0)</f>
        <v>0</v>
      </c>
      <c r="BG180" s="194">
        <f>IF(N180="zákl. přenesená",J180,0)</f>
        <v>0</v>
      </c>
      <c r="BH180" s="194">
        <f>IF(N180="sníž. přenesená",J180,0)</f>
        <v>0</v>
      </c>
      <c r="BI180" s="194">
        <f>IF(N180="nulová",J180,0)</f>
        <v>0</v>
      </c>
      <c r="BJ180" s="17" t="s">
        <v>23</v>
      </c>
      <c r="BK180" s="194">
        <f>ROUND(I180*H180,2)</f>
        <v>0</v>
      </c>
      <c r="BL180" s="17" t="s">
        <v>235</v>
      </c>
      <c r="BM180" s="17" t="s">
        <v>313</v>
      </c>
    </row>
    <row r="181" spans="2:51" s="11" customFormat="1" ht="13.5">
      <c r="B181" s="197"/>
      <c r="C181" s="198"/>
      <c r="D181" s="199" t="s">
        <v>147</v>
      </c>
      <c r="E181" s="200" t="s">
        <v>22</v>
      </c>
      <c r="F181" s="201" t="s">
        <v>83</v>
      </c>
      <c r="G181" s="198"/>
      <c r="H181" s="202">
        <v>2</v>
      </c>
      <c r="I181" s="203"/>
      <c r="J181" s="198"/>
      <c r="K181" s="198"/>
      <c r="L181" s="204"/>
      <c r="M181" s="205"/>
      <c r="N181" s="206"/>
      <c r="O181" s="206"/>
      <c r="P181" s="206"/>
      <c r="Q181" s="206"/>
      <c r="R181" s="206"/>
      <c r="S181" s="206"/>
      <c r="T181" s="207"/>
      <c r="AT181" s="208" t="s">
        <v>147</v>
      </c>
      <c r="AU181" s="208" t="s">
        <v>83</v>
      </c>
      <c r="AV181" s="11" t="s">
        <v>83</v>
      </c>
      <c r="AW181" s="11" t="s">
        <v>38</v>
      </c>
      <c r="AX181" s="11" t="s">
        <v>23</v>
      </c>
      <c r="AY181" s="208" t="s">
        <v>136</v>
      </c>
    </row>
    <row r="182" spans="2:65" s="1" customFormat="1" ht="22.5" customHeight="1">
      <c r="B182" s="34"/>
      <c r="C182" s="223" t="s">
        <v>314</v>
      </c>
      <c r="D182" s="223" t="s">
        <v>182</v>
      </c>
      <c r="E182" s="224" t="s">
        <v>315</v>
      </c>
      <c r="F182" s="225" t="s">
        <v>316</v>
      </c>
      <c r="G182" s="226" t="s">
        <v>238</v>
      </c>
      <c r="H182" s="227">
        <v>2</v>
      </c>
      <c r="I182" s="228"/>
      <c r="J182" s="229">
        <f>ROUND(I182*H182,2)</f>
        <v>0</v>
      </c>
      <c r="K182" s="225" t="s">
        <v>22</v>
      </c>
      <c r="L182" s="230"/>
      <c r="M182" s="231" t="s">
        <v>22</v>
      </c>
      <c r="N182" s="232" t="s">
        <v>46</v>
      </c>
      <c r="O182" s="35"/>
      <c r="P182" s="192">
        <f>O182*H182</f>
        <v>0</v>
      </c>
      <c r="Q182" s="192">
        <v>0.094</v>
      </c>
      <c r="R182" s="192">
        <f>Q182*H182</f>
        <v>0.188</v>
      </c>
      <c r="S182" s="192">
        <v>0</v>
      </c>
      <c r="T182" s="193">
        <f>S182*H182</f>
        <v>0</v>
      </c>
      <c r="AR182" s="17" t="s">
        <v>317</v>
      </c>
      <c r="AT182" s="17" t="s">
        <v>182</v>
      </c>
      <c r="AU182" s="17" t="s">
        <v>83</v>
      </c>
      <c r="AY182" s="17" t="s">
        <v>136</v>
      </c>
      <c r="BE182" s="194">
        <f>IF(N182="základní",J182,0)</f>
        <v>0</v>
      </c>
      <c r="BF182" s="194">
        <f>IF(N182="snížená",J182,0)</f>
        <v>0</v>
      </c>
      <c r="BG182" s="194">
        <f>IF(N182="zákl. přenesená",J182,0)</f>
        <v>0</v>
      </c>
      <c r="BH182" s="194">
        <f>IF(N182="sníž. přenesená",J182,0)</f>
        <v>0</v>
      </c>
      <c r="BI182" s="194">
        <f>IF(N182="nulová",J182,0)</f>
        <v>0</v>
      </c>
      <c r="BJ182" s="17" t="s">
        <v>23</v>
      </c>
      <c r="BK182" s="194">
        <f>ROUND(I182*H182,2)</f>
        <v>0</v>
      </c>
      <c r="BL182" s="17" t="s">
        <v>235</v>
      </c>
      <c r="BM182" s="17" t="s">
        <v>318</v>
      </c>
    </row>
    <row r="183" spans="2:51" s="11" customFormat="1" ht="13.5">
      <c r="B183" s="197"/>
      <c r="C183" s="198"/>
      <c r="D183" s="199" t="s">
        <v>147</v>
      </c>
      <c r="E183" s="200" t="s">
        <v>22</v>
      </c>
      <c r="F183" s="201" t="s">
        <v>83</v>
      </c>
      <c r="G183" s="198"/>
      <c r="H183" s="202">
        <v>2</v>
      </c>
      <c r="I183" s="203"/>
      <c r="J183" s="198"/>
      <c r="K183" s="198"/>
      <c r="L183" s="204"/>
      <c r="M183" s="205"/>
      <c r="N183" s="206"/>
      <c r="O183" s="206"/>
      <c r="P183" s="206"/>
      <c r="Q183" s="206"/>
      <c r="R183" s="206"/>
      <c r="S183" s="206"/>
      <c r="T183" s="207"/>
      <c r="AT183" s="208" t="s">
        <v>147</v>
      </c>
      <c r="AU183" s="208" t="s">
        <v>83</v>
      </c>
      <c r="AV183" s="11" t="s">
        <v>83</v>
      </c>
      <c r="AW183" s="11" t="s">
        <v>38</v>
      </c>
      <c r="AX183" s="11" t="s">
        <v>23</v>
      </c>
      <c r="AY183" s="208" t="s">
        <v>136</v>
      </c>
    </row>
    <row r="184" spans="2:65" s="1" customFormat="1" ht="31.5" customHeight="1">
      <c r="B184" s="34"/>
      <c r="C184" s="183" t="s">
        <v>319</v>
      </c>
      <c r="D184" s="183" t="s">
        <v>138</v>
      </c>
      <c r="E184" s="184" t="s">
        <v>320</v>
      </c>
      <c r="F184" s="185" t="s">
        <v>321</v>
      </c>
      <c r="G184" s="186" t="s">
        <v>238</v>
      </c>
      <c r="H184" s="187">
        <v>2</v>
      </c>
      <c r="I184" s="188"/>
      <c r="J184" s="189">
        <f>ROUND(I184*H184,2)</f>
        <v>0</v>
      </c>
      <c r="K184" s="185" t="s">
        <v>142</v>
      </c>
      <c r="L184" s="54"/>
      <c r="M184" s="190" t="s">
        <v>22</v>
      </c>
      <c r="N184" s="191" t="s">
        <v>46</v>
      </c>
      <c r="O184" s="35"/>
      <c r="P184" s="192">
        <f>O184*H184</f>
        <v>0</v>
      </c>
      <c r="Q184" s="192">
        <v>0</v>
      </c>
      <c r="R184" s="192">
        <f>Q184*H184</f>
        <v>0</v>
      </c>
      <c r="S184" s="192">
        <v>0</v>
      </c>
      <c r="T184" s="193">
        <f>S184*H184</f>
        <v>0</v>
      </c>
      <c r="AR184" s="17" t="s">
        <v>202</v>
      </c>
      <c r="AT184" s="17" t="s">
        <v>138</v>
      </c>
      <c r="AU184" s="17" t="s">
        <v>83</v>
      </c>
      <c r="AY184" s="17" t="s">
        <v>136</v>
      </c>
      <c r="BE184" s="194">
        <f>IF(N184="základní",J184,0)</f>
        <v>0</v>
      </c>
      <c r="BF184" s="194">
        <f>IF(N184="snížená",J184,0)</f>
        <v>0</v>
      </c>
      <c r="BG184" s="194">
        <f>IF(N184="zákl. přenesená",J184,0)</f>
        <v>0</v>
      </c>
      <c r="BH184" s="194">
        <f>IF(N184="sníž. přenesená",J184,0)</f>
        <v>0</v>
      </c>
      <c r="BI184" s="194">
        <f>IF(N184="nulová",J184,0)</f>
        <v>0</v>
      </c>
      <c r="BJ184" s="17" t="s">
        <v>23</v>
      </c>
      <c r="BK184" s="194">
        <f>ROUND(I184*H184,2)</f>
        <v>0</v>
      </c>
      <c r="BL184" s="17" t="s">
        <v>202</v>
      </c>
      <c r="BM184" s="17" t="s">
        <v>322</v>
      </c>
    </row>
    <row r="185" spans="2:51" s="11" customFormat="1" ht="13.5">
      <c r="B185" s="197"/>
      <c r="C185" s="198"/>
      <c r="D185" s="199" t="s">
        <v>147</v>
      </c>
      <c r="E185" s="200" t="s">
        <v>22</v>
      </c>
      <c r="F185" s="201" t="s">
        <v>83</v>
      </c>
      <c r="G185" s="198"/>
      <c r="H185" s="202">
        <v>2</v>
      </c>
      <c r="I185" s="203"/>
      <c r="J185" s="198"/>
      <c r="K185" s="198"/>
      <c r="L185" s="204"/>
      <c r="M185" s="205"/>
      <c r="N185" s="206"/>
      <c r="O185" s="206"/>
      <c r="P185" s="206"/>
      <c r="Q185" s="206"/>
      <c r="R185" s="206"/>
      <c r="S185" s="206"/>
      <c r="T185" s="207"/>
      <c r="AT185" s="208" t="s">
        <v>147</v>
      </c>
      <c r="AU185" s="208" t="s">
        <v>83</v>
      </c>
      <c r="AV185" s="11" t="s">
        <v>83</v>
      </c>
      <c r="AW185" s="11" t="s">
        <v>38</v>
      </c>
      <c r="AX185" s="11" t="s">
        <v>23</v>
      </c>
      <c r="AY185" s="208" t="s">
        <v>136</v>
      </c>
    </row>
    <row r="186" spans="2:65" s="1" customFormat="1" ht="22.5" customHeight="1">
      <c r="B186" s="34"/>
      <c r="C186" s="223" t="s">
        <v>317</v>
      </c>
      <c r="D186" s="223" t="s">
        <v>182</v>
      </c>
      <c r="E186" s="224" t="s">
        <v>323</v>
      </c>
      <c r="F186" s="225" t="s">
        <v>324</v>
      </c>
      <c r="G186" s="226" t="s">
        <v>238</v>
      </c>
      <c r="H186" s="227">
        <v>2</v>
      </c>
      <c r="I186" s="228"/>
      <c r="J186" s="229">
        <f>ROUND(I186*H186,2)</f>
        <v>0</v>
      </c>
      <c r="K186" s="225" t="s">
        <v>22</v>
      </c>
      <c r="L186" s="230"/>
      <c r="M186" s="231" t="s">
        <v>22</v>
      </c>
      <c r="N186" s="232" t="s">
        <v>46</v>
      </c>
      <c r="O186" s="35"/>
      <c r="P186" s="192">
        <f>O186*H186</f>
        <v>0</v>
      </c>
      <c r="Q186" s="192">
        <v>0.01</v>
      </c>
      <c r="R186" s="192">
        <f>Q186*H186</f>
        <v>0.02</v>
      </c>
      <c r="S186" s="192">
        <v>0</v>
      </c>
      <c r="T186" s="193">
        <f>S186*H186</f>
        <v>0</v>
      </c>
      <c r="AR186" s="17" t="s">
        <v>325</v>
      </c>
      <c r="AT186" s="17" t="s">
        <v>182</v>
      </c>
      <c r="AU186" s="17" t="s">
        <v>83</v>
      </c>
      <c r="AY186" s="17" t="s">
        <v>136</v>
      </c>
      <c r="BE186" s="194">
        <f>IF(N186="základní",J186,0)</f>
        <v>0</v>
      </c>
      <c r="BF186" s="194">
        <f>IF(N186="snížená",J186,0)</f>
        <v>0</v>
      </c>
      <c r="BG186" s="194">
        <f>IF(N186="zákl. přenesená",J186,0)</f>
        <v>0</v>
      </c>
      <c r="BH186" s="194">
        <f>IF(N186="sníž. přenesená",J186,0)</f>
        <v>0</v>
      </c>
      <c r="BI186" s="194">
        <f>IF(N186="nulová",J186,0)</f>
        <v>0</v>
      </c>
      <c r="BJ186" s="17" t="s">
        <v>23</v>
      </c>
      <c r="BK186" s="194">
        <f>ROUND(I186*H186,2)</f>
        <v>0</v>
      </c>
      <c r="BL186" s="17" t="s">
        <v>202</v>
      </c>
      <c r="BM186" s="17" t="s">
        <v>326</v>
      </c>
    </row>
    <row r="187" spans="2:51" s="11" customFormat="1" ht="13.5">
      <c r="B187" s="197"/>
      <c r="C187" s="198"/>
      <c r="D187" s="199" t="s">
        <v>147</v>
      </c>
      <c r="E187" s="200" t="s">
        <v>22</v>
      </c>
      <c r="F187" s="201" t="s">
        <v>83</v>
      </c>
      <c r="G187" s="198"/>
      <c r="H187" s="202">
        <v>2</v>
      </c>
      <c r="I187" s="203"/>
      <c r="J187" s="198"/>
      <c r="K187" s="198"/>
      <c r="L187" s="204"/>
      <c r="M187" s="205"/>
      <c r="N187" s="206"/>
      <c r="O187" s="206"/>
      <c r="P187" s="206"/>
      <c r="Q187" s="206"/>
      <c r="R187" s="206"/>
      <c r="S187" s="206"/>
      <c r="T187" s="207"/>
      <c r="AT187" s="208" t="s">
        <v>147</v>
      </c>
      <c r="AU187" s="208" t="s">
        <v>83</v>
      </c>
      <c r="AV187" s="11" t="s">
        <v>83</v>
      </c>
      <c r="AW187" s="11" t="s">
        <v>38</v>
      </c>
      <c r="AX187" s="11" t="s">
        <v>23</v>
      </c>
      <c r="AY187" s="208" t="s">
        <v>136</v>
      </c>
    </row>
    <row r="188" spans="2:65" s="1" customFormat="1" ht="22.5" customHeight="1">
      <c r="B188" s="34"/>
      <c r="C188" s="183" t="s">
        <v>327</v>
      </c>
      <c r="D188" s="183" t="s">
        <v>138</v>
      </c>
      <c r="E188" s="184" t="s">
        <v>328</v>
      </c>
      <c r="F188" s="185" t="s">
        <v>329</v>
      </c>
      <c r="G188" s="186" t="s">
        <v>238</v>
      </c>
      <c r="H188" s="187">
        <v>2</v>
      </c>
      <c r="I188" s="188"/>
      <c r="J188" s="189">
        <f>ROUND(I188*H188,2)</f>
        <v>0</v>
      </c>
      <c r="K188" s="185" t="s">
        <v>142</v>
      </c>
      <c r="L188" s="54"/>
      <c r="M188" s="190" t="s">
        <v>22</v>
      </c>
      <c r="N188" s="191" t="s">
        <v>46</v>
      </c>
      <c r="O188" s="35"/>
      <c r="P188" s="192">
        <f>O188*H188</f>
        <v>0</v>
      </c>
      <c r="Q188" s="192">
        <v>0</v>
      </c>
      <c r="R188" s="192">
        <f>Q188*H188</f>
        <v>0</v>
      </c>
      <c r="S188" s="192">
        <v>0</v>
      </c>
      <c r="T188" s="193">
        <f>S188*H188</f>
        <v>0</v>
      </c>
      <c r="AR188" s="17" t="s">
        <v>235</v>
      </c>
      <c r="AT188" s="17" t="s">
        <v>138</v>
      </c>
      <c r="AU188" s="17" t="s">
        <v>83</v>
      </c>
      <c r="AY188" s="17" t="s">
        <v>136</v>
      </c>
      <c r="BE188" s="194">
        <f>IF(N188="základní",J188,0)</f>
        <v>0</v>
      </c>
      <c r="BF188" s="194">
        <f>IF(N188="snížená",J188,0)</f>
        <v>0</v>
      </c>
      <c r="BG188" s="194">
        <f>IF(N188="zákl. přenesená",J188,0)</f>
        <v>0</v>
      </c>
      <c r="BH188" s="194">
        <f>IF(N188="sníž. přenesená",J188,0)</f>
        <v>0</v>
      </c>
      <c r="BI188" s="194">
        <f>IF(N188="nulová",J188,0)</f>
        <v>0</v>
      </c>
      <c r="BJ188" s="17" t="s">
        <v>23</v>
      </c>
      <c r="BK188" s="194">
        <f>ROUND(I188*H188,2)</f>
        <v>0</v>
      </c>
      <c r="BL188" s="17" t="s">
        <v>235</v>
      </c>
      <c r="BM188" s="17" t="s">
        <v>330</v>
      </c>
    </row>
    <row r="189" spans="2:51" s="11" customFormat="1" ht="13.5">
      <c r="B189" s="197"/>
      <c r="C189" s="198"/>
      <c r="D189" s="195" t="s">
        <v>147</v>
      </c>
      <c r="E189" s="209" t="s">
        <v>22</v>
      </c>
      <c r="F189" s="210" t="s">
        <v>83</v>
      </c>
      <c r="G189" s="198"/>
      <c r="H189" s="211">
        <v>2</v>
      </c>
      <c r="I189" s="203"/>
      <c r="J189" s="198"/>
      <c r="K189" s="198"/>
      <c r="L189" s="204"/>
      <c r="M189" s="205"/>
      <c r="N189" s="206"/>
      <c r="O189" s="206"/>
      <c r="P189" s="206"/>
      <c r="Q189" s="206"/>
      <c r="R189" s="206"/>
      <c r="S189" s="206"/>
      <c r="T189" s="207"/>
      <c r="AT189" s="208" t="s">
        <v>147</v>
      </c>
      <c r="AU189" s="208" t="s">
        <v>83</v>
      </c>
      <c r="AV189" s="11" t="s">
        <v>83</v>
      </c>
      <c r="AW189" s="11" t="s">
        <v>38</v>
      </c>
      <c r="AX189" s="11" t="s">
        <v>23</v>
      </c>
      <c r="AY189" s="208" t="s">
        <v>136</v>
      </c>
    </row>
    <row r="190" spans="2:63" s="10" customFormat="1" ht="37.35" customHeight="1">
      <c r="B190" s="166"/>
      <c r="C190" s="167"/>
      <c r="D190" s="168" t="s">
        <v>74</v>
      </c>
      <c r="E190" s="169" t="s">
        <v>182</v>
      </c>
      <c r="F190" s="169" t="s">
        <v>331</v>
      </c>
      <c r="G190" s="167"/>
      <c r="H190" s="167"/>
      <c r="I190" s="170"/>
      <c r="J190" s="171">
        <f>BK190</f>
        <v>0</v>
      </c>
      <c r="K190" s="167"/>
      <c r="L190" s="172"/>
      <c r="M190" s="173"/>
      <c r="N190" s="174"/>
      <c r="O190" s="174"/>
      <c r="P190" s="175">
        <f>P191+P240</f>
        <v>0</v>
      </c>
      <c r="Q190" s="174"/>
      <c r="R190" s="175">
        <f>R191+R240</f>
        <v>17.8734396</v>
      </c>
      <c r="S190" s="174"/>
      <c r="T190" s="176">
        <f>T191+T240</f>
        <v>0</v>
      </c>
      <c r="AR190" s="177" t="s">
        <v>154</v>
      </c>
      <c r="AT190" s="178" t="s">
        <v>74</v>
      </c>
      <c r="AU190" s="178" t="s">
        <v>75</v>
      </c>
      <c r="AY190" s="177" t="s">
        <v>136</v>
      </c>
      <c r="BK190" s="179">
        <f>BK191+BK240</f>
        <v>0</v>
      </c>
    </row>
    <row r="191" spans="2:63" s="10" customFormat="1" ht="19.9" customHeight="1">
      <c r="B191" s="166"/>
      <c r="C191" s="167"/>
      <c r="D191" s="180" t="s">
        <v>74</v>
      </c>
      <c r="E191" s="181" t="s">
        <v>332</v>
      </c>
      <c r="F191" s="181" t="s">
        <v>333</v>
      </c>
      <c r="G191" s="167"/>
      <c r="H191" s="167"/>
      <c r="I191" s="170"/>
      <c r="J191" s="182">
        <f>BK191</f>
        <v>0</v>
      </c>
      <c r="K191" s="167"/>
      <c r="L191" s="172"/>
      <c r="M191" s="173"/>
      <c r="N191" s="174"/>
      <c r="O191" s="174"/>
      <c r="P191" s="175">
        <f>SUM(P192:P239)</f>
        <v>0</v>
      </c>
      <c r="Q191" s="174"/>
      <c r="R191" s="175">
        <f>SUM(R192:R239)</f>
        <v>0.1575612</v>
      </c>
      <c r="S191" s="174"/>
      <c r="T191" s="176">
        <f>SUM(T192:T239)</f>
        <v>0</v>
      </c>
      <c r="AR191" s="177" t="s">
        <v>154</v>
      </c>
      <c r="AT191" s="178" t="s">
        <v>74</v>
      </c>
      <c r="AU191" s="178" t="s">
        <v>23</v>
      </c>
      <c r="AY191" s="177" t="s">
        <v>136</v>
      </c>
      <c r="BK191" s="179">
        <f>SUM(BK192:BK239)</f>
        <v>0</v>
      </c>
    </row>
    <row r="192" spans="2:65" s="1" customFormat="1" ht="31.5" customHeight="1">
      <c r="B192" s="34"/>
      <c r="C192" s="183" t="s">
        <v>334</v>
      </c>
      <c r="D192" s="183" t="s">
        <v>138</v>
      </c>
      <c r="E192" s="184" t="s">
        <v>335</v>
      </c>
      <c r="F192" s="185" t="s">
        <v>336</v>
      </c>
      <c r="G192" s="186" t="s">
        <v>238</v>
      </c>
      <c r="H192" s="187">
        <v>12</v>
      </c>
      <c r="I192" s="188"/>
      <c r="J192" s="189">
        <f>ROUND(I192*H192,2)</f>
        <v>0</v>
      </c>
      <c r="K192" s="185" t="s">
        <v>142</v>
      </c>
      <c r="L192" s="54"/>
      <c r="M192" s="190" t="s">
        <v>22</v>
      </c>
      <c r="N192" s="191" t="s">
        <v>46</v>
      </c>
      <c r="O192" s="35"/>
      <c r="P192" s="192">
        <f>O192*H192</f>
        <v>0</v>
      </c>
      <c r="Q192" s="192">
        <v>0</v>
      </c>
      <c r="R192" s="192">
        <f>Q192*H192</f>
        <v>0</v>
      </c>
      <c r="S192" s="192">
        <v>0</v>
      </c>
      <c r="T192" s="193">
        <f>S192*H192</f>
        <v>0</v>
      </c>
      <c r="AR192" s="17" t="s">
        <v>202</v>
      </c>
      <c r="AT192" s="17" t="s">
        <v>138</v>
      </c>
      <c r="AU192" s="17" t="s">
        <v>83</v>
      </c>
      <c r="AY192" s="17" t="s">
        <v>136</v>
      </c>
      <c r="BE192" s="194">
        <f>IF(N192="základní",J192,0)</f>
        <v>0</v>
      </c>
      <c r="BF192" s="194">
        <f>IF(N192="snížená",J192,0)</f>
        <v>0</v>
      </c>
      <c r="BG192" s="194">
        <f>IF(N192="zákl. přenesená",J192,0)</f>
        <v>0</v>
      </c>
      <c r="BH192" s="194">
        <f>IF(N192="sníž. přenesená",J192,0)</f>
        <v>0</v>
      </c>
      <c r="BI192" s="194">
        <f>IF(N192="nulová",J192,0)</f>
        <v>0</v>
      </c>
      <c r="BJ192" s="17" t="s">
        <v>23</v>
      </c>
      <c r="BK192" s="194">
        <f>ROUND(I192*H192,2)</f>
        <v>0</v>
      </c>
      <c r="BL192" s="17" t="s">
        <v>202</v>
      </c>
      <c r="BM192" s="17" t="s">
        <v>337</v>
      </c>
    </row>
    <row r="193" spans="2:51" s="11" customFormat="1" ht="13.5">
      <c r="B193" s="197"/>
      <c r="C193" s="198"/>
      <c r="D193" s="199" t="s">
        <v>147</v>
      </c>
      <c r="E193" s="200" t="s">
        <v>22</v>
      </c>
      <c r="F193" s="201" t="s">
        <v>338</v>
      </c>
      <c r="G193" s="198"/>
      <c r="H193" s="202">
        <v>12</v>
      </c>
      <c r="I193" s="203"/>
      <c r="J193" s="198"/>
      <c r="K193" s="198"/>
      <c r="L193" s="204"/>
      <c r="M193" s="205"/>
      <c r="N193" s="206"/>
      <c r="O193" s="206"/>
      <c r="P193" s="206"/>
      <c r="Q193" s="206"/>
      <c r="R193" s="206"/>
      <c r="S193" s="206"/>
      <c r="T193" s="207"/>
      <c r="AT193" s="208" t="s">
        <v>147</v>
      </c>
      <c r="AU193" s="208" t="s">
        <v>83</v>
      </c>
      <c r="AV193" s="11" t="s">
        <v>83</v>
      </c>
      <c r="AW193" s="11" t="s">
        <v>38</v>
      </c>
      <c r="AX193" s="11" t="s">
        <v>75</v>
      </c>
      <c r="AY193" s="208" t="s">
        <v>136</v>
      </c>
    </row>
    <row r="194" spans="2:65" s="1" customFormat="1" ht="22.5" customHeight="1">
      <c r="B194" s="34"/>
      <c r="C194" s="183" t="s">
        <v>339</v>
      </c>
      <c r="D194" s="183" t="s">
        <v>138</v>
      </c>
      <c r="E194" s="184" t="s">
        <v>340</v>
      </c>
      <c r="F194" s="185" t="s">
        <v>341</v>
      </c>
      <c r="G194" s="186" t="s">
        <v>238</v>
      </c>
      <c r="H194" s="187">
        <v>2</v>
      </c>
      <c r="I194" s="188"/>
      <c r="J194" s="189">
        <f>ROUND(I194*H194,2)</f>
        <v>0</v>
      </c>
      <c r="K194" s="185" t="s">
        <v>22</v>
      </c>
      <c r="L194" s="54"/>
      <c r="M194" s="190" t="s">
        <v>22</v>
      </c>
      <c r="N194" s="191" t="s">
        <v>46</v>
      </c>
      <c r="O194" s="35"/>
      <c r="P194" s="192">
        <f>O194*H194</f>
        <v>0</v>
      </c>
      <c r="Q194" s="192">
        <v>0</v>
      </c>
      <c r="R194" s="192">
        <f>Q194*H194</f>
        <v>0</v>
      </c>
      <c r="S194" s="192">
        <v>0</v>
      </c>
      <c r="T194" s="193">
        <f>S194*H194</f>
        <v>0</v>
      </c>
      <c r="AR194" s="17" t="s">
        <v>202</v>
      </c>
      <c r="AT194" s="17" t="s">
        <v>138</v>
      </c>
      <c r="AU194" s="17" t="s">
        <v>83</v>
      </c>
      <c r="AY194" s="17" t="s">
        <v>136</v>
      </c>
      <c r="BE194" s="194">
        <f>IF(N194="základní",J194,0)</f>
        <v>0</v>
      </c>
      <c r="BF194" s="194">
        <f>IF(N194="snížená",J194,0)</f>
        <v>0</v>
      </c>
      <c r="BG194" s="194">
        <f>IF(N194="zákl. přenesená",J194,0)</f>
        <v>0</v>
      </c>
      <c r="BH194" s="194">
        <f>IF(N194="sníž. přenesená",J194,0)</f>
        <v>0</v>
      </c>
      <c r="BI194" s="194">
        <f>IF(N194="nulová",J194,0)</f>
        <v>0</v>
      </c>
      <c r="BJ194" s="17" t="s">
        <v>23</v>
      </c>
      <c r="BK194" s="194">
        <f>ROUND(I194*H194,2)</f>
        <v>0</v>
      </c>
      <c r="BL194" s="17" t="s">
        <v>202</v>
      </c>
      <c r="BM194" s="17" t="s">
        <v>342</v>
      </c>
    </row>
    <row r="195" spans="2:51" s="11" customFormat="1" ht="13.5">
      <c r="B195" s="197"/>
      <c r="C195" s="198"/>
      <c r="D195" s="199" t="s">
        <v>147</v>
      </c>
      <c r="E195" s="200" t="s">
        <v>22</v>
      </c>
      <c r="F195" s="201" t="s">
        <v>83</v>
      </c>
      <c r="G195" s="198"/>
      <c r="H195" s="202">
        <v>2</v>
      </c>
      <c r="I195" s="203"/>
      <c r="J195" s="198"/>
      <c r="K195" s="198"/>
      <c r="L195" s="204"/>
      <c r="M195" s="205"/>
      <c r="N195" s="206"/>
      <c r="O195" s="206"/>
      <c r="P195" s="206"/>
      <c r="Q195" s="206"/>
      <c r="R195" s="206"/>
      <c r="S195" s="206"/>
      <c r="T195" s="207"/>
      <c r="AT195" s="208" t="s">
        <v>147</v>
      </c>
      <c r="AU195" s="208" t="s">
        <v>83</v>
      </c>
      <c r="AV195" s="11" t="s">
        <v>83</v>
      </c>
      <c r="AW195" s="11" t="s">
        <v>38</v>
      </c>
      <c r="AX195" s="11" t="s">
        <v>23</v>
      </c>
      <c r="AY195" s="208" t="s">
        <v>136</v>
      </c>
    </row>
    <row r="196" spans="2:65" s="1" customFormat="1" ht="22.5" customHeight="1">
      <c r="B196" s="34"/>
      <c r="C196" s="183" t="s">
        <v>343</v>
      </c>
      <c r="D196" s="183" t="s">
        <v>138</v>
      </c>
      <c r="E196" s="184" t="s">
        <v>344</v>
      </c>
      <c r="F196" s="185" t="s">
        <v>345</v>
      </c>
      <c r="G196" s="186" t="s">
        <v>238</v>
      </c>
      <c r="H196" s="187">
        <v>32</v>
      </c>
      <c r="I196" s="188"/>
      <c r="J196" s="189">
        <f>ROUND(I196*H196,2)</f>
        <v>0</v>
      </c>
      <c r="K196" s="185" t="s">
        <v>22</v>
      </c>
      <c r="L196" s="54"/>
      <c r="M196" s="190" t="s">
        <v>22</v>
      </c>
      <c r="N196" s="191" t="s">
        <v>46</v>
      </c>
      <c r="O196" s="35"/>
      <c r="P196" s="192">
        <f>O196*H196</f>
        <v>0</v>
      </c>
      <c r="Q196" s="192">
        <v>0</v>
      </c>
      <c r="R196" s="192">
        <f>Q196*H196</f>
        <v>0</v>
      </c>
      <c r="S196" s="192">
        <v>0</v>
      </c>
      <c r="T196" s="193">
        <f>S196*H196</f>
        <v>0</v>
      </c>
      <c r="AR196" s="17" t="s">
        <v>235</v>
      </c>
      <c r="AT196" s="17" t="s">
        <v>138</v>
      </c>
      <c r="AU196" s="17" t="s">
        <v>83</v>
      </c>
      <c r="AY196" s="17" t="s">
        <v>136</v>
      </c>
      <c r="BE196" s="194">
        <f>IF(N196="základní",J196,0)</f>
        <v>0</v>
      </c>
      <c r="BF196" s="194">
        <f>IF(N196="snížená",J196,0)</f>
        <v>0</v>
      </c>
      <c r="BG196" s="194">
        <f>IF(N196="zákl. přenesená",J196,0)</f>
        <v>0</v>
      </c>
      <c r="BH196" s="194">
        <f>IF(N196="sníž. přenesená",J196,0)</f>
        <v>0</v>
      </c>
      <c r="BI196" s="194">
        <f>IF(N196="nulová",J196,0)</f>
        <v>0</v>
      </c>
      <c r="BJ196" s="17" t="s">
        <v>23</v>
      </c>
      <c r="BK196" s="194">
        <f>ROUND(I196*H196,2)</f>
        <v>0</v>
      </c>
      <c r="BL196" s="17" t="s">
        <v>235</v>
      </c>
      <c r="BM196" s="17" t="s">
        <v>346</v>
      </c>
    </row>
    <row r="197" spans="2:51" s="11" customFormat="1" ht="13.5">
      <c r="B197" s="197"/>
      <c r="C197" s="198"/>
      <c r="D197" s="199" t="s">
        <v>147</v>
      </c>
      <c r="E197" s="200" t="s">
        <v>22</v>
      </c>
      <c r="F197" s="201" t="s">
        <v>347</v>
      </c>
      <c r="G197" s="198"/>
      <c r="H197" s="202">
        <v>32</v>
      </c>
      <c r="I197" s="203"/>
      <c r="J197" s="198"/>
      <c r="K197" s="198"/>
      <c r="L197" s="204"/>
      <c r="M197" s="205"/>
      <c r="N197" s="206"/>
      <c r="O197" s="206"/>
      <c r="P197" s="206"/>
      <c r="Q197" s="206"/>
      <c r="R197" s="206"/>
      <c r="S197" s="206"/>
      <c r="T197" s="207"/>
      <c r="AT197" s="208" t="s">
        <v>147</v>
      </c>
      <c r="AU197" s="208" t="s">
        <v>83</v>
      </c>
      <c r="AV197" s="11" t="s">
        <v>83</v>
      </c>
      <c r="AW197" s="11" t="s">
        <v>38</v>
      </c>
      <c r="AX197" s="11" t="s">
        <v>23</v>
      </c>
      <c r="AY197" s="208" t="s">
        <v>136</v>
      </c>
    </row>
    <row r="198" spans="2:65" s="1" customFormat="1" ht="44.25" customHeight="1">
      <c r="B198" s="34"/>
      <c r="C198" s="183" t="s">
        <v>348</v>
      </c>
      <c r="D198" s="183" t="s">
        <v>138</v>
      </c>
      <c r="E198" s="184" t="s">
        <v>349</v>
      </c>
      <c r="F198" s="185" t="s">
        <v>350</v>
      </c>
      <c r="G198" s="186" t="s">
        <v>157</v>
      </c>
      <c r="H198" s="187">
        <v>86.64</v>
      </c>
      <c r="I198" s="188"/>
      <c r="J198" s="189">
        <f>ROUND(I198*H198,2)</f>
        <v>0</v>
      </c>
      <c r="K198" s="185" t="s">
        <v>22</v>
      </c>
      <c r="L198" s="54"/>
      <c r="M198" s="190" t="s">
        <v>22</v>
      </c>
      <c r="N198" s="191" t="s">
        <v>46</v>
      </c>
      <c r="O198" s="35"/>
      <c r="P198" s="192">
        <f>O198*H198</f>
        <v>0</v>
      </c>
      <c r="Q198" s="192">
        <v>0</v>
      </c>
      <c r="R198" s="192">
        <f>Q198*H198</f>
        <v>0</v>
      </c>
      <c r="S198" s="192">
        <v>0</v>
      </c>
      <c r="T198" s="193">
        <f>S198*H198</f>
        <v>0</v>
      </c>
      <c r="AR198" s="17" t="s">
        <v>235</v>
      </c>
      <c r="AT198" s="17" t="s">
        <v>138</v>
      </c>
      <c r="AU198" s="17" t="s">
        <v>83</v>
      </c>
      <c r="AY198" s="17" t="s">
        <v>136</v>
      </c>
      <c r="BE198" s="194">
        <f>IF(N198="základní",J198,0)</f>
        <v>0</v>
      </c>
      <c r="BF198" s="194">
        <f>IF(N198="snížená",J198,0)</f>
        <v>0</v>
      </c>
      <c r="BG198" s="194">
        <f>IF(N198="zákl. přenesená",J198,0)</f>
        <v>0</v>
      </c>
      <c r="BH198" s="194">
        <f>IF(N198="sníž. přenesená",J198,0)</f>
        <v>0</v>
      </c>
      <c r="BI198" s="194">
        <f>IF(N198="nulová",J198,0)</f>
        <v>0</v>
      </c>
      <c r="BJ198" s="17" t="s">
        <v>23</v>
      </c>
      <c r="BK198" s="194">
        <f>ROUND(I198*H198,2)</f>
        <v>0</v>
      </c>
      <c r="BL198" s="17" t="s">
        <v>235</v>
      </c>
      <c r="BM198" s="17" t="s">
        <v>351</v>
      </c>
    </row>
    <row r="199" spans="2:51" s="11" customFormat="1" ht="13.5">
      <c r="B199" s="197"/>
      <c r="C199" s="198"/>
      <c r="D199" s="199" t="s">
        <v>147</v>
      </c>
      <c r="E199" s="200" t="s">
        <v>22</v>
      </c>
      <c r="F199" s="201" t="s">
        <v>352</v>
      </c>
      <c r="G199" s="198"/>
      <c r="H199" s="202">
        <v>86.64</v>
      </c>
      <c r="I199" s="203"/>
      <c r="J199" s="198"/>
      <c r="K199" s="198"/>
      <c r="L199" s="204"/>
      <c r="M199" s="205"/>
      <c r="N199" s="206"/>
      <c r="O199" s="206"/>
      <c r="P199" s="206"/>
      <c r="Q199" s="206"/>
      <c r="R199" s="206"/>
      <c r="S199" s="206"/>
      <c r="T199" s="207"/>
      <c r="AT199" s="208" t="s">
        <v>147</v>
      </c>
      <c r="AU199" s="208" t="s">
        <v>83</v>
      </c>
      <c r="AV199" s="11" t="s">
        <v>83</v>
      </c>
      <c r="AW199" s="11" t="s">
        <v>38</v>
      </c>
      <c r="AX199" s="11" t="s">
        <v>23</v>
      </c>
      <c r="AY199" s="208" t="s">
        <v>136</v>
      </c>
    </row>
    <row r="200" spans="2:65" s="1" customFormat="1" ht="31.5" customHeight="1">
      <c r="B200" s="34"/>
      <c r="C200" s="183" t="s">
        <v>353</v>
      </c>
      <c r="D200" s="183" t="s">
        <v>138</v>
      </c>
      <c r="E200" s="184" t="s">
        <v>354</v>
      </c>
      <c r="F200" s="185" t="s">
        <v>355</v>
      </c>
      <c r="G200" s="186" t="s">
        <v>238</v>
      </c>
      <c r="H200" s="187">
        <v>20</v>
      </c>
      <c r="I200" s="188"/>
      <c r="J200" s="189">
        <f>ROUND(I200*H200,2)</f>
        <v>0</v>
      </c>
      <c r="K200" s="185" t="s">
        <v>142</v>
      </c>
      <c r="L200" s="54"/>
      <c r="M200" s="190" t="s">
        <v>22</v>
      </c>
      <c r="N200" s="191" t="s">
        <v>46</v>
      </c>
      <c r="O200" s="35"/>
      <c r="P200" s="192">
        <f>O200*H200</f>
        <v>0</v>
      </c>
      <c r="Q200" s="192">
        <v>0</v>
      </c>
      <c r="R200" s="192">
        <f>Q200*H200</f>
        <v>0</v>
      </c>
      <c r="S200" s="192">
        <v>0</v>
      </c>
      <c r="T200" s="193">
        <f>S200*H200</f>
        <v>0</v>
      </c>
      <c r="AR200" s="17" t="s">
        <v>202</v>
      </c>
      <c r="AT200" s="17" t="s">
        <v>138</v>
      </c>
      <c r="AU200" s="17" t="s">
        <v>83</v>
      </c>
      <c r="AY200" s="17" t="s">
        <v>136</v>
      </c>
      <c r="BE200" s="194">
        <f>IF(N200="základní",J200,0)</f>
        <v>0</v>
      </c>
      <c r="BF200" s="194">
        <f>IF(N200="snížená",J200,0)</f>
        <v>0</v>
      </c>
      <c r="BG200" s="194">
        <f>IF(N200="zákl. přenesená",J200,0)</f>
        <v>0</v>
      </c>
      <c r="BH200" s="194">
        <f>IF(N200="sníž. přenesená",J200,0)</f>
        <v>0</v>
      </c>
      <c r="BI200" s="194">
        <f>IF(N200="nulová",J200,0)</f>
        <v>0</v>
      </c>
      <c r="BJ200" s="17" t="s">
        <v>23</v>
      </c>
      <c r="BK200" s="194">
        <f>ROUND(I200*H200,2)</f>
        <v>0</v>
      </c>
      <c r="BL200" s="17" t="s">
        <v>202</v>
      </c>
      <c r="BM200" s="17" t="s">
        <v>356</v>
      </c>
    </row>
    <row r="201" spans="2:51" s="11" customFormat="1" ht="13.5">
      <c r="B201" s="197"/>
      <c r="C201" s="198"/>
      <c r="D201" s="199" t="s">
        <v>147</v>
      </c>
      <c r="E201" s="200" t="s">
        <v>22</v>
      </c>
      <c r="F201" s="201" t="s">
        <v>357</v>
      </c>
      <c r="G201" s="198"/>
      <c r="H201" s="202">
        <v>20</v>
      </c>
      <c r="I201" s="203"/>
      <c r="J201" s="198"/>
      <c r="K201" s="198"/>
      <c r="L201" s="204"/>
      <c r="M201" s="205"/>
      <c r="N201" s="206"/>
      <c r="O201" s="206"/>
      <c r="P201" s="206"/>
      <c r="Q201" s="206"/>
      <c r="R201" s="206"/>
      <c r="S201" s="206"/>
      <c r="T201" s="207"/>
      <c r="AT201" s="208" t="s">
        <v>147</v>
      </c>
      <c r="AU201" s="208" t="s">
        <v>83</v>
      </c>
      <c r="AV201" s="11" t="s">
        <v>83</v>
      </c>
      <c r="AW201" s="11" t="s">
        <v>38</v>
      </c>
      <c r="AX201" s="11" t="s">
        <v>23</v>
      </c>
      <c r="AY201" s="208" t="s">
        <v>136</v>
      </c>
    </row>
    <row r="202" spans="2:65" s="1" customFormat="1" ht="22.5" customHeight="1">
      <c r="B202" s="34"/>
      <c r="C202" s="183" t="s">
        <v>358</v>
      </c>
      <c r="D202" s="183" t="s">
        <v>138</v>
      </c>
      <c r="E202" s="184" t="s">
        <v>359</v>
      </c>
      <c r="F202" s="185" t="s">
        <v>360</v>
      </c>
      <c r="G202" s="186" t="s">
        <v>157</v>
      </c>
      <c r="H202" s="187">
        <v>78.24</v>
      </c>
      <c r="I202" s="188"/>
      <c r="J202" s="189">
        <f>ROUND(I202*H202,2)</f>
        <v>0</v>
      </c>
      <c r="K202" s="185" t="s">
        <v>22</v>
      </c>
      <c r="L202" s="54"/>
      <c r="M202" s="190" t="s">
        <v>22</v>
      </c>
      <c r="N202" s="191" t="s">
        <v>46</v>
      </c>
      <c r="O202" s="35"/>
      <c r="P202" s="192">
        <f>O202*H202</f>
        <v>0</v>
      </c>
      <c r="Q202" s="192">
        <v>0</v>
      </c>
      <c r="R202" s="192">
        <f>Q202*H202</f>
        <v>0</v>
      </c>
      <c r="S202" s="192">
        <v>0</v>
      </c>
      <c r="T202" s="193">
        <f>S202*H202</f>
        <v>0</v>
      </c>
      <c r="AR202" s="17" t="s">
        <v>202</v>
      </c>
      <c r="AT202" s="17" t="s">
        <v>138</v>
      </c>
      <c r="AU202" s="17" t="s">
        <v>83</v>
      </c>
      <c r="AY202" s="17" t="s">
        <v>136</v>
      </c>
      <c r="BE202" s="194">
        <f>IF(N202="základní",J202,0)</f>
        <v>0</v>
      </c>
      <c r="BF202" s="194">
        <f>IF(N202="snížená",J202,0)</f>
        <v>0</v>
      </c>
      <c r="BG202" s="194">
        <f>IF(N202="zákl. přenesená",J202,0)</f>
        <v>0</v>
      </c>
      <c r="BH202" s="194">
        <f>IF(N202="sníž. přenesená",J202,0)</f>
        <v>0</v>
      </c>
      <c r="BI202" s="194">
        <f>IF(N202="nulová",J202,0)</f>
        <v>0</v>
      </c>
      <c r="BJ202" s="17" t="s">
        <v>23</v>
      </c>
      <c r="BK202" s="194">
        <f>ROUND(I202*H202,2)</f>
        <v>0</v>
      </c>
      <c r="BL202" s="17" t="s">
        <v>202</v>
      </c>
      <c r="BM202" s="17" t="s">
        <v>361</v>
      </c>
    </row>
    <row r="203" spans="2:51" s="11" customFormat="1" ht="13.5">
      <c r="B203" s="197"/>
      <c r="C203" s="198"/>
      <c r="D203" s="199" t="s">
        <v>147</v>
      </c>
      <c r="E203" s="200" t="s">
        <v>22</v>
      </c>
      <c r="F203" s="201" t="s">
        <v>362</v>
      </c>
      <c r="G203" s="198"/>
      <c r="H203" s="202">
        <v>78.24</v>
      </c>
      <c r="I203" s="203"/>
      <c r="J203" s="198"/>
      <c r="K203" s="198"/>
      <c r="L203" s="204"/>
      <c r="M203" s="205"/>
      <c r="N203" s="206"/>
      <c r="O203" s="206"/>
      <c r="P203" s="206"/>
      <c r="Q203" s="206"/>
      <c r="R203" s="206"/>
      <c r="S203" s="206"/>
      <c r="T203" s="207"/>
      <c r="AT203" s="208" t="s">
        <v>147</v>
      </c>
      <c r="AU203" s="208" t="s">
        <v>83</v>
      </c>
      <c r="AV203" s="11" t="s">
        <v>83</v>
      </c>
      <c r="AW203" s="11" t="s">
        <v>38</v>
      </c>
      <c r="AX203" s="11" t="s">
        <v>23</v>
      </c>
      <c r="AY203" s="208" t="s">
        <v>136</v>
      </c>
    </row>
    <row r="204" spans="2:65" s="1" customFormat="1" ht="22.5" customHeight="1">
      <c r="B204" s="34"/>
      <c r="C204" s="183" t="s">
        <v>363</v>
      </c>
      <c r="D204" s="183" t="s">
        <v>138</v>
      </c>
      <c r="E204" s="184" t="s">
        <v>364</v>
      </c>
      <c r="F204" s="185" t="s">
        <v>365</v>
      </c>
      <c r="G204" s="186" t="s">
        <v>157</v>
      </c>
      <c r="H204" s="187">
        <v>6</v>
      </c>
      <c r="I204" s="188"/>
      <c r="J204" s="189">
        <f>ROUND(I204*H204,2)</f>
        <v>0</v>
      </c>
      <c r="K204" s="185" t="s">
        <v>22</v>
      </c>
      <c r="L204" s="54"/>
      <c r="M204" s="190" t="s">
        <v>22</v>
      </c>
      <c r="N204" s="191" t="s">
        <v>46</v>
      </c>
      <c r="O204" s="35"/>
      <c r="P204" s="192">
        <f>O204*H204</f>
        <v>0</v>
      </c>
      <c r="Q204" s="192">
        <v>0</v>
      </c>
      <c r="R204" s="192">
        <f>Q204*H204</f>
        <v>0</v>
      </c>
      <c r="S204" s="192">
        <v>0</v>
      </c>
      <c r="T204" s="193">
        <f>S204*H204</f>
        <v>0</v>
      </c>
      <c r="AR204" s="17" t="s">
        <v>202</v>
      </c>
      <c r="AT204" s="17" t="s">
        <v>138</v>
      </c>
      <c r="AU204" s="17" t="s">
        <v>83</v>
      </c>
      <c r="AY204" s="17" t="s">
        <v>136</v>
      </c>
      <c r="BE204" s="194">
        <f>IF(N204="základní",J204,0)</f>
        <v>0</v>
      </c>
      <c r="BF204" s="194">
        <f>IF(N204="snížená",J204,0)</f>
        <v>0</v>
      </c>
      <c r="BG204" s="194">
        <f>IF(N204="zákl. přenesená",J204,0)</f>
        <v>0</v>
      </c>
      <c r="BH204" s="194">
        <f>IF(N204="sníž. přenesená",J204,0)</f>
        <v>0</v>
      </c>
      <c r="BI204" s="194">
        <f>IF(N204="nulová",J204,0)</f>
        <v>0</v>
      </c>
      <c r="BJ204" s="17" t="s">
        <v>23</v>
      </c>
      <c r="BK204" s="194">
        <f>ROUND(I204*H204,2)</f>
        <v>0</v>
      </c>
      <c r="BL204" s="17" t="s">
        <v>202</v>
      </c>
      <c r="BM204" s="17" t="s">
        <v>366</v>
      </c>
    </row>
    <row r="205" spans="2:51" s="11" customFormat="1" ht="13.5">
      <c r="B205" s="197"/>
      <c r="C205" s="198"/>
      <c r="D205" s="199" t="s">
        <v>147</v>
      </c>
      <c r="E205" s="200" t="s">
        <v>22</v>
      </c>
      <c r="F205" s="201" t="s">
        <v>367</v>
      </c>
      <c r="G205" s="198"/>
      <c r="H205" s="202">
        <v>6</v>
      </c>
      <c r="I205" s="203"/>
      <c r="J205" s="198"/>
      <c r="K205" s="198"/>
      <c r="L205" s="204"/>
      <c r="M205" s="205"/>
      <c r="N205" s="206"/>
      <c r="O205" s="206"/>
      <c r="P205" s="206"/>
      <c r="Q205" s="206"/>
      <c r="R205" s="206"/>
      <c r="S205" s="206"/>
      <c r="T205" s="207"/>
      <c r="AT205" s="208" t="s">
        <v>147</v>
      </c>
      <c r="AU205" s="208" t="s">
        <v>83</v>
      </c>
      <c r="AV205" s="11" t="s">
        <v>83</v>
      </c>
      <c r="AW205" s="11" t="s">
        <v>38</v>
      </c>
      <c r="AX205" s="11" t="s">
        <v>23</v>
      </c>
      <c r="AY205" s="208" t="s">
        <v>136</v>
      </c>
    </row>
    <row r="206" spans="2:65" s="1" customFormat="1" ht="22.5" customHeight="1">
      <c r="B206" s="34"/>
      <c r="C206" s="183" t="s">
        <v>368</v>
      </c>
      <c r="D206" s="183" t="s">
        <v>138</v>
      </c>
      <c r="E206" s="184" t="s">
        <v>369</v>
      </c>
      <c r="F206" s="185" t="s">
        <v>370</v>
      </c>
      <c r="G206" s="186" t="s">
        <v>157</v>
      </c>
      <c r="H206" s="187">
        <v>2.4</v>
      </c>
      <c r="I206" s="188"/>
      <c r="J206" s="189">
        <f>ROUND(I206*H206,2)</f>
        <v>0</v>
      </c>
      <c r="K206" s="185" t="s">
        <v>22</v>
      </c>
      <c r="L206" s="54"/>
      <c r="M206" s="190" t="s">
        <v>22</v>
      </c>
      <c r="N206" s="191" t="s">
        <v>46</v>
      </c>
      <c r="O206" s="35"/>
      <c r="P206" s="192">
        <f>O206*H206</f>
        <v>0</v>
      </c>
      <c r="Q206" s="192">
        <v>0</v>
      </c>
      <c r="R206" s="192">
        <f>Q206*H206</f>
        <v>0</v>
      </c>
      <c r="S206" s="192">
        <v>0</v>
      </c>
      <c r="T206" s="193">
        <f>S206*H206</f>
        <v>0</v>
      </c>
      <c r="AR206" s="17" t="s">
        <v>202</v>
      </c>
      <c r="AT206" s="17" t="s">
        <v>138</v>
      </c>
      <c r="AU206" s="17" t="s">
        <v>83</v>
      </c>
      <c r="AY206" s="17" t="s">
        <v>136</v>
      </c>
      <c r="BE206" s="194">
        <f>IF(N206="základní",J206,0)</f>
        <v>0</v>
      </c>
      <c r="BF206" s="194">
        <f>IF(N206="snížená",J206,0)</f>
        <v>0</v>
      </c>
      <c r="BG206" s="194">
        <f>IF(N206="zákl. přenesená",J206,0)</f>
        <v>0</v>
      </c>
      <c r="BH206" s="194">
        <f>IF(N206="sníž. přenesená",J206,0)</f>
        <v>0</v>
      </c>
      <c r="BI206" s="194">
        <f>IF(N206="nulová",J206,0)</f>
        <v>0</v>
      </c>
      <c r="BJ206" s="17" t="s">
        <v>23</v>
      </c>
      <c r="BK206" s="194">
        <f>ROUND(I206*H206,2)</f>
        <v>0</v>
      </c>
      <c r="BL206" s="17" t="s">
        <v>202</v>
      </c>
      <c r="BM206" s="17" t="s">
        <v>371</v>
      </c>
    </row>
    <row r="207" spans="2:51" s="11" customFormat="1" ht="13.5">
      <c r="B207" s="197"/>
      <c r="C207" s="198"/>
      <c r="D207" s="199" t="s">
        <v>147</v>
      </c>
      <c r="E207" s="200" t="s">
        <v>22</v>
      </c>
      <c r="F207" s="201" t="s">
        <v>372</v>
      </c>
      <c r="G207" s="198"/>
      <c r="H207" s="202">
        <v>2.4</v>
      </c>
      <c r="I207" s="203"/>
      <c r="J207" s="198"/>
      <c r="K207" s="198"/>
      <c r="L207" s="204"/>
      <c r="M207" s="205"/>
      <c r="N207" s="206"/>
      <c r="O207" s="206"/>
      <c r="P207" s="206"/>
      <c r="Q207" s="206"/>
      <c r="R207" s="206"/>
      <c r="S207" s="206"/>
      <c r="T207" s="207"/>
      <c r="AT207" s="208" t="s">
        <v>147</v>
      </c>
      <c r="AU207" s="208" t="s">
        <v>83</v>
      </c>
      <c r="AV207" s="11" t="s">
        <v>83</v>
      </c>
      <c r="AW207" s="11" t="s">
        <v>38</v>
      </c>
      <c r="AX207" s="11" t="s">
        <v>23</v>
      </c>
      <c r="AY207" s="208" t="s">
        <v>136</v>
      </c>
    </row>
    <row r="208" spans="2:65" s="1" customFormat="1" ht="22.5" customHeight="1">
      <c r="B208" s="34"/>
      <c r="C208" s="223" t="s">
        <v>373</v>
      </c>
      <c r="D208" s="223" t="s">
        <v>182</v>
      </c>
      <c r="E208" s="224" t="s">
        <v>374</v>
      </c>
      <c r="F208" s="225" t="s">
        <v>375</v>
      </c>
      <c r="G208" s="226" t="s">
        <v>157</v>
      </c>
      <c r="H208" s="227">
        <v>78.24</v>
      </c>
      <c r="I208" s="228"/>
      <c r="J208" s="229">
        <f>ROUND(I208*H208,2)</f>
        <v>0</v>
      </c>
      <c r="K208" s="225" t="s">
        <v>22</v>
      </c>
      <c r="L208" s="230"/>
      <c r="M208" s="231" t="s">
        <v>22</v>
      </c>
      <c r="N208" s="232" t="s">
        <v>46</v>
      </c>
      <c r="O208" s="35"/>
      <c r="P208" s="192">
        <f>O208*H208</f>
        <v>0</v>
      </c>
      <c r="Q208" s="192">
        <v>0.00072</v>
      </c>
      <c r="R208" s="192">
        <f>Q208*H208</f>
        <v>0.0563328</v>
      </c>
      <c r="S208" s="192">
        <v>0</v>
      </c>
      <c r="T208" s="193">
        <f>S208*H208</f>
        <v>0</v>
      </c>
      <c r="AR208" s="17" t="s">
        <v>325</v>
      </c>
      <c r="AT208" s="17" t="s">
        <v>182</v>
      </c>
      <c r="AU208" s="17" t="s">
        <v>83</v>
      </c>
      <c r="AY208" s="17" t="s">
        <v>136</v>
      </c>
      <c r="BE208" s="194">
        <f>IF(N208="základní",J208,0)</f>
        <v>0</v>
      </c>
      <c r="BF208" s="194">
        <f>IF(N208="snížená",J208,0)</f>
        <v>0</v>
      </c>
      <c r="BG208" s="194">
        <f>IF(N208="zákl. přenesená",J208,0)</f>
        <v>0</v>
      </c>
      <c r="BH208" s="194">
        <f>IF(N208="sníž. přenesená",J208,0)</f>
        <v>0</v>
      </c>
      <c r="BI208" s="194">
        <f>IF(N208="nulová",J208,0)</f>
        <v>0</v>
      </c>
      <c r="BJ208" s="17" t="s">
        <v>23</v>
      </c>
      <c r="BK208" s="194">
        <f>ROUND(I208*H208,2)</f>
        <v>0</v>
      </c>
      <c r="BL208" s="17" t="s">
        <v>202</v>
      </c>
      <c r="BM208" s="17" t="s">
        <v>376</v>
      </c>
    </row>
    <row r="209" spans="2:47" s="1" customFormat="1" ht="27">
      <c r="B209" s="34"/>
      <c r="C209" s="56"/>
      <c r="D209" s="195" t="s">
        <v>170</v>
      </c>
      <c r="E209" s="56"/>
      <c r="F209" s="196" t="s">
        <v>377</v>
      </c>
      <c r="G209" s="56"/>
      <c r="H209" s="56"/>
      <c r="I209" s="153"/>
      <c r="J209" s="56"/>
      <c r="K209" s="56"/>
      <c r="L209" s="54"/>
      <c r="M209" s="71"/>
      <c r="N209" s="35"/>
      <c r="O209" s="35"/>
      <c r="P209" s="35"/>
      <c r="Q209" s="35"/>
      <c r="R209" s="35"/>
      <c r="S209" s="35"/>
      <c r="T209" s="72"/>
      <c r="AT209" s="17" t="s">
        <v>170</v>
      </c>
      <c r="AU209" s="17" t="s">
        <v>83</v>
      </c>
    </row>
    <row r="210" spans="2:51" s="11" customFormat="1" ht="13.5">
      <c r="B210" s="197"/>
      <c r="C210" s="198"/>
      <c r="D210" s="199" t="s">
        <v>147</v>
      </c>
      <c r="E210" s="200" t="s">
        <v>22</v>
      </c>
      <c r="F210" s="201" t="s">
        <v>378</v>
      </c>
      <c r="G210" s="198"/>
      <c r="H210" s="202">
        <v>78.24</v>
      </c>
      <c r="I210" s="203"/>
      <c r="J210" s="198"/>
      <c r="K210" s="198"/>
      <c r="L210" s="204"/>
      <c r="M210" s="205"/>
      <c r="N210" s="206"/>
      <c r="O210" s="206"/>
      <c r="P210" s="206"/>
      <c r="Q210" s="206"/>
      <c r="R210" s="206"/>
      <c r="S210" s="206"/>
      <c r="T210" s="207"/>
      <c r="AT210" s="208" t="s">
        <v>147</v>
      </c>
      <c r="AU210" s="208" t="s">
        <v>83</v>
      </c>
      <c r="AV210" s="11" t="s">
        <v>83</v>
      </c>
      <c r="AW210" s="11" t="s">
        <v>38</v>
      </c>
      <c r="AX210" s="11" t="s">
        <v>23</v>
      </c>
      <c r="AY210" s="208" t="s">
        <v>136</v>
      </c>
    </row>
    <row r="211" spans="2:65" s="1" customFormat="1" ht="22.5" customHeight="1">
      <c r="B211" s="34"/>
      <c r="C211" s="223" t="s">
        <v>379</v>
      </c>
      <c r="D211" s="223" t="s">
        <v>182</v>
      </c>
      <c r="E211" s="224" t="s">
        <v>380</v>
      </c>
      <c r="F211" s="225" t="s">
        <v>381</v>
      </c>
      <c r="G211" s="226" t="s">
        <v>157</v>
      </c>
      <c r="H211" s="227">
        <v>6</v>
      </c>
      <c r="I211" s="228"/>
      <c r="J211" s="229">
        <f>ROUND(I211*H211,2)</f>
        <v>0</v>
      </c>
      <c r="K211" s="225" t="s">
        <v>22</v>
      </c>
      <c r="L211" s="230"/>
      <c r="M211" s="231" t="s">
        <v>22</v>
      </c>
      <c r="N211" s="232" t="s">
        <v>46</v>
      </c>
      <c r="O211" s="35"/>
      <c r="P211" s="192">
        <f>O211*H211</f>
        <v>0</v>
      </c>
      <c r="Q211" s="192">
        <v>0.00072</v>
      </c>
      <c r="R211" s="192">
        <f>Q211*H211</f>
        <v>0.00432</v>
      </c>
      <c r="S211" s="192">
        <v>0</v>
      </c>
      <c r="T211" s="193">
        <f>S211*H211</f>
        <v>0</v>
      </c>
      <c r="AR211" s="17" t="s">
        <v>325</v>
      </c>
      <c r="AT211" s="17" t="s">
        <v>182</v>
      </c>
      <c r="AU211" s="17" t="s">
        <v>83</v>
      </c>
      <c r="AY211" s="17" t="s">
        <v>136</v>
      </c>
      <c r="BE211" s="194">
        <f>IF(N211="základní",J211,0)</f>
        <v>0</v>
      </c>
      <c r="BF211" s="194">
        <f>IF(N211="snížená",J211,0)</f>
        <v>0</v>
      </c>
      <c r="BG211" s="194">
        <f>IF(N211="zákl. přenesená",J211,0)</f>
        <v>0</v>
      </c>
      <c r="BH211" s="194">
        <f>IF(N211="sníž. přenesená",J211,0)</f>
        <v>0</v>
      </c>
      <c r="BI211" s="194">
        <f>IF(N211="nulová",J211,0)</f>
        <v>0</v>
      </c>
      <c r="BJ211" s="17" t="s">
        <v>23</v>
      </c>
      <c r="BK211" s="194">
        <f>ROUND(I211*H211,2)</f>
        <v>0</v>
      </c>
      <c r="BL211" s="17" t="s">
        <v>202</v>
      </c>
      <c r="BM211" s="17" t="s">
        <v>382</v>
      </c>
    </row>
    <row r="212" spans="2:51" s="11" customFormat="1" ht="13.5">
      <c r="B212" s="197"/>
      <c r="C212" s="198"/>
      <c r="D212" s="199" t="s">
        <v>147</v>
      </c>
      <c r="E212" s="200" t="s">
        <v>22</v>
      </c>
      <c r="F212" s="201" t="s">
        <v>173</v>
      </c>
      <c r="G212" s="198"/>
      <c r="H212" s="202">
        <v>6</v>
      </c>
      <c r="I212" s="203"/>
      <c r="J212" s="198"/>
      <c r="K212" s="198"/>
      <c r="L212" s="204"/>
      <c r="M212" s="205"/>
      <c r="N212" s="206"/>
      <c r="O212" s="206"/>
      <c r="P212" s="206"/>
      <c r="Q212" s="206"/>
      <c r="R212" s="206"/>
      <c r="S212" s="206"/>
      <c r="T212" s="207"/>
      <c r="AT212" s="208" t="s">
        <v>147</v>
      </c>
      <c r="AU212" s="208" t="s">
        <v>83</v>
      </c>
      <c r="AV212" s="11" t="s">
        <v>83</v>
      </c>
      <c r="AW212" s="11" t="s">
        <v>38</v>
      </c>
      <c r="AX212" s="11" t="s">
        <v>23</v>
      </c>
      <c r="AY212" s="208" t="s">
        <v>136</v>
      </c>
    </row>
    <row r="213" spans="2:65" s="1" customFormat="1" ht="22.5" customHeight="1">
      <c r="B213" s="34"/>
      <c r="C213" s="223" t="s">
        <v>383</v>
      </c>
      <c r="D213" s="223" t="s">
        <v>182</v>
      </c>
      <c r="E213" s="224" t="s">
        <v>384</v>
      </c>
      <c r="F213" s="225" t="s">
        <v>385</v>
      </c>
      <c r="G213" s="226" t="s">
        <v>157</v>
      </c>
      <c r="H213" s="227">
        <v>2.4</v>
      </c>
      <c r="I213" s="228"/>
      <c r="J213" s="229">
        <f>ROUND(I213*H213,2)</f>
        <v>0</v>
      </c>
      <c r="K213" s="225" t="s">
        <v>22</v>
      </c>
      <c r="L213" s="230"/>
      <c r="M213" s="231" t="s">
        <v>22</v>
      </c>
      <c r="N213" s="232" t="s">
        <v>46</v>
      </c>
      <c r="O213" s="35"/>
      <c r="P213" s="192">
        <f>O213*H213</f>
        <v>0</v>
      </c>
      <c r="Q213" s="192">
        <v>0.00072</v>
      </c>
      <c r="R213" s="192">
        <f>Q213*H213</f>
        <v>0.0017280000000000002</v>
      </c>
      <c r="S213" s="192">
        <v>0</v>
      </c>
      <c r="T213" s="193">
        <f>S213*H213</f>
        <v>0</v>
      </c>
      <c r="AR213" s="17" t="s">
        <v>325</v>
      </c>
      <c r="AT213" s="17" t="s">
        <v>182</v>
      </c>
      <c r="AU213" s="17" t="s">
        <v>83</v>
      </c>
      <c r="AY213" s="17" t="s">
        <v>136</v>
      </c>
      <c r="BE213" s="194">
        <f>IF(N213="základní",J213,0)</f>
        <v>0</v>
      </c>
      <c r="BF213" s="194">
        <f>IF(N213="snížená",J213,0)</f>
        <v>0</v>
      </c>
      <c r="BG213" s="194">
        <f>IF(N213="zákl. přenesená",J213,0)</f>
        <v>0</v>
      </c>
      <c r="BH213" s="194">
        <f>IF(N213="sníž. přenesená",J213,0)</f>
        <v>0</v>
      </c>
      <c r="BI213" s="194">
        <f>IF(N213="nulová",J213,0)</f>
        <v>0</v>
      </c>
      <c r="BJ213" s="17" t="s">
        <v>23</v>
      </c>
      <c r="BK213" s="194">
        <f>ROUND(I213*H213,2)</f>
        <v>0</v>
      </c>
      <c r="BL213" s="17" t="s">
        <v>202</v>
      </c>
      <c r="BM213" s="17" t="s">
        <v>386</v>
      </c>
    </row>
    <row r="214" spans="2:47" s="1" customFormat="1" ht="27">
      <c r="B214" s="34"/>
      <c r="C214" s="56"/>
      <c r="D214" s="195" t="s">
        <v>170</v>
      </c>
      <c r="E214" s="56"/>
      <c r="F214" s="196" t="s">
        <v>387</v>
      </c>
      <c r="G214" s="56"/>
      <c r="H214" s="56"/>
      <c r="I214" s="153"/>
      <c r="J214" s="56"/>
      <c r="K214" s="56"/>
      <c r="L214" s="54"/>
      <c r="M214" s="71"/>
      <c r="N214" s="35"/>
      <c r="O214" s="35"/>
      <c r="P214" s="35"/>
      <c r="Q214" s="35"/>
      <c r="R214" s="35"/>
      <c r="S214" s="35"/>
      <c r="T214" s="72"/>
      <c r="AT214" s="17" t="s">
        <v>170</v>
      </c>
      <c r="AU214" s="17" t="s">
        <v>83</v>
      </c>
    </row>
    <row r="215" spans="2:51" s="11" customFormat="1" ht="13.5">
      <c r="B215" s="197"/>
      <c r="C215" s="198"/>
      <c r="D215" s="199" t="s">
        <v>147</v>
      </c>
      <c r="E215" s="200" t="s">
        <v>22</v>
      </c>
      <c r="F215" s="201" t="s">
        <v>372</v>
      </c>
      <c r="G215" s="198"/>
      <c r="H215" s="202">
        <v>2.4</v>
      </c>
      <c r="I215" s="203"/>
      <c r="J215" s="198"/>
      <c r="K215" s="198"/>
      <c r="L215" s="204"/>
      <c r="M215" s="205"/>
      <c r="N215" s="206"/>
      <c r="O215" s="206"/>
      <c r="P215" s="206"/>
      <c r="Q215" s="206"/>
      <c r="R215" s="206"/>
      <c r="S215" s="206"/>
      <c r="T215" s="207"/>
      <c r="AT215" s="208" t="s">
        <v>147</v>
      </c>
      <c r="AU215" s="208" t="s">
        <v>83</v>
      </c>
      <c r="AV215" s="11" t="s">
        <v>83</v>
      </c>
      <c r="AW215" s="11" t="s">
        <v>38</v>
      </c>
      <c r="AX215" s="11" t="s">
        <v>23</v>
      </c>
      <c r="AY215" s="208" t="s">
        <v>136</v>
      </c>
    </row>
    <row r="216" spans="2:65" s="1" customFormat="1" ht="31.5" customHeight="1">
      <c r="B216" s="34"/>
      <c r="C216" s="183" t="s">
        <v>388</v>
      </c>
      <c r="D216" s="183" t="s">
        <v>138</v>
      </c>
      <c r="E216" s="184" t="s">
        <v>389</v>
      </c>
      <c r="F216" s="185" t="s">
        <v>390</v>
      </c>
      <c r="G216" s="186" t="s">
        <v>391</v>
      </c>
      <c r="H216" s="187">
        <v>2</v>
      </c>
      <c r="I216" s="188"/>
      <c r="J216" s="189">
        <f>ROUND(I216*H216,2)</f>
        <v>0</v>
      </c>
      <c r="K216" s="185" t="s">
        <v>22</v>
      </c>
      <c r="L216" s="54"/>
      <c r="M216" s="190" t="s">
        <v>22</v>
      </c>
      <c r="N216" s="191" t="s">
        <v>46</v>
      </c>
      <c r="O216" s="35"/>
      <c r="P216" s="192">
        <f>O216*H216</f>
        <v>0</v>
      </c>
      <c r="Q216" s="192">
        <v>0</v>
      </c>
      <c r="R216" s="192">
        <f>Q216*H216</f>
        <v>0</v>
      </c>
      <c r="S216" s="192">
        <v>0</v>
      </c>
      <c r="T216" s="193">
        <f>S216*H216</f>
        <v>0</v>
      </c>
      <c r="AR216" s="17" t="s">
        <v>202</v>
      </c>
      <c r="AT216" s="17" t="s">
        <v>138</v>
      </c>
      <c r="AU216" s="17" t="s">
        <v>83</v>
      </c>
      <c r="AY216" s="17" t="s">
        <v>136</v>
      </c>
      <c r="BE216" s="194">
        <f>IF(N216="základní",J216,0)</f>
        <v>0</v>
      </c>
      <c r="BF216" s="194">
        <f>IF(N216="snížená",J216,0)</f>
        <v>0</v>
      </c>
      <c r="BG216" s="194">
        <f>IF(N216="zákl. přenesená",J216,0)</f>
        <v>0</v>
      </c>
      <c r="BH216" s="194">
        <f>IF(N216="sníž. přenesená",J216,0)</f>
        <v>0</v>
      </c>
      <c r="BI216" s="194">
        <f>IF(N216="nulová",J216,0)</f>
        <v>0</v>
      </c>
      <c r="BJ216" s="17" t="s">
        <v>23</v>
      </c>
      <c r="BK216" s="194">
        <f>ROUND(I216*H216,2)</f>
        <v>0</v>
      </c>
      <c r="BL216" s="17" t="s">
        <v>202</v>
      </c>
      <c r="BM216" s="17" t="s">
        <v>392</v>
      </c>
    </row>
    <row r="217" spans="2:51" s="11" customFormat="1" ht="13.5">
      <c r="B217" s="197"/>
      <c r="C217" s="198"/>
      <c r="D217" s="199" t="s">
        <v>147</v>
      </c>
      <c r="E217" s="200" t="s">
        <v>22</v>
      </c>
      <c r="F217" s="201" t="s">
        <v>83</v>
      </c>
      <c r="G217" s="198"/>
      <c r="H217" s="202">
        <v>2</v>
      </c>
      <c r="I217" s="203"/>
      <c r="J217" s="198"/>
      <c r="K217" s="198"/>
      <c r="L217" s="204"/>
      <c r="M217" s="205"/>
      <c r="N217" s="206"/>
      <c r="O217" s="206"/>
      <c r="P217" s="206"/>
      <c r="Q217" s="206"/>
      <c r="R217" s="206"/>
      <c r="S217" s="206"/>
      <c r="T217" s="207"/>
      <c r="AT217" s="208" t="s">
        <v>147</v>
      </c>
      <c r="AU217" s="208" t="s">
        <v>83</v>
      </c>
      <c r="AV217" s="11" t="s">
        <v>83</v>
      </c>
      <c r="AW217" s="11" t="s">
        <v>38</v>
      </c>
      <c r="AX217" s="11" t="s">
        <v>23</v>
      </c>
      <c r="AY217" s="208" t="s">
        <v>136</v>
      </c>
    </row>
    <row r="218" spans="2:65" s="1" customFormat="1" ht="22.5" customHeight="1">
      <c r="B218" s="34"/>
      <c r="C218" s="183" t="s">
        <v>393</v>
      </c>
      <c r="D218" s="183" t="s">
        <v>138</v>
      </c>
      <c r="E218" s="184" t="s">
        <v>394</v>
      </c>
      <c r="F218" s="185" t="s">
        <v>395</v>
      </c>
      <c r="G218" s="186" t="s">
        <v>238</v>
      </c>
      <c r="H218" s="187">
        <v>2</v>
      </c>
      <c r="I218" s="188"/>
      <c r="J218" s="189">
        <f>ROUND(I218*H218,2)</f>
        <v>0</v>
      </c>
      <c r="K218" s="185" t="s">
        <v>22</v>
      </c>
      <c r="L218" s="54"/>
      <c r="M218" s="190" t="s">
        <v>22</v>
      </c>
      <c r="N218" s="191" t="s">
        <v>46</v>
      </c>
      <c r="O218" s="35"/>
      <c r="P218" s="192">
        <f>O218*H218</f>
        <v>0</v>
      </c>
      <c r="Q218" s="192">
        <v>0.00035</v>
      </c>
      <c r="R218" s="192">
        <f>Q218*H218</f>
        <v>0.0007</v>
      </c>
      <c r="S218" s="192">
        <v>0</v>
      </c>
      <c r="T218" s="193">
        <f>S218*H218</f>
        <v>0</v>
      </c>
      <c r="AR218" s="17" t="s">
        <v>202</v>
      </c>
      <c r="AT218" s="17" t="s">
        <v>138</v>
      </c>
      <c r="AU218" s="17" t="s">
        <v>83</v>
      </c>
      <c r="AY218" s="17" t="s">
        <v>136</v>
      </c>
      <c r="BE218" s="194">
        <f>IF(N218="základní",J218,0)</f>
        <v>0</v>
      </c>
      <c r="BF218" s="194">
        <f>IF(N218="snížená",J218,0)</f>
        <v>0</v>
      </c>
      <c r="BG218" s="194">
        <f>IF(N218="zákl. přenesená",J218,0)</f>
        <v>0</v>
      </c>
      <c r="BH218" s="194">
        <f>IF(N218="sníž. přenesená",J218,0)</f>
        <v>0</v>
      </c>
      <c r="BI218" s="194">
        <f>IF(N218="nulová",J218,0)</f>
        <v>0</v>
      </c>
      <c r="BJ218" s="17" t="s">
        <v>23</v>
      </c>
      <c r="BK218" s="194">
        <f>ROUND(I218*H218,2)</f>
        <v>0</v>
      </c>
      <c r="BL218" s="17" t="s">
        <v>202</v>
      </c>
      <c r="BM218" s="17" t="s">
        <v>396</v>
      </c>
    </row>
    <row r="219" spans="2:47" s="1" customFormat="1" ht="27">
      <c r="B219" s="34"/>
      <c r="C219" s="56"/>
      <c r="D219" s="195" t="s">
        <v>170</v>
      </c>
      <c r="E219" s="56"/>
      <c r="F219" s="196" t="s">
        <v>397</v>
      </c>
      <c r="G219" s="56"/>
      <c r="H219" s="56"/>
      <c r="I219" s="153"/>
      <c r="J219" s="56"/>
      <c r="K219" s="56"/>
      <c r="L219" s="54"/>
      <c r="M219" s="71"/>
      <c r="N219" s="35"/>
      <c r="O219" s="35"/>
      <c r="P219" s="35"/>
      <c r="Q219" s="35"/>
      <c r="R219" s="35"/>
      <c r="S219" s="35"/>
      <c r="T219" s="72"/>
      <c r="AT219" s="17" t="s">
        <v>170</v>
      </c>
      <c r="AU219" s="17" t="s">
        <v>83</v>
      </c>
    </row>
    <row r="220" spans="2:51" s="11" customFormat="1" ht="13.5">
      <c r="B220" s="197"/>
      <c r="C220" s="198"/>
      <c r="D220" s="199" t="s">
        <v>147</v>
      </c>
      <c r="E220" s="200" t="s">
        <v>22</v>
      </c>
      <c r="F220" s="201" t="s">
        <v>83</v>
      </c>
      <c r="G220" s="198"/>
      <c r="H220" s="202">
        <v>2</v>
      </c>
      <c r="I220" s="203"/>
      <c r="J220" s="198"/>
      <c r="K220" s="198"/>
      <c r="L220" s="204"/>
      <c r="M220" s="205"/>
      <c r="N220" s="206"/>
      <c r="O220" s="206"/>
      <c r="P220" s="206"/>
      <c r="Q220" s="206"/>
      <c r="R220" s="206"/>
      <c r="S220" s="206"/>
      <c r="T220" s="207"/>
      <c r="AT220" s="208" t="s">
        <v>147</v>
      </c>
      <c r="AU220" s="208" t="s">
        <v>83</v>
      </c>
      <c r="AV220" s="11" t="s">
        <v>83</v>
      </c>
      <c r="AW220" s="11" t="s">
        <v>38</v>
      </c>
      <c r="AX220" s="11" t="s">
        <v>23</v>
      </c>
      <c r="AY220" s="208" t="s">
        <v>136</v>
      </c>
    </row>
    <row r="221" spans="2:65" s="1" customFormat="1" ht="31.5" customHeight="1">
      <c r="B221" s="34"/>
      <c r="C221" s="183" t="s">
        <v>398</v>
      </c>
      <c r="D221" s="183" t="s">
        <v>138</v>
      </c>
      <c r="E221" s="184" t="s">
        <v>399</v>
      </c>
      <c r="F221" s="185" t="s">
        <v>400</v>
      </c>
      <c r="G221" s="186" t="s">
        <v>157</v>
      </c>
      <c r="H221" s="187">
        <v>25.68</v>
      </c>
      <c r="I221" s="188"/>
      <c r="J221" s="189">
        <f>ROUND(I221*H221,2)</f>
        <v>0</v>
      </c>
      <c r="K221" s="185" t="s">
        <v>142</v>
      </c>
      <c r="L221" s="54"/>
      <c r="M221" s="190" t="s">
        <v>22</v>
      </c>
      <c r="N221" s="191" t="s">
        <v>46</v>
      </c>
      <c r="O221" s="35"/>
      <c r="P221" s="192">
        <f>O221*H221</f>
        <v>0</v>
      </c>
      <c r="Q221" s="192">
        <v>0</v>
      </c>
      <c r="R221" s="192">
        <f>Q221*H221</f>
        <v>0</v>
      </c>
      <c r="S221" s="192">
        <v>0</v>
      </c>
      <c r="T221" s="193">
        <f>S221*H221</f>
        <v>0</v>
      </c>
      <c r="AR221" s="17" t="s">
        <v>202</v>
      </c>
      <c r="AT221" s="17" t="s">
        <v>138</v>
      </c>
      <c r="AU221" s="17" t="s">
        <v>83</v>
      </c>
      <c r="AY221" s="17" t="s">
        <v>136</v>
      </c>
      <c r="BE221" s="194">
        <f>IF(N221="základní",J221,0)</f>
        <v>0</v>
      </c>
      <c r="BF221" s="194">
        <f>IF(N221="snížená",J221,0)</f>
        <v>0</v>
      </c>
      <c r="BG221" s="194">
        <f>IF(N221="zákl. přenesená",J221,0)</f>
        <v>0</v>
      </c>
      <c r="BH221" s="194">
        <f>IF(N221="sníž. přenesená",J221,0)</f>
        <v>0</v>
      </c>
      <c r="BI221" s="194">
        <f>IF(N221="nulová",J221,0)</f>
        <v>0</v>
      </c>
      <c r="BJ221" s="17" t="s">
        <v>23</v>
      </c>
      <c r="BK221" s="194">
        <f>ROUND(I221*H221,2)</f>
        <v>0</v>
      </c>
      <c r="BL221" s="17" t="s">
        <v>202</v>
      </c>
      <c r="BM221" s="17" t="s">
        <v>401</v>
      </c>
    </row>
    <row r="222" spans="2:51" s="11" customFormat="1" ht="13.5">
      <c r="B222" s="197"/>
      <c r="C222" s="198"/>
      <c r="D222" s="199" t="s">
        <v>147</v>
      </c>
      <c r="E222" s="200" t="s">
        <v>22</v>
      </c>
      <c r="F222" s="201" t="s">
        <v>402</v>
      </c>
      <c r="G222" s="198"/>
      <c r="H222" s="202">
        <v>25.68</v>
      </c>
      <c r="I222" s="203"/>
      <c r="J222" s="198"/>
      <c r="K222" s="198"/>
      <c r="L222" s="204"/>
      <c r="M222" s="205"/>
      <c r="N222" s="206"/>
      <c r="O222" s="206"/>
      <c r="P222" s="206"/>
      <c r="Q222" s="206"/>
      <c r="R222" s="206"/>
      <c r="S222" s="206"/>
      <c r="T222" s="207"/>
      <c r="AT222" s="208" t="s">
        <v>147</v>
      </c>
      <c r="AU222" s="208" t="s">
        <v>83</v>
      </c>
      <c r="AV222" s="11" t="s">
        <v>83</v>
      </c>
      <c r="AW222" s="11" t="s">
        <v>38</v>
      </c>
      <c r="AX222" s="11" t="s">
        <v>23</v>
      </c>
      <c r="AY222" s="208" t="s">
        <v>136</v>
      </c>
    </row>
    <row r="223" spans="2:65" s="1" customFormat="1" ht="31.5" customHeight="1">
      <c r="B223" s="34"/>
      <c r="C223" s="223" t="s">
        <v>403</v>
      </c>
      <c r="D223" s="223" t="s">
        <v>182</v>
      </c>
      <c r="E223" s="224" t="s">
        <v>404</v>
      </c>
      <c r="F223" s="225" t="s">
        <v>405</v>
      </c>
      <c r="G223" s="226" t="s">
        <v>185</v>
      </c>
      <c r="H223" s="227">
        <v>15.95</v>
      </c>
      <c r="I223" s="228"/>
      <c r="J223" s="229">
        <f>ROUND(I223*H223,2)</f>
        <v>0</v>
      </c>
      <c r="K223" s="225" t="s">
        <v>142</v>
      </c>
      <c r="L223" s="230"/>
      <c r="M223" s="231" t="s">
        <v>22</v>
      </c>
      <c r="N223" s="232" t="s">
        <v>46</v>
      </c>
      <c r="O223" s="35"/>
      <c r="P223" s="192">
        <f>O223*H223</f>
        <v>0</v>
      </c>
      <c r="Q223" s="192">
        <v>0.001</v>
      </c>
      <c r="R223" s="192">
        <f>Q223*H223</f>
        <v>0.01595</v>
      </c>
      <c r="S223" s="192">
        <v>0</v>
      </c>
      <c r="T223" s="193">
        <f>S223*H223</f>
        <v>0</v>
      </c>
      <c r="AR223" s="17" t="s">
        <v>325</v>
      </c>
      <c r="AT223" s="17" t="s">
        <v>182</v>
      </c>
      <c r="AU223" s="17" t="s">
        <v>83</v>
      </c>
      <c r="AY223" s="17" t="s">
        <v>136</v>
      </c>
      <c r="BE223" s="194">
        <f>IF(N223="základní",J223,0)</f>
        <v>0</v>
      </c>
      <c r="BF223" s="194">
        <f>IF(N223="snížená",J223,0)</f>
        <v>0</v>
      </c>
      <c r="BG223" s="194">
        <f>IF(N223="zákl. přenesená",J223,0)</f>
        <v>0</v>
      </c>
      <c r="BH223" s="194">
        <f>IF(N223="sníž. přenesená",J223,0)</f>
        <v>0</v>
      </c>
      <c r="BI223" s="194">
        <f>IF(N223="nulová",J223,0)</f>
        <v>0</v>
      </c>
      <c r="BJ223" s="17" t="s">
        <v>23</v>
      </c>
      <c r="BK223" s="194">
        <f>ROUND(I223*H223,2)</f>
        <v>0</v>
      </c>
      <c r="BL223" s="17" t="s">
        <v>202</v>
      </c>
      <c r="BM223" s="17" t="s">
        <v>406</v>
      </c>
    </row>
    <row r="224" spans="2:47" s="1" customFormat="1" ht="27">
      <c r="B224" s="34"/>
      <c r="C224" s="56"/>
      <c r="D224" s="195" t="s">
        <v>170</v>
      </c>
      <c r="E224" s="56"/>
      <c r="F224" s="196" t="s">
        <v>407</v>
      </c>
      <c r="G224" s="56"/>
      <c r="H224" s="56"/>
      <c r="I224" s="153"/>
      <c r="J224" s="56"/>
      <c r="K224" s="56"/>
      <c r="L224" s="54"/>
      <c r="M224" s="71"/>
      <c r="N224" s="35"/>
      <c r="O224" s="35"/>
      <c r="P224" s="35"/>
      <c r="Q224" s="35"/>
      <c r="R224" s="35"/>
      <c r="S224" s="35"/>
      <c r="T224" s="72"/>
      <c r="AT224" s="17" t="s">
        <v>170</v>
      </c>
      <c r="AU224" s="17" t="s">
        <v>83</v>
      </c>
    </row>
    <row r="225" spans="2:51" s="11" customFormat="1" ht="13.5">
      <c r="B225" s="197"/>
      <c r="C225" s="198"/>
      <c r="D225" s="199" t="s">
        <v>147</v>
      </c>
      <c r="E225" s="200" t="s">
        <v>22</v>
      </c>
      <c r="F225" s="201" t="s">
        <v>408</v>
      </c>
      <c r="G225" s="198"/>
      <c r="H225" s="202">
        <v>15.95</v>
      </c>
      <c r="I225" s="203"/>
      <c r="J225" s="198"/>
      <c r="K225" s="198"/>
      <c r="L225" s="204"/>
      <c r="M225" s="205"/>
      <c r="N225" s="206"/>
      <c r="O225" s="206"/>
      <c r="P225" s="206"/>
      <c r="Q225" s="206"/>
      <c r="R225" s="206"/>
      <c r="S225" s="206"/>
      <c r="T225" s="207"/>
      <c r="AT225" s="208" t="s">
        <v>147</v>
      </c>
      <c r="AU225" s="208" t="s">
        <v>83</v>
      </c>
      <c r="AV225" s="11" t="s">
        <v>83</v>
      </c>
      <c r="AW225" s="11" t="s">
        <v>38</v>
      </c>
      <c r="AX225" s="11" t="s">
        <v>23</v>
      </c>
      <c r="AY225" s="208" t="s">
        <v>136</v>
      </c>
    </row>
    <row r="226" spans="2:65" s="1" customFormat="1" ht="22.5" customHeight="1">
      <c r="B226" s="34"/>
      <c r="C226" s="183" t="s">
        <v>409</v>
      </c>
      <c r="D226" s="183" t="s">
        <v>138</v>
      </c>
      <c r="E226" s="184" t="s">
        <v>410</v>
      </c>
      <c r="F226" s="185" t="s">
        <v>411</v>
      </c>
      <c r="G226" s="186" t="s">
        <v>238</v>
      </c>
      <c r="H226" s="187">
        <v>1</v>
      </c>
      <c r="I226" s="188"/>
      <c r="J226" s="189">
        <f>ROUND(I226*H226,2)</f>
        <v>0</v>
      </c>
      <c r="K226" s="185" t="s">
        <v>142</v>
      </c>
      <c r="L226" s="54"/>
      <c r="M226" s="190" t="s">
        <v>22</v>
      </c>
      <c r="N226" s="191" t="s">
        <v>46</v>
      </c>
      <c r="O226" s="35"/>
      <c r="P226" s="192">
        <f>O226*H226</f>
        <v>0</v>
      </c>
      <c r="Q226" s="192">
        <v>0</v>
      </c>
      <c r="R226" s="192">
        <f>Q226*H226</f>
        <v>0</v>
      </c>
      <c r="S226" s="192">
        <v>0</v>
      </c>
      <c r="T226" s="193">
        <f>S226*H226</f>
        <v>0</v>
      </c>
      <c r="AR226" s="17" t="s">
        <v>202</v>
      </c>
      <c r="AT226" s="17" t="s">
        <v>138</v>
      </c>
      <c r="AU226" s="17" t="s">
        <v>83</v>
      </c>
      <c r="AY226" s="17" t="s">
        <v>136</v>
      </c>
      <c r="BE226" s="194">
        <f>IF(N226="základní",J226,0)</f>
        <v>0</v>
      </c>
      <c r="BF226" s="194">
        <f>IF(N226="snížená",J226,0)</f>
        <v>0</v>
      </c>
      <c r="BG226" s="194">
        <f>IF(N226="zákl. přenesená",J226,0)</f>
        <v>0</v>
      </c>
      <c r="BH226" s="194">
        <f>IF(N226="sníž. přenesená",J226,0)</f>
        <v>0</v>
      </c>
      <c r="BI226" s="194">
        <f>IF(N226="nulová",J226,0)</f>
        <v>0</v>
      </c>
      <c r="BJ226" s="17" t="s">
        <v>23</v>
      </c>
      <c r="BK226" s="194">
        <f>ROUND(I226*H226,2)</f>
        <v>0</v>
      </c>
      <c r="BL226" s="17" t="s">
        <v>202</v>
      </c>
      <c r="BM226" s="17" t="s">
        <v>412</v>
      </c>
    </row>
    <row r="227" spans="2:51" s="11" customFormat="1" ht="13.5">
      <c r="B227" s="197"/>
      <c r="C227" s="198"/>
      <c r="D227" s="199" t="s">
        <v>147</v>
      </c>
      <c r="E227" s="200" t="s">
        <v>22</v>
      </c>
      <c r="F227" s="201" t="s">
        <v>23</v>
      </c>
      <c r="G227" s="198"/>
      <c r="H227" s="202">
        <v>1</v>
      </c>
      <c r="I227" s="203"/>
      <c r="J227" s="198"/>
      <c r="K227" s="198"/>
      <c r="L227" s="204"/>
      <c r="M227" s="205"/>
      <c r="N227" s="206"/>
      <c r="O227" s="206"/>
      <c r="P227" s="206"/>
      <c r="Q227" s="206"/>
      <c r="R227" s="206"/>
      <c r="S227" s="206"/>
      <c r="T227" s="207"/>
      <c r="AT227" s="208" t="s">
        <v>147</v>
      </c>
      <c r="AU227" s="208" t="s">
        <v>83</v>
      </c>
      <c r="AV227" s="11" t="s">
        <v>83</v>
      </c>
      <c r="AW227" s="11" t="s">
        <v>38</v>
      </c>
      <c r="AX227" s="11" t="s">
        <v>23</v>
      </c>
      <c r="AY227" s="208" t="s">
        <v>136</v>
      </c>
    </row>
    <row r="228" spans="2:65" s="1" customFormat="1" ht="22.5" customHeight="1">
      <c r="B228" s="34"/>
      <c r="C228" s="183" t="s">
        <v>413</v>
      </c>
      <c r="D228" s="183" t="s">
        <v>138</v>
      </c>
      <c r="E228" s="184" t="s">
        <v>414</v>
      </c>
      <c r="F228" s="185" t="s">
        <v>415</v>
      </c>
      <c r="G228" s="186" t="s">
        <v>238</v>
      </c>
      <c r="H228" s="187">
        <v>3</v>
      </c>
      <c r="I228" s="188"/>
      <c r="J228" s="189">
        <f>ROUND(I228*H228,2)</f>
        <v>0</v>
      </c>
      <c r="K228" s="185" t="s">
        <v>142</v>
      </c>
      <c r="L228" s="54"/>
      <c r="M228" s="190" t="s">
        <v>22</v>
      </c>
      <c r="N228" s="191" t="s">
        <v>46</v>
      </c>
      <c r="O228" s="35"/>
      <c r="P228" s="192">
        <f>O228*H228</f>
        <v>0</v>
      </c>
      <c r="Q228" s="192">
        <v>0</v>
      </c>
      <c r="R228" s="192">
        <f>Q228*H228</f>
        <v>0</v>
      </c>
      <c r="S228" s="192">
        <v>0</v>
      </c>
      <c r="T228" s="193">
        <f>S228*H228</f>
        <v>0</v>
      </c>
      <c r="AR228" s="17" t="s">
        <v>202</v>
      </c>
      <c r="AT228" s="17" t="s">
        <v>138</v>
      </c>
      <c r="AU228" s="17" t="s">
        <v>83</v>
      </c>
      <c r="AY228" s="17" t="s">
        <v>136</v>
      </c>
      <c r="BE228" s="194">
        <f>IF(N228="základní",J228,0)</f>
        <v>0</v>
      </c>
      <c r="BF228" s="194">
        <f>IF(N228="snížená",J228,0)</f>
        <v>0</v>
      </c>
      <c r="BG228" s="194">
        <f>IF(N228="zákl. přenesená",J228,0)</f>
        <v>0</v>
      </c>
      <c r="BH228" s="194">
        <f>IF(N228="sníž. přenesená",J228,0)</f>
        <v>0</v>
      </c>
      <c r="BI228" s="194">
        <f>IF(N228="nulová",J228,0)</f>
        <v>0</v>
      </c>
      <c r="BJ228" s="17" t="s">
        <v>23</v>
      </c>
      <c r="BK228" s="194">
        <f>ROUND(I228*H228,2)</f>
        <v>0</v>
      </c>
      <c r="BL228" s="17" t="s">
        <v>202</v>
      </c>
      <c r="BM228" s="17" t="s">
        <v>416</v>
      </c>
    </row>
    <row r="229" spans="2:51" s="11" customFormat="1" ht="13.5">
      <c r="B229" s="197"/>
      <c r="C229" s="198"/>
      <c r="D229" s="199" t="s">
        <v>147</v>
      </c>
      <c r="E229" s="200" t="s">
        <v>22</v>
      </c>
      <c r="F229" s="201" t="s">
        <v>154</v>
      </c>
      <c r="G229" s="198"/>
      <c r="H229" s="202">
        <v>3</v>
      </c>
      <c r="I229" s="203"/>
      <c r="J229" s="198"/>
      <c r="K229" s="198"/>
      <c r="L229" s="204"/>
      <c r="M229" s="205"/>
      <c r="N229" s="206"/>
      <c r="O229" s="206"/>
      <c r="P229" s="206"/>
      <c r="Q229" s="206"/>
      <c r="R229" s="206"/>
      <c r="S229" s="206"/>
      <c r="T229" s="207"/>
      <c r="AT229" s="208" t="s">
        <v>147</v>
      </c>
      <c r="AU229" s="208" t="s">
        <v>83</v>
      </c>
      <c r="AV229" s="11" t="s">
        <v>83</v>
      </c>
      <c r="AW229" s="11" t="s">
        <v>38</v>
      </c>
      <c r="AX229" s="11" t="s">
        <v>23</v>
      </c>
      <c r="AY229" s="208" t="s">
        <v>136</v>
      </c>
    </row>
    <row r="230" spans="2:65" s="1" customFormat="1" ht="31.5" customHeight="1">
      <c r="B230" s="34"/>
      <c r="C230" s="183" t="s">
        <v>417</v>
      </c>
      <c r="D230" s="183" t="s">
        <v>138</v>
      </c>
      <c r="E230" s="184" t="s">
        <v>418</v>
      </c>
      <c r="F230" s="185" t="s">
        <v>419</v>
      </c>
      <c r="G230" s="186" t="s">
        <v>157</v>
      </c>
      <c r="H230" s="187">
        <v>84.24</v>
      </c>
      <c r="I230" s="188"/>
      <c r="J230" s="189">
        <f>ROUND(I230*H230,2)</f>
        <v>0</v>
      </c>
      <c r="K230" s="185" t="s">
        <v>22</v>
      </c>
      <c r="L230" s="54"/>
      <c r="M230" s="190" t="s">
        <v>22</v>
      </c>
      <c r="N230" s="191" t="s">
        <v>46</v>
      </c>
      <c r="O230" s="35"/>
      <c r="P230" s="192">
        <f>O230*H230</f>
        <v>0</v>
      </c>
      <c r="Q230" s="192">
        <v>0</v>
      </c>
      <c r="R230" s="192">
        <f>Q230*H230</f>
        <v>0</v>
      </c>
      <c r="S230" s="192">
        <v>0</v>
      </c>
      <c r="T230" s="193">
        <f>S230*H230</f>
        <v>0</v>
      </c>
      <c r="AR230" s="17" t="s">
        <v>202</v>
      </c>
      <c r="AT230" s="17" t="s">
        <v>138</v>
      </c>
      <c r="AU230" s="17" t="s">
        <v>83</v>
      </c>
      <c r="AY230" s="17" t="s">
        <v>136</v>
      </c>
      <c r="BE230" s="194">
        <f>IF(N230="základní",J230,0)</f>
        <v>0</v>
      </c>
      <c r="BF230" s="194">
        <f>IF(N230="snížená",J230,0)</f>
        <v>0</v>
      </c>
      <c r="BG230" s="194">
        <f>IF(N230="zákl. přenesená",J230,0)</f>
        <v>0</v>
      </c>
      <c r="BH230" s="194">
        <f>IF(N230="sníž. přenesená",J230,0)</f>
        <v>0</v>
      </c>
      <c r="BI230" s="194">
        <f>IF(N230="nulová",J230,0)</f>
        <v>0</v>
      </c>
      <c r="BJ230" s="17" t="s">
        <v>23</v>
      </c>
      <c r="BK230" s="194">
        <f>ROUND(I230*H230,2)</f>
        <v>0</v>
      </c>
      <c r="BL230" s="17" t="s">
        <v>202</v>
      </c>
      <c r="BM230" s="17" t="s">
        <v>420</v>
      </c>
    </row>
    <row r="231" spans="2:51" s="11" customFormat="1" ht="13.5">
      <c r="B231" s="197"/>
      <c r="C231" s="198"/>
      <c r="D231" s="199" t="s">
        <v>147</v>
      </c>
      <c r="E231" s="200" t="s">
        <v>22</v>
      </c>
      <c r="F231" s="201" t="s">
        <v>421</v>
      </c>
      <c r="G231" s="198"/>
      <c r="H231" s="202">
        <v>84.24</v>
      </c>
      <c r="I231" s="203"/>
      <c r="J231" s="198"/>
      <c r="K231" s="198"/>
      <c r="L231" s="204"/>
      <c r="M231" s="205"/>
      <c r="N231" s="206"/>
      <c r="O231" s="206"/>
      <c r="P231" s="206"/>
      <c r="Q231" s="206"/>
      <c r="R231" s="206"/>
      <c r="S231" s="206"/>
      <c r="T231" s="207"/>
      <c r="AT231" s="208" t="s">
        <v>147</v>
      </c>
      <c r="AU231" s="208" t="s">
        <v>83</v>
      </c>
      <c r="AV231" s="11" t="s">
        <v>83</v>
      </c>
      <c r="AW231" s="11" t="s">
        <v>38</v>
      </c>
      <c r="AX231" s="11" t="s">
        <v>23</v>
      </c>
      <c r="AY231" s="208" t="s">
        <v>136</v>
      </c>
    </row>
    <row r="232" spans="2:65" s="1" customFormat="1" ht="31.5" customHeight="1">
      <c r="B232" s="34"/>
      <c r="C232" s="183" t="s">
        <v>422</v>
      </c>
      <c r="D232" s="183" t="s">
        <v>138</v>
      </c>
      <c r="E232" s="184" t="s">
        <v>423</v>
      </c>
      <c r="F232" s="185" t="s">
        <v>424</v>
      </c>
      <c r="G232" s="186" t="s">
        <v>157</v>
      </c>
      <c r="H232" s="187">
        <v>16</v>
      </c>
      <c r="I232" s="188"/>
      <c r="J232" s="189">
        <f>ROUND(I232*H232,2)</f>
        <v>0</v>
      </c>
      <c r="K232" s="185" t="s">
        <v>142</v>
      </c>
      <c r="L232" s="54"/>
      <c r="M232" s="190" t="s">
        <v>22</v>
      </c>
      <c r="N232" s="191" t="s">
        <v>46</v>
      </c>
      <c r="O232" s="35"/>
      <c r="P232" s="192">
        <f>O232*H232</f>
        <v>0</v>
      </c>
      <c r="Q232" s="192">
        <v>0</v>
      </c>
      <c r="R232" s="192">
        <f>Q232*H232</f>
        <v>0</v>
      </c>
      <c r="S232" s="192">
        <v>0</v>
      </c>
      <c r="T232" s="193">
        <f>S232*H232</f>
        <v>0</v>
      </c>
      <c r="AR232" s="17" t="s">
        <v>202</v>
      </c>
      <c r="AT232" s="17" t="s">
        <v>138</v>
      </c>
      <c r="AU232" s="17" t="s">
        <v>83</v>
      </c>
      <c r="AY232" s="17" t="s">
        <v>136</v>
      </c>
      <c r="BE232" s="194">
        <f>IF(N232="základní",J232,0)</f>
        <v>0</v>
      </c>
      <c r="BF232" s="194">
        <f>IF(N232="snížená",J232,0)</f>
        <v>0</v>
      </c>
      <c r="BG232" s="194">
        <f>IF(N232="zákl. přenesená",J232,0)</f>
        <v>0</v>
      </c>
      <c r="BH232" s="194">
        <f>IF(N232="sníž. přenesená",J232,0)</f>
        <v>0</v>
      </c>
      <c r="BI232" s="194">
        <f>IF(N232="nulová",J232,0)</f>
        <v>0</v>
      </c>
      <c r="BJ232" s="17" t="s">
        <v>23</v>
      </c>
      <c r="BK232" s="194">
        <f>ROUND(I232*H232,2)</f>
        <v>0</v>
      </c>
      <c r="BL232" s="17" t="s">
        <v>202</v>
      </c>
      <c r="BM232" s="17" t="s">
        <v>425</v>
      </c>
    </row>
    <row r="233" spans="2:51" s="11" customFormat="1" ht="13.5">
      <c r="B233" s="197"/>
      <c r="C233" s="198"/>
      <c r="D233" s="199" t="s">
        <v>147</v>
      </c>
      <c r="E233" s="200" t="s">
        <v>22</v>
      </c>
      <c r="F233" s="201" t="s">
        <v>426</v>
      </c>
      <c r="G233" s="198"/>
      <c r="H233" s="202">
        <v>16</v>
      </c>
      <c r="I233" s="203"/>
      <c r="J233" s="198"/>
      <c r="K233" s="198"/>
      <c r="L233" s="204"/>
      <c r="M233" s="205"/>
      <c r="N233" s="206"/>
      <c r="O233" s="206"/>
      <c r="P233" s="206"/>
      <c r="Q233" s="206"/>
      <c r="R233" s="206"/>
      <c r="S233" s="206"/>
      <c r="T233" s="207"/>
      <c r="AT233" s="208" t="s">
        <v>147</v>
      </c>
      <c r="AU233" s="208" t="s">
        <v>83</v>
      </c>
      <c r="AV233" s="11" t="s">
        <v>83</v>
      </c>
      <c r="AW233" s="11" t="s">
        <v>38</v>
      </c>
      <c r="AX233" s="11" t="s">
        <v>23</v>
      </c>
      <c r="AY233" s="208" t="s">
        <v>136</v>
      </c>
    </row>
    <row r="234" spans="2:65" s="1" customFormat="1" ht="22.5" customHeight="1">
      <c r="B234" s="34"/>
      <c r="C234" s="223" t="s">
        <v>427</v>
      </c>
      <c r="D234" s="223" t="s">
        <v>182</v>
      </c>
      <c r="E234" s="224" t="s">
        <v>428</v>
      </c>
      <c r="F234" s="225" t="s">
        <v>429</v>
      </c>
      <c r="G234" s="226" t="s">
        <v>157</v>
      </c>
      <c r="H234" s="227">
        <v>16</v>
      </c>
      <c r="I234" s="228"/>
      <c r="J234" s="229">
        <f>ROUND(I234*H234,2)</f>
        <v>0</v>
      </c>
      <c r="K234" s="225" t="s">
        <v>142</v>
      </c>
      <c r="L234" s="230"/>
      <c r="M234" s="231" t="s">
        <v>22</v>
      </c>
      <c r="N234" s="232" t="s">
        <v>46</v>
      </c>
      <c r="O234" s="35"/>
      <c r="P234" s="192">
        <f>O234*H234</f>
        <v>0</v>
      </c>
      <c r="Q234" s="192">
        <v>0.000117</v>
      </c>
      <c r="R234" s="192">
        <f>Q234*H234</f>
        <v>0.001872</v>
      </c>
      <c r="S234" s="192">
        <v>0</v>
      </c>
      <c r="T234" s="193">
        <f>S234*H234</f>
        <v>0</v>
      </c>
      <c r="AR234" s="17" t="s">
        <v>325</v>
      </c>
      <c r="AT234" s="17" t="s">
        <v>182</v>
      </c>
      <c r="AU234" s="17" t="s">
        <v>83</v>
      </c>
      <c r="AY234" s="17" t="s">
        <v>136</v>
      </c>
      <c r="BE234" s="194">
        <f>IF(N234="základní",J234,0)</f>
        <v>0</v>
      </c>
      <c r="BF234" s="194">
        <f>IF(N234="snížená",J234,0)</f>
        <v>0</v>
      </c>
      <c r="BG234" s="194">
        <f>IF(N234="zákl. přenesená",J234,0)</f>
        <v>0</v>
      </c>
      <c r="BH234" s="194">
        <f>IF(N234="sníž. přenesená",J234,0)</f>
        <v>0</v>
      </c>
      <c r="BI234" s="194">
        <f>IF(N234="nulová",J234,0)</f>
        <v>0</v>
      </c>
      <c r="BJ234" s="17" t="s">
        <v>23</v>
      </c>
      <c r="BK234" s="194">
        <f>ROUND(I234*H234,2)</f>
        <v>0</v>
      </c>
      <c r="BL234" s="17" t="s">
        <v>202</v>
      </c>
      <c r="BM234" s="17" t="s">
        <v>430</v>
      </c>
    </row>
    <row r="235" spans="2:51" s="11" customFormat="1" ht="13.5">
      <c r="B235" s="197"/>
      <c r="C235" s="198"/>
      <c r="D235" s="199" t="s">
        <v>147</v>
      </c>
      <c r="E235" s="200" t="s">
        <v>22</v>
      </c>
      <c r="F235" s="201" t="s">
        <v>431</v>
      </c>
      <c r="G235" s="198"/>
      <c r="H235" s="202">
        <v>16</v>
      </c>
      <c r="I235" s="203"/>
      <c r="J235" s="198"/>
      <c r="K235" s="198"/>
      <c r="L235" s="204"/>
      <c r="M235" s="205"/>
      <c r="N235" s="206"/>
      <c r="O235" s="206"/>
      <c r="P235" s="206"/>
      <c r="Q235" s="206"/>
      <c r="R235" s="206"/>
      <c r="S235" s="206"/>
      <c r="T235" s="207"/>
      <c r="AT235" s="208" t="s">
        <v>147</v>
      </c>
      <c r="AU235" s="208" t="s">
        <v>83</v>
      </c>
      <c r="AV235" s="11" t="s">
        <v>83</v>
      </c>
      <c r="AW235" s="11" t="s">
        <v>38</v>
      </c>
      <c r="AX235" s="11" t="s">
        <v>23</v>
      </c>
      <c r="AY235" s="208" t="s">
        <v>136</v>
      </c>
    </row>
    <row r="236" spans="2:65" s="1" customFormat="1" ht="31.5" customHeight="1">
      <c r="B236" s="34"/>
      <c r="C236" s="223" t="s">
        <v>432</v>
      </c>
      <c r="D236" s="223" t="s">
        <v>182</v>
      </c>
      <c r="E236" s="224" t="s">
        <v>433</v>
      </c>
      <c r="F236" s="225" t="s">
        <v>434</v>
      </c>
      <c r="G236" s="226" t="s">
        <v>157</v>
      </c>
      <c r="H236" s="227">
        <v>84.24</v>
      </c>
      <c r="I236" s="228"/>
      <c r="J236" s="229">
        <f>ROUND(I236*H236,2)</f>
        <v>0</v>
      </c>
      <c r="K236" s="225" t="s">
        <v>22</v>
      </c>
      <c r="L236" s="230"/>
      <c r="M236" s="231" t="s">
        <v>22</v>
      </c>
      <c r="N236" s="232" t="s">
        <v>46</v>
      </c>
      <c r="O236" s="35"/>
      <c r="P236" s="192">
        <f>O236*H236</f>
        <v>0</v>
      </c>
      <c r="Q236" s="192">
        <v>0.00091</v>
      </c>
      <c r="R236" s="192">
        <f>Q236*H236</f>
        <v>0.0766584</v>
      </c>
      <c r="S236" s="192">
        <v>0</v>
      </c>
      <c r="T236" s="193">
        <f>S236*H236</f>
        <v>0</v>
      </c>
      <c r="AR236" s="17" t="s">
        <v>325</v>
      </c>
      <c r="AT236" s="17" t="s">
        <v>182</v>
      </c>
      <c r="AU236" s="17" t="s">
        <v>83</v>
      </c>
      <c r="AY236" s="17" t="s">
        <v>136</v>
      </c>
      <c r="BE236" s="194">
        <f>IF(N236="základní",J236,0)</f>
        <v>0</v>
      </c>
      <c r="BF236" s="194">
        <f>IF(N236="snížená",J236,0)</f>
        <v>0</v>
      </c>
      <c r="BG236" s="194">
        <f>IF(N236="zákl. přenesená",J236,0)</f>
        <v>0</v>
      </c>
      <c r="BH236" s="194">
        <f>IF(N236="sníž. přenesená",J236,0)</f>
        <v>0</v>
      </c>
      <c r="BI236" s="194">
        <f>IF(N236="nulová",J236,0)</f>
        <v>0</v>
      </c>
      <c r="BJ236" s="17" t="s">
        <v>23</v>
      </c>
      <c r="BK236" s="194">
        <f>ROUND(I236*H236,2)</f>
        <v>0</v>
      </c>
      <c r="BL236" s="17" t="s">
        <v>202</v>
      </c>
      <c r="BM236" s="17" t="s">
        <v>435</v>
      </c>
    </row>
    <row r="237" spans="2:51" s="11" customFormat="1" ht="13.5">
      <c r="B237" s="197"/>
      <c r="C237" s="198"/>
      <c r="D237" s="199" t="s">
        <v>147</v>
      </c>
      <c r="E237" s="200" t="s">
        <v>22</v>
      </c>
      <c r="F237" s="201" t="s">
        <v>436</v>
      </c>
      <c r="G237" s="198"/>
      <c r="H237" s="202">
        <v>84.24</v>
      </c>
      <c r="I237" s="203"/>
      <c r="J237" s="198"/>
      <c r="K237" s="198"/>
      <c r="L237" s="204"/>
      <c r="M237" s="205"/>
      <c r="N237" s="206"/>
      <c r="O237" s="206"/>
      <c r="P237" s="206"/>
      <c r="Q237" s="206"/>
      <c r="R237" s="206"/>
      <c r="S237" s="206"/>
      <c r="T237" s="207"/>
      <c r="AT237" s="208" t="s">
        <v>147</v>
      </c>
      <c r="AU237" s="208" t="s">
        <v>83</v>
      </c>
      <c r="AV237" s="11" t="s">
        <v>83</v>
      </c>
      <c r="AW237" s="11" t="s">
        <v>38</v>
      </c>
      <c r="AX237" s="11" t="s">
        <v>75</v>
      </c>
      <c r="AY237" s="208" t="s">
        <v>136</v>
      </c>
    </row>
    <row r="238" spans="2:65" s="1" customFormat="1" ht="44.25" customHeight="1">
      <c r="B238" s="34"/>
      <c r="C238" s="183" t="s">
        <v>437</v>
      </c>
      <c r="D238" s="183" t="s">
        <v>138</v>
      </c>
      <c r="E238" s="184" t="s">
        <v>438</v>
      </c>
      <c r="F238" s="185" t="s">
        <v>439</v>
      </c>
      <c r="G238" s="186" t="s">
        <v>238</v>
      </c>
      <c r="H238" s="187">
        <v>10</v>
      </c>
      <c r="I238" s="188"/>
      <c r="J238" s="189">
        <f>ROUND(I238*H238,2)</f>
        <v>0</v>
      </c>
      <c r="K238" s="185" t="s">
        <v>22</v>
      </c>
      <c r="L238" s="54"/>
      <c r="M238" s="190" t="s">
        <v>22</v>
      </c>
      <c r="N238" s="191" t="s">
        <v>46</v>
      </c>
      <c r="O238" s="35"/>
      <c r="P238" s="192">
        <f>O238*H238</f>
        <v>0</v>
      </c>
      <c r="Q238" s="192">
        <v>0</v>
      </c>
      <c r="R238" s="192">
        <f>Q238*H238</f>
        <v>0</v>
      </c>
      <c r="S238" s="192">
        <v>0</v>
      </c>
      <c r="T238" s="193">
        <f>S238*H238</f>
        <v>0</v>
      </c>
      <c r="AR238" s="17" t="s">
        <v>202</v>
      </c>
      <c r="AT238" s="17" t="s">
        <v>138</v>
      </c>
      <c r="AU238" s="17" t="s">
        <v>83</v>
      </c>
      <c r="AY238" s="17" t="s">
        <v>136</v>
      </c>
      <c r="BE238" s="194">
        <f>IF(N238="základní",J238,0)</f>
        <v>0</v>
      </c>
      <c r="BF238" s="194">
        <f>IF(N238="snížená",J238,0)</f>
        <v>0</v>
      </c>
      <c r="BG238" s="194">
        <f>IF(N238="zákl. přenesená",J238,0)</f>
        <v>0</v>
      </c>
      <c r="BH238" s="194">
        <f>IF(N238="sníž. přenesená",J238,0)</f>
        <v>0</v>
      </c>
      <c r="BI238" s="194">
        <f>IF(N238="nulová",J238,0)</f>
        <v>0</v>
      </c>
      <c r="BJ238" s="17" t="s">
        <v>23</v>
      </c>
      <c r="BK238" s="194">
        <f>ROUND(I238*H238,2)</f>
        <v>0</v>
      </c>
      <c r="BL238" s="17" t="s">
        <v>202</v>
      </c>
      <c r="BM238" s="17" t="s">
        <v>440</v>
      </c>
    </row>
    <row r="239" spans="2:51" s="11" customFormat="1" ht="13.5">
      <c r="B239" s="197"/>
      <c r="C239" s="198"/>
      <c r="D239" s="195" t="s">
        <v>147</v>
      </c>
      <c r="E239" s="209" t="s">
        <v>22</v>
      </c>
      <c r="F239" s="210" t="s">
        <v>441</v>
      </c>
      <c r="G239" s="198"/>
      <c r="H239" s="211">
        <v>10</v>
      </c>
      <c r="I239" s="203"/>
      <c r="J239" s="198"/>
      <c r="K239" s="198"/>
      <c r="L239" s="204"/>
      <c r="M239" s="205"/>
      <c r="N239" s="206"/>
      <c r="O239" s="206"/>
      <c r="P239" s="206"/>
      <c r="Q239" s="206"/>
      <c r="R239" s="206"/>
      <c r="S239" s="206"/>
      <c r="T239" s="207"/>
      <c r="AT239" s="208" t="s">
        <v>147</v>
      </c>
      <c r="AU239" s="208" t="s">
        <v>83</v>
      </c>
      <c r="AV239" s="11" t="s">
        <v>83</v>
      </c>
      <c r="AW239" s="11" t="s">
        <v>38</v>
      </c>
      <c r="AX239" s="11" t="s">
        <v>75</v>
      </c>
      <c r="AY239" s="208" t="s">
        <v>136</v>
      </c>
    </row>
    <row r="240" spans="2:63" s="10" customFormat="1" ht="29.85" customHeight="1">
      <c r="B240" s="166"/>
      <c r="C240" s="167"/>
      <c r="D240" s="180" t="s">
        <v>74</v>
      </c>
      <c r="E240" s="181" t="s">
        <v>442</v>
      </c>
      <c r="F240" s="181" t="s">
        <v>443</v>
      </c>
      <c r="G240" s="167"/>
      <c r="H240" s="167"/>
      <c r="I240" s="170"/>
      <c r="J240" s="182">
        <f>BK240</f>
        <v>0</v>
      </c>
      <c r="K240" s="167"/>
      <c r="L240" s="172"/>
      <c r="M240" s="173"/>
      <c r="N240" s="174"/>
      <c r="O240" s="174"/>
      <c r="P240" s="175">
        <f>SUM(P241:P258)</f>
        <v>0</v>
      </c>
      <c r="Q240" s="174"/>
      <c r="R240" s="175">
        <f>SUM(R241:R258)</f>
        <v>17.7158784</v>
      </c>
      <c r="S240" s="174"/>
      <c r="T240" s="176">
        <f>SUM(T241:T258)</f>
        <v>0</v>
      </c>
      <c r="AR240" s="177" t="s">
        <v>154</v>
      </c>
      <c r="AT240" s="178" t="s">
        <v>74</v>
      </c>
      <c r="AU240" s="178" t="s">
        <v>23</v>
      </c>
      <c r="AY240" s="177" t="s">
        <v>136</v>
      </c>
      <c r="BK240" s="179">
        <f>SUM(BK241:BK258)</f>
        <v>0</v>
      </c>
    </row>
    <row r="241" spans="2:65" s="1" customFormat="1" ht="57" customHeight="1">
      <c r="B241" s="34"/>
      <c r="C241" s="183" t="s">
        <v>444</v>
      </c>
      <c r="D241" s="183" t="s">
        <v>138</v>
      </c>
      <c r="E241" s="184" t="s">
        <v>445</v>
      </c>
      <c r="F241" s="185" t="s">
        <v>446</v>
      </c>
      <c r="G241" s="186" t="s">
        <v>238</v>
      </c>
      <c r="H241" s="187">
        <v>2</v>
      </c>
      <c r="I241" s="188"/>
      <c r="J241" s="189">
        <f>ROUND(I241*H241,2)</f>
        <v>0</v>
      </c>
      <c r="K241" s="185" t="s">
        <v>142</v>
      </c>
      <c r="L241" s="54"/>
      <c r="M241" s="190" t="s">
        <v>22</v>
      </c>
      <c r="N241" s="191" t="s">
        <v>46</v>
      </c>
      <c r="O241" s="35"/>
      <c r="P241" s="192">
        <f>O241*H241</f>
        <v>0</v>
      </c>
      <c r="Q241" s="192">
        <v>0</v>
      </c>
      <c r="R241" s="192">
        <f>Q241*H241</f>
        <v>0</v>
      </c>
      <c r="S241" s="192">
        <v>0</v>
      </c>
      <c r="T241" s="193">
        <f>S241*H241</f>
        <v>0</v>
      </c>
      <c r="AR241" s="17" t="s">
        <v>202</v>
      </c>
      <c r="AT241" s="17" t="s">
        <v>138</v>
      </c>
      <c r="AU241" s="17" t="s">
        <v>83</v>
      </c>
      <c r="AY241" s="17" t="s">
        <v>136</v>
      </c>
      <c r="BE241" s="194">
        <f>IF(N241="základní",J241,0)</f>
        <v>0</v>
      </c>
      <c r="BF241" s="194">
        <f>IF(N241="snížená",J241,0)</f>
        <v>0</v>
      </c>
      <c r="BG241" s="194">
        <f>IF(N241="zákl. přenesená",J241,0)</f>
        <v>0</v>
      </c>
      <c r="BH241" s="194">
        <f>IF(N241="sníž. přenesená",J241,0)</f>
        <v>0</v>
      </c>
      <c r="BI241" s="194">
        <f>IF(N241="nulová",J241,0)</f>
        <v>0</v>
      </c>
      <c r="BJ241" s="17" t="s">
        <v>23</v>
      </c>
      <c r="BK241" s="194">
        <f>ROUND(I241*H241,2)</f>
        <v>0</v>
      </c>
      <c r="BL241" s="17" t="s">
        <v>202</v>
      </c>
      <c r="BM241" s="17" t="s">
        <v>447</v>
      </c>
    </row>
    <row r="242" spans="2:47" s="1" customFormat="1" ht="27">
      <c r="B242" s="34"/>
      <c r="C242" s="56"/>
      <c r="D242" s="195" t="s">
        <v>145</v>
      </c>
      <c r="E242" s="56"/>
      <c r="F242" s="196" t="s">
        <v>448</v>
      </c>
      <c r="G242" s="56"/>
      <c r="H242" s="56"/>
      <c r="I242" s="153"/>
      <c r="J242" s="56"/>
      <c r="K242" s="56"/>
      <c r="L242" s="54"/>
      <c r="M242" s="71"/>
      <c r="N242" s="35"/>
      <c r="O242" s="35"/>
      <c r="P242" s="35"/>
      <c r="Q242" s="35"/>
      <c r="R242" s="35"/>
      <c r="S242" s="35"/>
      <c r="T242" s="72"/>
      <c r="AT242" s="17" t="s">
        <v>145</v>
      </c>
      <c r="AU242" s="17" t="s">
        <v>83</v>
      </c>
    </row>
    <row r="243" spans="2:51" s="11" customFormat="1" ht="13.5">
      <c r="B243" s="197"/>
      <c r="C243" s="198"/>
      <c r="D243" s="199" t="s">
        <v>147</v>
      </c>
      <c r="E243" s="200" t="s">
        <v>22</v>
      </c>
      <c r="F243" s="201" t="s">
        <v>83</v>
      </c>
      <c r="G243" s="198"/>
      <c r="H243" s="202">
        <v>2</v>
      </c>
      <c r="I243" s="203"/>
      <c r="J243" s="198"/>
      <c r="K243" s="198"/>
      <c r="L243" s="204"/>
      <c r="M243" s="205"/>
      <c r="N243" s="206"/>
      <c r="O243" s="206"/>
      <c r="P243" s="206"/>
      <c r="Q243" s="206"/>
      <c r="R243" s="206"/>
      <c r="S243" s="206"/>
      <c r="T243" s="207"/>
      <c r="AT243" s="208" t="s">
        <v>147</v>
      </c>
      <c r="AU243" s="208" t="s">
        <v>83</v>
      </c>
      <c r="AV243" s="11" t="s">
        <v>83</v>
      </c>
      <c r="AW243" s="11" t="s">
        <v>38</v>
      </c>
      <c r="AX243" s="11" t="s">
        <v>23</v>
      </c>
      <c r="AY243" s="208" t="s">
        <v>136</v>
      </c>
    </row>
    <row r="244" spans="2:65" s="1" customFormat="1" ht="31.5" customHeight="1">
      <c r="B244" s="34"/>
      <c r="C244" s="183" t="s">
        <v>449</v>
      </c>
      <c r="D244" s="183" t="s">
        <v>138</v>
      </c>
      <c r="E244" s="184" t="s">
        <v>450</v>
      </c>
      <c r="F244" s="185" t="s">
        <v>451</v>
      </c>
      <c r="G244" s="186" t="s">
        <v>162</v>
      </c>
      <c r="H244" s="187">
        <v>2</v>
      </c>
      <c r="I244" s="188"/>
      <c r="J244" s="189">
        <f>ROUND(I244*H244,2)</f>
        <v>0</v>
      </c>
      <c r="K244" s="185" t="s">
        <v>142</v>
      </c>
      <c r="L244" s="54"/>
      <c r="M244" s="190" t="s">
        <v>22</v>
      </c>
      <c r="N244" s="191" t="s">
        <v>46</v>
      </c>
      <c r="O244" s="35"/>
      <c r="P244" s="192">
        <f>O244*H244</f>
        <v>0</v>
      </c>
      <c r="Q244" s="192">
        <v>2.25634</v>
      </c>
      <c r="R244" s="192">
        <f>Q244*H244</f>
        <v>4.51268</v>
      </c>
      <c r="S244" s="192">
        <v>0</v>
      </c>
      <c r="T244" s="193">
        <f>S244*H244</f>
        <v>0</v>
      </c>
      <c r="AR244" s="17" t="s">
        <v>202</v>
      </c>
      <c r="AT244" s="17" t="s">
        <v>138</v>
      </c>
      <c r="AU244" s="17" t="s">
        <v>83</v>
      </c>
      <c r="AY244" s="17" t="s">
        <v>136</v>
      </c>
      <c r="BE244" s="194">
        <f>IF(N244="základní",J244,0)</f>
        <v>0</v>
      </c>
      <c r="BF244" s="194">
        <f>IF(N244="snížená",J244,0)</f>
        <v>0</v>
      </c>
      <c r="BG244" s="194">
        <f>IF(N244="zákl. přenesená",J244,0)</f>
        <v>0</v>
      </c>
      <c r="BH244" s="194">
        <f>IF(N244="sníž. přenesená",J244,0)</f>
        <v>0</v>
      </c>
      <c r="BI244" s="194">
        <f>IF(N244="nulová",J244,0)</f>
        <v>0</v>
      </c>
      <c r="BJ244" s="17" t="s">
        <v>23</v>
      </c>
      <c r="BK244" s="194">
        <f>ROUND(I244*H244,2)</f>
        <v>0</v>
      </c>
      <c r="BL244" s="17" t="s">
        <v>202</v>
      </c>
      <c r="BM244" s="17" t="s">
        <v>452</v>
      </c>
    </row>
    <row r="245" spans="2:51" s="11" customFormat="1" ht="13.5">
      <c r="B245" s="197"/>
      <c r="C245" s="198"/>
      <c r="D245" s="199" t="s">
        <v>147</v>
      </c>
      <c r="E245" s="200" t="s">
        <v>22</v>
      </c>
      <c r="F245" s="201" t="s">
        <v>83</v>
      </c>
      <c r="G245" s="198"/>
      <c r="H245" s="202">
        <v>2</v>
      </c>
      <c r="I245" s="203"/>
      <c r="J245" s="198"/>
      <c r="K245" s="198"/>
      <c r="L245" s="204"/>
      <c r="M245" s="205"/>
      <c r="N245" s="206"/>
      <c r="O245" s="206"/>
      <c r="P245" s="206"/>
      <c r="Q245" s="206"/>
      <c r="R245" s="206"/>
      <c r="S245" s="206"/>
      <c r="T245" s="207"/>
      <c r="AT245" s="208" t="s">
        <v>147</v>
      </c>
      <c r="AU245" s="208" t="s">
        <v>83</v>
      </c>
      <c r="AV245" s="11" t="s">
        <v>83</v>
      </c>
      <c r="AW245" s="11" t="s">
        <v>38</v>
      </c>
      <c r="AX245" s="11" t="s">
        <v>23</v>
      </c>
      <c r="AY245" s="208" t="s">
        <v>136</v>
      </c>
    </row>
    <row r="246" spans="2:65" s="1" customFormat="1" ht="31.5" customHeight="1">
      <c r="B246" s="34"/>
      <c r="C246" s="183" t="s">
        <v>453</v>
      </c>
      <c r="D246" s="183" t="s">
        <v>138</v>
      </c>
      <c r="E246" s="184" t="s">
        <v>454</v>
      </c>
      <c r="F246" s="185" t="s">
        <v>455</v>
      </c>
      <c r="G246" s="186" t="s">
        <v>157</v>
      </c>
      <c r="H246" s="187">
        <v>28.8</v>
      </c>
      <c r="I246" s="188"/>
      <c r="J246" s="189">
        <f>ROUND(I246*H246,2)</f>
        <v>0</v>
      </c>
      <c r="K246" s="185" t="s">
        <v>142</v>
      </c>
      <c r="L246" s="54"/>
      <c r="M246" s="190" t="s">
        <v>22</v>
      </c>
      <c r="N246" s="191" t="s">
        <v>46</v>
      </c>
      <c r="O246" s="35"/>
      <c r="P246" s="192">
        <f>O246*H246</f>
        <v>0</v>
      </c>
      <c r="Q246" s="192">
        <v>0</v>
      </c>
      <c r="R246" s="192">
        <f>Q246*H246</f>
        <v>0</v>
      </c>
      <c r="S246" s="192">
        <v>0</v>
      </c>
      <c r="T246" s="193">
        <f>S246*H246</f>
        <v>0</v>
      </c>
      <c r="AR246" s="17" t="s">
        <v>202</v>
      </c>
      <c r="AT246" s="17" t="s">
        <v>138</v>
      </c>
      <c r="AU246" s="17" t="s">
        <v>83</v>
      </c>
      <c r="AY246" s="17" t="s">
        <v>136</v>
      </c>
      <c r="BE246" s="194">
        <f>IF(N246="základní",J246,0)</f>
        <v>0</v>
      </c>
      <c r="BF246" s="194">
        <f>IF(N246="snížená",J246,0)</f>
        <v>0</v>
      </c>
      <c r="BG246" s="194">
        <f>IF(N246="zákl. přenesená",J246,0)</f>
        <v>0</v>
      </c>
      <c r="BH246" s="194">
        <f>IF(N246="sníž. přenesená",J246,0)</f>
        <v>0</v>
      </c>
      <c r="BI246" s="194">
        <f>IF(N246="nulová",J246,0)</f>
        <v>0</v>
      </c>
      <c r="BJ246" s="17" t="s">
        <v>23</v>
      </c>
      <c r="BK246" s="194">
        <f>ROUND(I246*H246,2)</f>
        <v>0</v>
      </c>
      <c r="BL246" s="17" t="s">
        <v>202</v>
      </c>
      <c r="BM246" s="17" t="s">
        <v>456</v>
      </c>
    </row>
    <row r="247" spans="2:47" s="1" customFormat="1" ht="27">
      <c r="B247" s="34"/>
      <c r="C247" s="56"/>
      <c r="D247" s="195" t="s">
        <v>145</v>
      </c>
      <c r="E247" s="56"/>
      <c r="F247" s="196" t="s">
        <v>457</v>
      </c>
      <c r="G247" s="56"/>
      <c r="H247" s="56"/>
      <c r="I247" s="153"/>
      <c r="J247" s="56"/>
      <c r="K247" s="56"/>
      <c r="L247" s="54"/>
      <c r="M247" s="71"/>
      <c r="N247" s="35"/>
      <c r="O247" s="35"/>
      <c r="P247" s="35"/>
      <c r="Q247" s="35"/>
      <c r="R247" s="35"/>
      <c r="S247" s="35"/>
      <c r="T247" s="72"/>
      <c r="AT247" s="17" t="s">
        <v>145</v>
      </c>
      <c r="AU247" s="17" t="s">
        <v>83</v>
      </c>
    </row>
    <row r="248" spans="2:51" s="11" customFormat="1" ht="13.5">
      <c r="B248" s="197"/>
      <c r="C248" s="198"/>
      <c r="D248" s="199" t="s">
        <v>147</v>
      </c>
      <c r="E248" s="200" t="s">
        <v>22</v>
      </c>
      <c r="F248" s="201" t="s">
        <v>458</v>
      </c>
      <c r="G248" s="198"/>
      <c r="H248" s="202">
        <v>28.8</v>
      </c>
      <c r="I248" s="203"/>
      <c r="J248" s="198"/>
      <c r="K248" s="198"/>
      <c r="L248" s="204"/>
      <c r="M248" s="205"/>
      <c r="N248" s="206"/>
      <c r="O248" s="206"/>
      <c r="P248" s="206"/>
      <c r="Q248" s="206"/>
      <c r="R248" s="206"/>
      <c r="S248" s="206"/>
      <c r="T248" s="207"/>
      <c r="AT248" s="208" t="s">
        <v>147</v>
      </c>
      <c r="AU248" s="208" t="s">
        <v>83</v>
      </c>
      <c r="AV248" s="11" t="s">
        <v>83</v>
      </c>
      <c r="AW248" s="11" t="s">
        <v>38</v>
      </c>
      <c r="AX248" s="11" t="s">
        <v>23</v>
      </c>
      <c r="AY248" s="208" t="s">
        <v>136</v>
      </c>
    </row>
    <row r="249" spans="2:65" s="1" customFormat="1" ht="31.5" customHeight="1">
      <c r="B249" s="34"/>
      <c r="C249" s="183" t="s">
        <v>459</v>
      </c>
      <c r="D249" s="183" t="s">
        <v>138</v>
      </c>
      <c r="E249" s="184" t="s">
        <v>460</v>
      </c>
      <c r="F249" s="185" t="s">
        <v>461</v>
      </c>
      <c r="G249" s="186" t="s">
        <v>157</v>
      </c>
      <c r="H249" s="187">
        <v>40.8</v>
      </c>
      <c r="I249" s="188"/>
      <c r="J249" s="189">
        <f>ROUND(I249*H249,2)</f>
        <v>0</v>
      </c>
      <c r="K249" s="185" t="s">
        <v>142</v>
      </c>
      <c r="L249" s="54"/>
      <c r="M249" s="190" t="s">
        <v>22</v>
      </c>
      <c r="N249" s="191" t="s">
        <v>46</v>
      </c>
      <c r="O249" s="35"/>
      <c r="P249" s="192">
        <f>O249*H249</f>
        <v>0</v>
      </c>
      <c r="Q249" s="192">
        <v>0</v>
      </c>
      <c r="R249" s="192">
        <f>Q249*H249</f>
        <v>0</v>
      </c>
      <c r="S249" s="192">
        <v>0</v>
      </c>
      <c r="T249" s="193">
        <f>S249*H249</f>
        <v>0</v>
      </c>
      <c r="AR249" s="17" t="s">
        <v>202</v>
      </c>
      <c r="AT249" s="17" t="s">
        <v>138</v>
      </c>
      <c r="AU249" s="17" t="s">
        <v>83</v>
      </c>
      <c r="AY249" s="17" t="s">
        <v>136</v>
      </c>
      <c r="BE249" s="194">
        <f>IF(N249="základní",J249,0)</f>
        <v>0</v>
      </c>
      <c r="BF249" s="194">
        <f>IF(N249="snížená",J249,0)</f>
        <v>0</v>
      </c>
      <c r="BG249" s="194">
        <f>IF(N249="zákl. přenesená",J249,0)</f>
        <v>0</v>
      </c>
      <c r="BH249" s="194">
        <f>IF(N249="sníž. přenesená",J249,0)</f>
        <v>0</v>
      </c>
      <c r="BI249" s="194">
        <f>IF(N249="nulová",J249,0)</f>
        <v>0</v>
      </c>
      <c r="BJ249" s="17" t="s">
        <v>23</v>
      </c>
      <c r="BK249" s="194">
        <f>ROUND(I249*H249,2)</f>
        <v>0</v>
      </c>
      <c r="BL249" s="17" t="s">
        <v>202</v>
      </c>
      <c r="BM249" s="17" t="s">
        <v>462</v>
      </c>
    </row>
    <row r="250" spans="2:47" s="1" customFormat="1" ht="27">
      <c r="B250" s="34"/>
      <c r="C250" s="56"/>
      <c r="D250" s="195" t="s">
        <v>145</v>
      </c>
      <c r="E250" s="56"/>
      <c r="F250" s="196" t="s">
        <v>457</v>
      </c>
      <c r="G250" s="56"/>
      <c r="H250" s="56"/>
      <c r="I250" s="153"/>
      <c r="J250" s="56"/>
      <c r="K250" s="56"/>
      <c r="L250" s="54"/>
      <c r="M250" s="71"/>
      <c r="N250" s="35"/>
      <c r="O250" s="35"/>
      <c r="P250" s="35"/>
      <c r="Q250" s="35"/>
      <c r="R250" s="35"/>
      <c r="S250" s="35"/>
      <c r="T250" s="72"/>
      <c r="AT250" s="17" t="s">
        <v>145</v>
      </c>
      <c r="AU250" s="17" t="s">
        <v>83</v>
      </c>
    </row>
    <row r="251" spans="2:51" s="11" customFormat="1" ht="13.5">
      <c r="B251" s="197"/>
      <c r="C251" s="198"/>
      <c r="D251" s="199" t="s">
        <v>147</v>
      </c>
      <c r="E251" s="200" t="s">
        <v>22</v>
      </c>
      <c r="F251" s="201" t="s">
        <v>463</v>
      </c>
      <c r="G251" s="198"/>
      <c r="H251" s="202">
        <v>40.8</v>
      </c>
      <c r="I251" s="203"/>
      <c r="J251" s="198"/>
      <c r="K251" s="198"/>
      <c r="L251" s="204"/>
      <c r="M251" s="205"/>
      <c r="N251" s="206"/>
      <c r="O251" s="206"/>
      <c r="P251" s="206"/>
      <c r="Q251" s="206"/>
      <c r="R251" s="206"/>
      <c r="S251" s="206"/>
      <c r="T251" s="207"/>
      <c r="AT251" s="208" t="s">
        <v>147</v>
      </c>
      <c r="AU251" s="208" t="s">
        <v>83</v>
      </c>
      <c r="AV251" s="11" t="s">
        <v>83</v>
      </c>
      <c r="AW251" s="11" t="s">
        <v>38</v>
      </c>
      <c r="AX251" s="11" t="s">
        <v>23</v>
      </c>
      <c r="AY251" s="208" t="s">
        <v>136</v>
      </c>
    </row>
    <row r="252" spans="2:65" s="1" customFormat="1" ht="31.5" customHeight="1">
      <c r="B252" s="34"/>
      <c r="C252" s="183" t="s">
        <v>464</v>
      </c>
      <c r="D252" s="183" t="s">
        <v>138</v>
      </c>
      <c r="E252" s="184" t="s">
        <v>465</v>
      </c>
      <c r="F252" s="185" t="s">
        <v>466</v>
      </c>
      <c r="G252" s="186" t="s">
        <v>157</v>
      </c>
      <c r="H252" s="187">
        <v>84.56</v>
      </c>
      <c r="I252" s="188"/>
      <c r="J252" s="189">
        <f>ROUND(I252*H252,2)</f>
        <v>0</v>
      </c>
      <c r="K252" s="185" t="s">
        <v>142</v>
      </c>
      <c r="L252" s="54"/>
      <c r="M252" s="190" t="s">
        <v>22</v>
      </c>
      <c r="N252" s="191" t="s">
        <v>46</v>
      </c>
      <c r="O252" s="35"/>
      <c r="P252" s="192">
        <f>O252*H252</f>
        <v>0</v>
      </c>
      <c r="Q252" s="192">
        <v>0.15614</v>
      </c>
      <c r="R252" s="192">
        <f>Q252*H252</f>
        <v>13.2031984</v>
      </c>
      <c r="S252" s="192">
        <v>0</v>
      </c>
      <c r="T252" s="193">
        <f>S252*H252</f>
        <v>0</v>
      </c>
      <c r="AR252" s="17" t="s">
        <v>202</v>
      </c>
      <c r="AT252" s="17" t="s">
        <v>138</v>
      </c>
      <c r="AU252" s="17" t="s">
        <v>83</v>
      </c>
      <c r="AY252" s="17" t="s">
        <v>136</v>
      </c>
      <c r="BE252" s="194">
        <f>IF(N252="základní",J252,0)</f>
        <v>0</v>
      </c>
      <c r="BF252" s="194">
        <f>IF(N252="snížená",J252,0)</f>
        <v>0</v>
      </c>
      <c r="BG252" s="194">
        <f>IF(N252="zákl. přenesená",J252,0)</f>
        <v>0</v>
      </c>
      <c r="BH252" s="194">
        <f>IF(N252="sníž. přenesená",J252,0)</f>
        <v>0</v>
      </c>
      <c r="BI252" s="194">
        <f>IF(N252="nulová",J252,0)</f>
        <v>0</v>
      </c>
      <c r="BJ252" s="17" t="s">
        <v>23</v>
      </c>
      <c r="BK252" s="194">
        <f>ROUND(I252*H252,2)</f>
        <v>0</v>
      </c>
      <c r="BL252" s="17" t="s">
        <v>202</v>
      </c>
      <c r="BM252" s="17" t="s">
        <v>467</v>
      </c>
    </row>
    <row r="253" spans="2:47" s="1" customFormat="1" ht="40.5">
      <c r="B253" s="34"/>
      <c r="C253" s="56"/>
      <c r="D253" s="195" t="s">
        <v>145</v>
      </c>
      <c r="E253" s="56"/>
      <c r="F253" s="196" t="s">
        <v>468</v>
      </c>
      <c r="G253" s="56"/>
      <c r="H253" s="56"/>
      <c r="I253" s="153"/>
      <c r="J253" s="56"/>
      <c r="K253" s="56"/>
      <c r="L253" s="54"/>
      <c r="M253" s="71"/>
      <c r="N253" s="35"/>
      <c r="O253" s="35"/>
      <c r="P253" s="35"/>
      <c r="Q253" s="35"/>
      <c r="R253" s="35"/>
      <c r="S253" s="35"/>
      <c r="T253" s="72"/>
      <c r="AT253" s="17" t="s">
        <v>145</v>
      </c>
      <c r="AU253" s="17" t="s">
        <v>83</v>
      </c>
    </row>
    <row r="254" spans="2:51" s="11" customFormat="1" ht="13.5">
      <c r="B254" s="197"/>
      <c r="C254" s="198"/>
      <c r="D254" s="199" t="s">
        <v>147</v>
      </c>
      <c r="E254" s="200" t="s">
        <v>22</v>
      </c>
      <c r="F254" s="201" t="s">
        <v>469</v>
      </c>
      <c r="G254" s="198"/>
      <c r="H254" s="202">
        <v>84.56</v>
      </c>
      <c r="I254" s="203"/>
      <c r="J254" s="198"/>
      <c r="K254" s="198"/>
      <c r="L254" s="204"/>
      <c r="M254" s="205"/>
      <c r="N254" s="206"/>
      <c r="O254" s="206"/>
      <c r="P254" s="206"/>
      <c r="Q254" s="206"/>
      <c r="R254" s="206"/>
      <c r="S254" s="206"/>
      <c r="T254" s="207"/>
      <c r="AT254" s="208" t="s">
        <v>147</v>
      </c>
      <c r="AU254" s="208" t="s">
        <v>83</v>
      </c>
      <c r="AV254" s="11" t="s">
        <v>83</v>
      </c>
      <c r="AW254" s="11" t="s">
        <v>38</v>
      </c>
      <c r="AX254" s="11" t="s">
        <v>23</v>
      </c>
      <c r="AY254" s="208" t="s">
        <v>136</v>
      </c>
    </row>
    <row r="255" spans="2:65" s="1" customFormat="1" ht="31.5" customHeight="1">
      <c r="B255" s="34"/>
      <c r="C255" s="183" t="s">
        <v>470</v>
      </c>
      <c r="D255" s="183" t="s">
        <v>138</v>
      </c>
      <c r="E255" s="184" t="s">
        <v>471</v>
      </c>
      <c r="F255" s="185" t="s">
        <v>472</v>
      </c>
      <c r="G255" s="186" t="s">
        <v>157</v>
      </c>
      <c r="H255" s="187">
        <v>28.8</v>
      </c>
      <c r="I255" s="188"/>
      <c r="J255" s="189">
        <f>ROUND(I255*H255,2)</f>
        <v>0</v>
      </c>
      <c r="K255" s="185" t="s">
        <v>142</v>
      </c>
      <c r="L255" s="54"/>
      <c r="M255" s="190" t="s">
        <v>22</v>
      </c>
      <c r="N255" s="191" t="s">
        <v>46</v>
      </c>
      <c r="O255" s="35"/>
      <c r="P255" s="192">
        <f>O255*H255</f>
        <v>0</v>
      </c>
      <c r="Q255" s="192">
        <v>0</v>
      </c>
      <c r="R255" s="192">
        <f>Q255*H255</f>
        <v>0</v>
      </c>
      <c r="S255" s="192">
        <v>0</v>
      </c>
      <c r="T255" s="193">
        <f>S255*H255</f>
        <v>0</v>
      </c>
      <c r="AR255" s="17" t="s">
        <v>202</v>
      </c>
      <c r="AT255" s="17" t="s">
        <v>138</v>
      </c>
      <c r="AU255" s="17" t="s">
        <v>83</v>
      </c>
      <c r="AY255" s="17" t="s">
        <v>136</v>
      </c>
      <c r="BE255" s="194">
        <f>IF(N255="základní",J255,0)</f>
        <v>0</v>
      </c>
      <c r="BF255" s="194">
        <f>IF(N255="snížená",J255,0)</f>
        <v>0</v>
      </c>
      <c r="BG255" s="194">
        <f>IF(N255="zákl. přenesená",J255,0)</f>
        <v>0</v>
      </c>
      <c r="BH255" s="194">
        <f>IF(N255="sníž. přenesená",J255,0)</f>
        <v>0</v>
      </c>
      <c r="BI255" s="194">
        <f>IF(N255="nulová",J255,0)</f>
        <v>0</v>
      </c>
      <c r="BJ255" s="17" t="s">
        <v>23</v>
      </c>
      <c r="BK255" s="194">
        <f>ROUND(I255*H255,2)</f>
        <v>0</v>
      </c>
      <c r="BL255" s="17" t="s">
        <v>202</v>
      </c>
      <c r="BM255" s="17" t="s">
        <v>473</v>
      </c>
    </row>
    <row r="256" spans="2:51" s="11" customFormat="1" ht="13.5">
      <c r="B256" s="197"/>
      <c r="C256" s="198"/>
      <c r="D256" s="199" t="s">
        <v>147</v>
      </c>
      <c r="E256" s="200" t="s">
        <v>22</v>
      </c>
      <c r="F256" s="201" t="s">
        <v>474</v>
      </c>
      <c r="G256" s="198"/>
      <c r="H256" s="202">
        <v>28.8</v>
      </c>
      <c r="I256" s="203"/>
      <c r="J256" s="198"/>
      <c r="K256" s="198"/>
      <c r="L256" s="204"/>
      <c r="M256" s="205"/>
      <c r="N256" s="206"/>
      <c r="O256" s="206"/>
      <c r="P256" s="206"/>
      <c r="Q256" s="206"/>
      <c r="R256" s="206"/>
      <c r="S256" s="206"/>
      <c r="T256" s="207"/>
      <c r="AT256" s="208" t="s">
        <v>147</v>
      </c>
      <c r="AU256" s="208" t="s">
        <v>83</v>
      </c>
      <c r="AV256" s="11" t="s">
        <v>83</v>
      </c>
      <c r="AW256" s="11" t="s">
        <v>38</v>
      </c>
      <c r="AX256" s="11" t="s">
        <v>23</v>
      </c>
      <c r="AY256" s="208" t="s">
        <v>136</v>
      </c>
    </row>
    <row r="257" spans="2:65" s="1" customFormat="1" ht="31.5" customHeight="1">
      <c r="B257" s="34"/>
      <c r="C257" s="183" t="s">
        <v>14</v>
      </c>
      <c r="D257" s="183" t="s">
        <v>138</v>
      </c>
      <c r="E257" s="184" t="s">
        <v>475</v>
      </c>
      <c r="F257" s="185" t="s">
        <v>476</v>
      </c>
      <c r="G257" s="186" t="s">
        <v>157</v>
      </c>
      <c r="H257" s="187">
        <v>40.8</v>
      </c>
      <c r="I257" s="188"/>
      <c r="J257" s="189">
        <f>ROUND(I257*H257,2)</f>
        <v>0</v>
      </c>
      <c r="K257" s="185" t="s">
        <v>142</v>
      </c>
      <c r="L257" s="54"/>
      <c r="M257" s="190" t="s">
        <v>22</v>
      </c>
      <c r="N257" s="191" t="s">
        <v>46</v>
      </c>
      <c r="O257" s="35"/>
      <c r="P257" s="192">
        <f>O257*H257</f>
        <v>0</v>
      </c>
      <c r="Q257" s="192">
        <v>0</v>
      </c>
      <c r="R257" s="192">
        <f>Q257*H257</f>
        <v>0</v>
      </c>
      <c r="S257" s="192">
        <v>0</v>
      </c>
      <c r="T257" s="193">
        <f>S257*H257</f>
        <v>0</v>
      </c>
      <c r="AR257" s="17" t="s">
        <v>202</v>
      </c>
      <c r="AT257" s="17" t="s">
        <v>138</v>
      </c>
      <c r="AU257" s="17" t="s">
        <v>83</v>
      </c>
      <c r="AY257" s="17" t="s">
        <v>136</v>
      </c>
      <c r="BE257" s="194">
        <f>IF(N257="základní",J257,0)</f>
        <v>0</v>
      </c>
      <c r="BF257" s="194">
        <f>IF(N257="snížená",J257,0)</f>
        <v>0</v>
      </c>
      <c r="BG257" s="194">
        <f>IF(N257="zákl. přenesená",J257,0)</f>
        <v>0</v>
      </c>
      <c r="BH257" s="194">
        <f>IF(N257="sníž. přenesená",J257,0)</f>
        <v>0</v>
      </c>
      <c r="BI257" s="194">
        <f>IF(N257="nulová",J257,0)</f>
        <v>0</v>
      </c>
      <c r="BJ257" s="17" t="s">
        <v>23</v>
      </c>
      <c r="BK257" s="194">
        <f>ROUND(I257*H257,2)</f>
        <v>0</v>
      </c>
      <c r="BL257" s="17" t="s">
        <v>202</v>
      </c>
      <c r="BM257" s="17" t="s">
        <v>477</v>
      </c>
    </row>
    <row r="258" spans="2:51" s="11" customFormat="1" ht="13.5">
      <c r="B258" s="197"/>
      <c r="C258" s="198"/>
      <c r="D258" s="195" t="s">
        <v>147</v>
      </c>
      <c r="E258" s="209" t="s">
        <v>22</v>
      </c>
      <c r="F258" s="210" t="s">
        <v>478</v>
      </c>
      <c r="G258" s="198"/>
      <c r="H258" s="211">
        <v>40.8</v>
      </c>
      <c r="I258" s="203"/>
      <c r="J258" s="198"/>
      <c r="K258" s="198"/>
      <c r="L258" s="204"/>
      <c r="M258" s="246"/>
      <c r="N258" s="247"/>
      <c r="O258" s="247"/>
      <c r="P258" s="247"/>
      <c r="Q258" s="247"/>
      <c r="R258" s="247"/>
      <c r="S258" s="247"/>
      <c r="T258" s="248"/>
      <c r="AT258" s="208" t="s">
        <v>147</v>
      </c>
      <c r="AU258" s="208" t="s">
        <v>83</v>
      </c>
      <c r="AV258" s="11" t="s">
        <v>83</v>
      </c>
      <c r="AW258" s="11" t="s">
        <v>38</v>
      </c>
      <c r="AX258" s="11" t="s">
        <v>23</v>
      </c>
      <c r="AY258" s="208" t="s">
        <v>136</v>
      </c>
    </row>
    <row r="259" spans="2:12" s="1" customFormat="1" ht="6.95" customHeight="1">
      <c r="B259" s="49"/>
      <c r="C259" s="50"/>
      <c r="D259" s="50"/>
      <c r="E259" s="50"/>
      <c r="F259" s="50"/>
      <c r="G259" s="50"/>
      <c r="H259" s="50"/>
      <c r="I259" s="129"/>
      <c r="J259" s="50"/>
      <c r="K259" s="50"/>
      <c r="L259" s="54"/>
    </row>
  </sheetData>
  <sheetProtection algorithmName="SHA-512" hashValue="sFLEpgmxK3TtwHQe/A0vIvXx7CjNzod9lUVG0xXe9i3/34qiMWxw/KDtTaR0SLA3adiMZeY3QO35DjDzNW46jQ==" saltValue="E2bQwnizcJRyXaFTx3ZomQ==" spinCount="100000" sheet="1" objects="1" scenarios="1" formatColumns="0" formatRows="0" sort="0" autoFilter="0"/>
  <autoFilter ref="C88:K88"/>
  <mergeCells count="9">
    <mergeCell ref="E79:H79"/>
    <mergeCell ref="E81:H8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0"/>
      <c r="C1" s="300"/>
      <c r="D1" s="299" t="s">
        <v>1</v>
      </c>
      <c r="E1" s="300"/>
      <c r="F1" s="301" t="s">
        <v>701</v>
      </c>
      <c r="G1" s="306" t="s">
        <v>702</v>
      </c>
      <c r="H1" s="306"/>
      <c r="I1" s="307"/>
      <c r="J1" s="301" t="s">
        <v>703</v>
      </c>
      <c r="K1" s="299" t="s">
        <v>93</v>
      </c>
      <c r="L1" s="301" t="s">
        <v>704</v>
      </c>
      <c r="M1" s="301"/>
      <c r="N1" s="301"/>
      <c r="O1" s="301"/>
      <c r="P1" s="301"/>
      <c r="Q1" s="301"/>
      <c r="R1" s="301"/>
      <c r="S1" s="301"/>
      <c r="T1" s="301"/>
      <c r="U1" s="297"/>
      <c r="V1" s="297"/>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5"/>
      <c r="M2" s="255"/>
      <c r="N2" s="255"/>
      <c r="O2" s="255"/>
      <c r="P2" s="255"/>
      <c r="Q2" s="255"/>
      <c r="R2" s="255"/>
      <c r="S2" s="255"/>
      <c r="T2" s="255"/>
      <c r="U2" s="255"/>
      <c r="V2" s="255"/>
      <c r="AT2" s="17" t="s">
        <v>86</v>
      </c>
    </row>
    <row r="3" spans="2:46" ht="6.95" customHeight="1">
      <c r="B3" s="18"/>
      <c r="C3" s="19"/>
      <c r="D3" s="19"/>
      <c r="E3" s="19"/>
      <c r="F3" s="19"/>
      <c r="G3" s="19"/>
      <c r="H3" s="19"/>
      <c r="I3" s="105"/>
      <c r="J3" s="19"/>
      <c r="K3" s="20"/>
      <c r="AT3" s="17" t="s">
        <v>83</v>
      </c>
    </row>
    <row r="4" spans="2:46" ht="36.95" customHeight="1">
      <c r="B4" s="21"/>
      <c r="C4" s="22"/>
      <c r="D4" s="23" t="s">
        <v>94</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3" t="str">
        <f>'Rekapitulace stavby'!K6</f>
        <v>Nové VO ul. Vodní, PKH vnitroblok č.p.1042-1048, 1620,1621, rozvaděč v zámeckém parku v Litvínově</v>
      </c>
      <c r="F7" s="259"/>
      <c r="G7" s="259"/>
      <c r="H7" s="259"/>
      <c r="I7" s="106"/>
      <c r="J7" s="22"/>
      <c r="K7" s="24"/>
    </row>
    <row r="8" spans="2:11" s="1" customFormat="1" ht="13.5">
      <c r="B8" s="34"/>
      <c r="C8" s="35"/>
      <c r="D8" s="30" t="s">
        <v>95</v>
      </c>
      <c r="E8" s="35"/>
      <c r="F8" s="35"/>
      <c r="G8" s="35"/>
      <c r="H8" s="35"/>
      <c r="I8" s="107"/>
      <c r="J8" s="35"/>
      <c r="K8" s="38"/>
    </row>
    <row r="9" spans="2:11" s="1" customFormat="1" ht="36.95" customHeight="1">
      <c r="B9" s="34"/>
      <c r="C9" s="35"/>
      <c r="D9" s="35"/>
      <c r="E9" s="294" t="s">
        <v>479</v>
      </c>
      <c r="F9" s="266"/>
      <c r="G9" s="266"/>
      <c r="H9" s="266"/>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97</v>
      </c>
      <c r="K11" s="38"/>
    </row>
    <row r="12" spans="2:11" s="1" customFormat="1" ht="14.45" customHeight="1">
      <c r="B12" s="34"/>
      <c r="C12" s="35"/>
      <c r="D12" s="30" t="s">
        <v>24</v>
      </c>
      <c r="E12" s="35"/>
      <c r="F12" s="28" t="s">
        <v>25</v>
      </c>
      <c r="G12" s="35"/>
      <c r="H12" s="35"/>
      <c r="I12" s="108" t="s">
        <v>26</v>
      </c>
      <c r="J12" s="109" t="str">
        <f>'Rekapitulace stavby'!AN8</f>
        <v>23.07.2018</v>
      </c>
      <c r="K12" s="38"/>
    </row>
    <row r="13" spans="2:11" s="1" customFormat="1" ht="21.75" customHeight="1">
      <c r="B13" s="34"/>
      <c r="C13" s="35"/>
      <c r="D13" s="27" t="s">
        <v>98</v>
      </c>
      <c r="E13" s="35"/>
      <c r="F13" s="110" t="s">
        <v>99</v>
      </c>
      <c r="G13" s="35"/>
      <c r="H13" s="35"/>
      <c r="I13" s="107"/>
      <c r="J13" s="35"/>
      <c r="K13" s="38"/>
    </row>
    <row r="14" spans="2:11" s="1" customFormat="1" ht="14.45" customHeight="1">
      <c r="B14" s="34"/>
      <c r="C14" s="35"/>
      <c r="D14" s="30" t="s">
        <v>30</v>
      </c>
      <c r="E14" s="35"/>
      <c r="F14" s="35"/>
      <c r="G14" s="35"/>
      <c r="H14" s="35"/>
      <c r="I14" s="108" t="s">
        <v>31</v>
      </c>
      <c r="J14" s="28" t="s">
        <v>22</v>
      </c>
      <c r="K14" s="38"/>
    </row>
    <row r="15" spans="2:11" s="1" customFormat="1" ht="18" customHeight="1">
      <c r="B15" s="34"/>
      <c r="C15" s="35"/>
      <c r="D15" s="35"/>
      <c r="E15" s="28" t="s">
        <v>32</v>
      </c>
      <c r="F15" s="35"/>
      <c r="G15" s="35"/>
      <c r="H15" s="35"/>
      <c r="I15" s="108" t="s">
        <v>33</v>
      </c>
      <c r="J15" s="28" t="s">
        <v>22</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
        <v>22</v>
      </c>
      <c r="K20" s="38"/>
    </row>
    <row r="21" spans="2:11" s="1" customFormat="1" ht="18" customHeight="1">
      <c r="B21" s="34"/>
      <c r="C21" s="35"/>
      <c r="D21" s="35"/>
      <c r="E21" s="28" t="s">
        <v>100</v>
      </c>
      <c r="F21" s="35"/>
      <c r="G21" s="35"/>
      <c r="H21" s="35"/>
      <c r="I21" s="108" t="s">
        <v>33</v>
      </c>
      <c r="J21" s="28" t="s">
        <v>22</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91.5" customHeight="1">
      <c r="B24" s="111"/>
      <c r="C24" s="112"/>
      <c r="D24" s="112"/>
      <c r="E24" s="262" t="s">
        <v>101</v>
      </c>
      <c r="F24" s="295"/>
      <c r="G24" s="295"/>
      <c r="H24" s="295"/>
      <c r="I24" s="113"/>
      <c r="J24" s="112"/>
      <c r="K24" s="114"/>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5"/>
      <c r="J26" s="79"/>
      <c r="K26" s="116"/>
    </row>
    <row r="27" spans="2:11" s="1" customFormat="1" ht="25.35" customHeight="1">
      <c r="B27" s="34"/>
      <c r="C27" s="35"/>
      <c r="D27" s="117" t="s">
        <v>41</v>
      </c>
      <c r="E27" s="35"/>
      <c r="F27" s="35"/>
      <c r="G27" s="35"/>
      <c r="H27" s="35"/>
      <c r="I27" s="107"/>
      <c r="J27" s="118">
        <f>ROUND(J89,2)</f>
        <v>0</v>
      </c>
      <c r="K27" s="38"/>
    </row>
    <row r="28" spans="2:11" s="1" customFormat="1" ht="6.95" customHeight="1">
      <c r="B28" s="34"/>
      <c r="C28" s="35"/>
      <c r="D28" s="79"/>
      <c r="E28" s="79"/>
      <c r="F28" s="79"/>
      <c r="G28" s="79"/>
      <c r="H28" s="79"/>
      <c r="I28" s="115"/>
      <c r="J28" s="79"/>
      <c r="K28" s="116"/>
    </row>
    <row r="29" spans="2:11" s="1" customFormat="1" ht="14.45" customHeight="1">
      <c r="B29" s="34"/>
      <c r="C29" s="35"/>
      <c r="D29" s="35"/>
      <c r="E29" s="35"/>
      <c r="F29" s="39" t="s">
        <v>43</v>
      </c>
      <c r="G29" s="35"/>
      <c r="H29" s="35"/>
      <c r="I29" s="119" t="s">
        <v>42</v>
      </c>
      <c r="J29" s="39" t="s">
        <v>44</v>
      </c>
      <c r="K29" s="38"/>
    </row>
    <row r="30" spans="2:11" s="1" customFormat="1" ht="14.45" customHeight="1">
      <c r="B30" s="34"/>
      <c r="C30" s="35"/>
      <c r="D30" s="42" t="s">
        <v>45</v>
      </c>
      <c r="E30" s="42" t="s">
        <v>46</v>
      </c>
      <c r="F30" s="120">
        <f>ROUND(SUM(BE89:BE261),2)</f>
        <v>0</v>
      </c>
      <c r="G30" s="35"/>
      <c r="H30" s="35"/>
      <c r="I30" s="121">
        <v>0.21</v>
      </c>
      <c r="J30" s="120">
        <f>ROUND(ROUND((SUM(BE89:BE261)),2)*I30,2)</f>
        <v>0</v>
      </c>
      <c r="K30" s="38"/>
    </row>
    <row r="31" spans="2:11" s="1" customFormat="1" ht="14.45" customHeight="1">
      <c r="B31" s="34"/>
      <c r="C31" s="35"/>
      <c r="D31" s="35"/>
      <c r="E31" s="42" t="s">
        <v>47</v>
      </c>
      <c r="F31" s="120">
        <f>ROUND(SUM(BF89:BF261),2)</f>
        <v>0</v>
      </c>
      <c r="G31" s="35"/>
      <c r="H31" s="35"/>
      <c r="I31" s="121">
        <v>0.15</v>
      </c>
      <c r="J31" s="120">
        <f>ROUND(ROUND((SUM(BF89:BF261)),2)*I31,2)</f>
        <v>0</v>
      </c>
      <c r="K31" s="38"/>
    </row>
    <row r="32" spans="2:11" s="1" customFormat="1" ht="14.45" customHeight="1" hidden="1">
      <c r="B32" s="34"/>
      <c r="C32" s="35"/>
      <c r="D32" s="35"/>
      <c r="E32" s="42" t="s">
        <v>48</v>
      </c>
      <c r="F32" s="120">
        <f>ROUND(SUM(BG89:BG261),2)</f>
        <v>0</v>
      </c>
      <c r="G32" s="35"/>
      <c r="H32" s="35"/>
      <c r="I32" s="121">
        <v>0.21</v>
      </c>
      <c r="J32" s="120">
        <v>0</v>
      </c>
      <c r="K32" s="38"/>
    </row>
    <row r="33" spans="2:11" s="1" customFormat="1" ht="14.45" customHeight="1" hidden="1">
      <c r="B33" s="34"/>
      <c r="C33" s="35"/>
      <c r="D33" s="35"/>
      <c r="E33" s="42" t="s">
        <v>49</v>
      </c>
      <c r="F33" s="120">
        <f>ROUND(SUM(BH89:BH261),2)</f>
        <v>0</v>
      </c>
      <c r="G33" s="35"/>
      <c r="H33" s="35"/>
      <c r="I33" s="121">
        <v>0.15</v>
      </c>
      <c r="J33" s="120">
        <v>0</v>
      </c>
      <c r="K33" s="38"/>
    </row>
    <row r="34" spans="2:11" s="1" customFormat="1" ht="14.45" customHeight="1" hidden="1">
      <c r="B34" s="34"/>
      <c r="C34" s="35"/>
      <c r="D34" s="35"/>
      <c r="E34" s="42" t="s">
        <v>50</v>
      </c>
      <c r="F34" s="120">
        <f>ROUND(SUM(BI89:BI261),2)</f>
        <v>0</v>
      </c>
      <c r="G34" s="35"/>
      <c r="H34" s="35"/>
      <c r="I34" s="121">
        <v>0</v>
      </c>
      <c r="J34" s="120">
        <v>0</v>
      </c>
      <c r="K34" s="38"/>
    </row>
    <row r="35" spans="2:11" s="1" customFormat="1" ht="6.95" customHeight="1">
      <c r="B35" s="34"/>
      <c r="C35" s="35"/>
      <c r="D35" s="35"/>
      <c r="E35" s="35"/>
      <c r="F35" s="35"/>
      <c r="G35" s="35"/>
      <c r="H35" s="35"/>
      <c r="I35" s="107"/>
      <c r="J35" s="35"/>
      <c r="K35" s="38"/>
    </row>
    <row r="36" spans="2:11" s="1" customFormat="1" ht="25.35" customHeight="1">
      <c r="B36" s="34"/>
      <c r="C36" s="122"/>
      <c r="D36" s="123" t="s">
        <v>51</v>
      </c>
      <c r="E36" s="73"/>
      <c r="F36" s="73"/>
      <c r="G36" s="124" t="s">
        <v>52</v>
      </c>
      <c r="H36" s="125" t="s">
        <v>53</v>
      </c>
      <c r="I36" s="126"/>
      <c r="J36" s="127">
        <f>SUM(J27:J34)</f>
        <v>0</v>
      </c>
      <c r="K36" s="128"/>
    </row>
    <row r="37" spans="2:11" s="1" customFormat="1" ht="14.45" customHeight="1">
      <c r="B37" s="49"/>
      <c r="C37" s="50"/>
      <c r="D37" s="50"/>
      <c r="E37" s="50"/>
      <c r="F37" s="50"/>
      <c r="G37" s="50"/>
      <c r="H37" s="50"/>
      <c r="I37" s="129"/>
      <c r="J37" s="50"/>
      <c r="K37" s="51"/>
    </row>
    <row r="41" spans="2:11" s="1" customFormat="1" ht="6.95" customHeight="1">
      <c r="B41" s="130"/>
      <c r="C41" s="131"/>
      <c r="D41" s="131"/>
      <c r="E41" s="131"/>
      <c r="F41" s="131"/>
      <c r="G41" s="131"/>
      <c r="H41" s="131"/>
      <c r="I41" s="132"/>
      <c r="J41" s="131"/>
      <c r="K41" s="133"/>
    </row>
    <row r="42" spans="2:11" s="1" customFormat="1" ht="36.95" customHeight="1">
      <c r="B42" s="34"/>
      <c r="C42" s="23" t="s">
        <v>102</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3" t="str">
        <f>E7</f>
        <v>Nové VO ul. Vodní, PKH vnitroblok č.p.1042-1048, 1620,1621, rozvaděč v zámeckém parku v Litvínově</v>
      </c>
      <c r="F45" s="266"/>
      <c r="G45" s="266"/>
      <c r="H45" s="266"/>
      <c r="I45" s="107"/>
      <c r="J45" s="35"/>
      <c r="K45" s="38"/>
    </row>
    <row r="46" spans="2:11" s="1" customFormat="1" ht="14.45" customHeight="1">
      <c r="B46" s="34"/>
      <c r="C46" s="30" t="s">
        <v>95</v>
      </c>
      <c r="D46" s="35"/>
      <c r="E46" s="35"/>
      <c r="F46" s="35"/>
      <c r="G46" s="35"/>
      <c r="H46" s="35"/>
      <c r="I46" s="107"/>
      <c r="J46" s="35"/>
      <c r="K46" s="38"/>
    </row>
    <row r="47" spans="2:11" s="1" customFormat="1" ht="23.25" customHeight="1">
      <c r="B47" s="34"/>
      <c r="C47" s="35"/>
      <c r="D47" s="35"/>
      <c r="E47" s="294" t="str">
        <f>E9</f>
        <v>SO-02 - Veřejné osvětlení - PKH</v>
      </c>
      <c r="F47" s="266"/>
      <c r="G47" s="266"/>
      <c r="H47" s="266"/>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Litvínov</v>
      </c>
      <c r="G49" s="35"/>
      <c r="H49" s="35"/>
      <c r="I49" s="108" t="s">
        <v>26</v>
      </c>
      <c r="J49" s="109" t="str">
        <f>IF(J12="","",J12)</f>
        <v>23.07.2018</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Dvořák</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4" t="s">
        <v>103</v>
      </c>
      <c r="D54" s="122"/>
      <c r="E54" s="122"/>
      <c r="F54" s="122"/>
      <c r="G54" s="122"/>
      <c r="H54" s="122"/>
      <c r="I54" s="135"/>
      <c r="J54" s="136" t="s">
        <v>104</v>
      </c>
      <c r="K54" s="137"/>
    </row>
    <row r="55" spans="2:11" s="1" customFormat="1" ht="10.35" customHeight="1">
      <c r="B55" s="34"/>
      <c r="C55" s="35"/>
      <c r="D55" s="35"/>
      <c r="E55" s="35"/>
      <c r="F55" s="35"/>
      <c r="G55" s="35"/>
      <c r="H55" s="35"/>
      <c r="I55" s="107"/>
      <c r="J55" s="35"/>
      <c r="K55" s="38"/>
    </row>
    <row r="56" spans="2:47" s="1" customFormat="1" ht="29.25" customHeight="1">
      <c r="B56" s="34"/>
      <c r="C56" s="138" t="s">
        <v>105</v>
      </c>
      <c r="D56" s="35"/>
      <c r="E56" s="35"/>
      <c r="F56" s="35"/>
      <c r="G56" s="35"/>
      <c r="H56" s="35"/>
      <c r="I56" s="107"/>
      <c r="J56" s="118">
        <f>J89</f>
        <v>0</v>
      </c>
      <c r="K56" s="38"/>
      <c r="AU56" s="17" t="s">
        <v>106</v>
      </c>
    </row>
    <row r="57" spans="2:11" s="7" customFormat="1" ht="24.95" customHeight="1">
      <c r="B57" s="139"/>
      <c r="C57" s="140"/>
      <c r="D57" s="141" t="s">
        <v>107</v>
      </c>
      <c r="E57" s="142"/>
      <c r="F57" s="142"/>
      <c r="G57" s="142"/>
      <c r="H57" s="142"/>
      <c r="I57" s="143"/>
      <c r="J57" s="144">
        <f>J90</f>
        <v>0</v>
      </c>
      <c r="K57" s="145"/>
    </row>
    <row r="58" spans="2:11" s="8" customFormat="1" ht="19.9" customHeight="1">
      <c r="B58" s="146"/>
      <c r="C58" s="147"/>
      <c r="D58" s="148" t="s">
        <v>108</v>
      </c>
      <c r="E58" s="149"/>
      <c r="F58" s="149"/>
      <c r="G58" s="149"/>
      <c r="H58" s="149"/>
      <c r="I58" s="150"/>
      <c r="J58" s="151">
        <f>J91</f>
        <v>0</v>
      </c>
      <c r="K58" s="152"/>
    </row>
    <row r="59" spans="2:11" s="8" customFormat="1" ht="19.9" customHeight="1">
      <c r="B59" s="146"/>
      <c r="C59" s="147"/>
      <c r="D59" s="148" t="s">
        <v>109</v>
      </c>
      <c r="E59" s="149"/>
      <c r="F59" s="149"/>
      <c r="G59" s="149"/>
      <c r="H59" s="149"/>
      <c r="I59" s="150"/>
      <c r="J59" s="151">
        <f>J136</f>
        <v>0</v>
      </c>
      <c r="K59" s="152"/>
    </row>
    <row r="60" spans="2:11" s="8" customFormat="1" ht="19.9" customHeight="1">
      <c r="B60" s="146"/>
      <c r="C60" s="147"/>
      <c r="D60" s="148" t="s">
        <v>480</v>
      </c>
      <c r="E60" s="149"/>
      <c r="F60" s="149"/>
      <c r="G60" s="149"/>
      <c r="H60" s="149"/>
      <c r="I60" s="150"/>
      <c r="J60" s="151">
        <f>J146</f>
        <v>0</v>
      </c>
      <c r="K60" s="152"/>
    </row>
    <row r="61" spans="2:11" s="8" customFormat="1" ht="14.85" customHeight="1">
      <c r="B61" s="146"/>
      <c r="C61" s="147"/>
      <c r="D61" s="148" t="s">
        <v>111</v>
      </c>
      <c r="E61" s="149"/>
      <c r="F61" s="149"/>
      <c r="G61" s="149"/>
      <c r="H61" s="149"/>
      <c r="I61" s="150"/>
      <c r="J61" s="151">
        <f>J152</f>
        <v>0</v>
      </c>
      <c r="K61" s="152"/>
    </row>
    <row r="62" spans="2:11" s="7" customFormat="1" ht="24.95" customHeight="1">
      <c r="B62" s="139"/>
      <c r="C62" s="140"/>
      <c r="D62" s="141" t="s">
        <v>112</v>
      </c>
      <c r="E62" s="142"/>
      <c r="F62" s="142"/>
      <c r="G62" s="142"/>
      <c r="H62" s="142"/>
      <c r="I62" s="143"/>
      <c r="J62" s="144">
        <f>J172</f>
        <v>0</v>
      </c>
      <c r="K62" s="145"/>
    </row>
    <row r="63" spans="2:11" s="8" customFormat="1" ht="19.9" customHeight="1">
      <c r="B63" s="146"/>
      <c r="C63" s="147"/>
      <c r="D63" s="148" t="s">
        <v>113</v>
      </c>
      <c r="E63" s="149"/>
      <c r="F63" s="149"/>
      <c r="G63" s="149"/>
      <c r="H63" s="149"/>
      <c r="I63" s="150"/>
      <c r="J63" s="151">
        <f>J173</f>
        <v>0</v>
      </c>
      <c r="K63" s="152"/>
    </row>
    <row r="64" spans="2:11" s="8" customFormat="1" ht="19.9" customHeight="1">
      <c r="B64" s="146"/>
      <c r="C64" s="147"/>
      <c r="D64" s="148" t="s">
        <v>114</v>
      </c>
      <c r="E64" s="149"/>
      <c r="F64" s="149"/>
      <c r="G64" s="149"/>
      <c r="H64" s="149"/>
      <c r="I64" s="150"/>
      <c r="J64" s="151">
        <f>J177</f>
        <v>0</v>
      </c>
      <c r="K64" s="152"/>
    </row>
    <row r="65" spans="2:11" s="8" customFormat="1" ht="19.9" customHeight="1">
      <c r="B65" s="146"/>
      <c r="C65" s="147"/>
      <c r="D65" s="148" t="s">
        <v>115</v>
      </c>
      <c r="E65" s="149"/>
      <c r="F65" s="149"/>
      <c r="G65" s="149"/>
      <c r="H65" s="149"/>
      <c r="I65" s="150"/>
      <c r="J65" s="151">
        <f>J180</f>
        <v>0</v>
      </c>
      <c r="K65" s="152"/>
    </row>
    <row r="66" spans="2:11" s="8" customFormat="1" ht="19.9" customHeight="1">
      <c r="B66" s="146"/>
      <c r="C66" s="147"/>
      <c r="D66" s="148" t="s">
        <v>116</v>
      </c>
      <c r="E66" s="149"/>
      <c r="F66" s="149"/>
      <c r="G66" s="149"/>
      <c r="H66" s="149"/>
      <c r="I66" s="150"/>
      <c r="J66" s="151">
        <f>J183</f>
        <v>0</v>
      </c>
      <c r="K66" s="152"/>
    </row>
    <row r="67" spans="2:11" s="7" customFormat="1" ht="24.95" customHeight="1">
      <c r="B67" s="139"/>
      <c r="C67" s="140"/>
      <c r="D67" s="141" t="s">
        <v>117</v>
      </c>
      <c r="E67" s="142"/>
      <c r="F67" s="142"/>
      <c r="G67" s="142"/>
      <c r="H67" s="142"/>
      <c r="I67" s="143"/>
      <c r="J67" s="144">
        <f>J202</f>
        <v>0</v>
      </c>
      <c r="K67" s="145"/>
    </row>
    <row r="68" spans="2:11" s="8" customFormat="1" ht="19.9" customHeight="1">
      <c r="B68" s="146"/>
      <c r="C68" s="147"/>
      <c r="D68" s="148" t="s">
        <v>118</v>
      </c>
      <c r="E68" s="149"/>
      <c r="F68" s="149"/>
      <c r="G68" s="149"/>
      <c r="H68" s="149"/>
      <c r="I68" s="150"/>
      <c r="J68" s="151">
        <f>J203</f>
        <v>0</v>
      </c>
      <c r="K68" s="152"/>
    </row>
    <row r="69" spans="2:11" s="8" customFormat="1" ht="19.9" customHeight="1">
      <c r="B69" s="146"/>
      <c r="C69" s="147"/>
      <c r="D69" s="148" t="s">
        <v>119</v>
      </c>
      <c r="E69" s="149"/>
      <c r="F69" s="149"/>
      <c r="G69" s="149"/>
      <c r="H69" s="149"/>
      <c r="I69" s="150"/>
      <c r="J69" s="151">
        <f>J248</f>
        <v>0</v>
      </c>
      <c r="K69" s="152"/>
    </row>
    <row r="70" spans="2:11" s="1" customFormat="1" ht="21.75" customHeight="1">
      <c r="B70" s="34"/>
      <c r="C70" s="35"/>
      <c r="D70" s="35"/>
      <c r="E70" s="35"/>
      <c r="F70" s="35"/>
      <c r="G70" s="35"/>
      <c r="H70" s="35"/>
      <c r="I70" s="107"/>
      <c r="J70" s="35"/>
      <c r="K70" s="38"/>
    </row>
    <row r="71" spans="2:11" s="1" customFormat="1" ht="6.95" customHeight="1">
      <c r="B71" s="49"/>
      <c r="C71" s="50"/>
      <c r="D71" s="50"/>
      <c r="E71" s="50"/>
      <c r="F71" s="50"/>
      <c r="G71" s="50"/>
      <c r="H71" s="50"/>
      <c r="I71" s="129"/>
      <c r="J71" s="50"/>
      <c r="K71" s="51"/>
    </row>
    <row r="75" spans="2:12" s="1" customFormat="1" ht="6.95" customHeight="1">
      <c r="B75" s="52"/>
      <c r="C75" s="53"/>
      <c r="D75" s="53"/>
      <c r="E75" s="53"/>
      <c r="F75" s="53"/>
      <c r="G75" s="53"/>
      <c r="H75" s="53"/>
      <c r="I75" s="132"/>
      <c r="J75" s="53"/>
      <c r="K75" s="53"/>
      <c r="L75" s="54"/>
    </row>
    <row r="76" spans="2:12" s="1" customFormat="1" ht="36.95" customHeight="1">
      <c r="B76" s="34"/>
      <c r="C76" s="55" t="s">
        <v>120</v>
      </c>
      <c r="D76" s="56"/>
      <c r="E76" s="56"/>
      <c r="F76" s="56"/>
      <c r="G76" s="56"/>
      <c r="H76" s="56"/>
      <c r="I76" s="153"/>
      <c r="J76" s="56"/>
      <c r="K76" s="56"/>
      <c r="L76" s="54"/>
    </row>
    <row r="77" spans="2:12" s="1" customFormat="1" ht="6.95" customHeight="1">
      <c r="B77" s="34"/>
      <c r="C77" s="56"/>
      <c r="D77" s="56"/>
      <c r="E77" s="56"/>
      <c r="F77" s="56"/>
      <c r="G77" s="56"/>
      <c r="H77" s="56"/>
      <c r="I77" s="153"/>
      <c r="J77" s="56"/>
      <c r="K77" s="56"/>
      <c r="L77" s="54"/>
    </row>
    <row r="78" spans="2:12" s="1" customFormat="1" ht="14.45" customHeight="1">
      <c r="B78" s="34"/>
      <c r="C78" s="58" t="s">
        <v>16</v>
      </c>
      <c r="D78" s="56"/>
      <c r="E78" s="56"/>
      <c r="F78" s="56"/>
      <c r="G78" s="56"/>
      <c r="H78" s="56"/>
      <c r="I78" s="153"/>
      <c r="J78" s="56"/>
      <c r="K78" s="56"/>
      <c r="L78" s="54"/>
    </row>
    <row r="79" spans="2:12" s="1" customFormat="1" ht="22.5" customHeight="1">
      <c r="B79" s="34"/>
      <c r="C79" s="56"/>
      <c r="D79" s="56"/>
      <c r="E79" s="296" t="str">
        <f>E7</f>
        <v>Nové VO ul. Vodní, PKH vnitroblok č.p.1042-1048, 1620,1621, rozvaděč v zámeckém parku v Litvínově</v>
      </c>
      <c r="F79" s="277"/>
      <c r="G79" s="277"/>
      <c r="H79" s="277"/>
      <c r="I79" s="153"/>
      <c r="J79" s="56"/>
      <c r="K79" s="56"/>
      <c r="L79" s="54"/>
    </row>
    <row r="80" spans="2:12" s="1" customFormat="1" ht="14.45" customHeight="1">
      <c r="B80" s="34"/>
      <c r="C80" s="58" t="s">
        <v>95</v>
      </c>
      <c r="D80" s="56"/>
      <c r="E80" s="56"/>
      <c r="F80" s="56"/>
      <c r="G80" s="56"/>
      <c r="H80" s="56"/>
      <c r="I80" s="153"/>
      <c r="J80" s="56"/>
      <c r="K80" s="56"/>
      <c r="L80" s="54"/>
    </row>
    <row r="81" spans="2:12" s="1" customFormat="1" ht="23.25" customHeight="1">
      <c r="B81" s="34"/>
      <c r="C81" s="56"/>
      <c r="D81" s="56"/>
      <c r="E81" s="274" t="str">
        <f>E9</f>
        <v>SO-02 - Veřejné osvětlení - PKH</v>
      </c>
      <c r="F81" s="277"/>
      <c r="G81" s="277"/>
      <c r="H81" s="277"/>
      <c r="I81" s="153"/>
      <c r="J81" s="56"/>
      <c r="K81" s="56"/>
      <c r="L81" s="54"/>
    </row>
    <row r="82" spans="2:12" s="1" customFormat="1" ht="6.95" customHeight="1">
      <c r="B82" s="34"/>
      <c r="C82" s="56"/>
      <c r="D82" s="56"/>
      <c r="E82" s="56"/>
      <c r="F82" s="56"/>
      <c r="G82" s="56"/>
      <c r="H82" s="56"/>
      <c r="I82" s="153"/>
      <c r="J82" s="56"/>
      <c r="K82" s="56"/>
      <c r="L82" s="54"/>
    </row>
    <row r="83" spans="2:12" s="1" customFormat="1" ht="18" customHeight="1">
      <c r="B83" s="34"/>
      <c r="C83" s="58" t="s">
        <v>24</v>
      </c>
      <c r="D83" s="56"/>
      <c r="E83" s="56"/>
      <c r="F83" s="154" t="str">
        <f>F12</f>
        <v>Litvínov</v>
      </c>
      <c r="G83" s="56"/>
      <c r="H83" s="56"/>
      <c r="I83" s="155" t="s">
        <v>26</v>
      </c>
      <c r="J83" s="66" t="str">
        <f>IF(J12="","",J12)</f>
        <v>23.07.2018</v>
      </c>
      <c r="K83" s="56"/>
      <c r="L83" s="54"/>
    </row>
    <row r="84" spans="2:12" s="1" customFormat="1" ht="6.95" customHeight="1">
      <c r="B84" s="34"/>
      <c r="C84" s="56"/>
      <c r="D84" s="56"/>
      <c r="E84" s="56"/>
      <c r="F84" s="56"/>
      <c r="G84" s="56"/>
      <c r="H84" s="56"/>
      <c r="I84" s="153"/>
      <c r="J84" s="56"/>
      <c r="K84" s="56"/>
      <c r="L84" s="54"/>
    </row>
    <row r="85" spans="2:12" s="1" customFormat="1" ht="13.5">
      <c r="B85" s="34"/>
      <c r="C85" s="58" t="s">
        <v>30</v>
      </c>
      <c r="D85" s="56"/>
      <c r="E85" s="56"/>
      <c r="F85" s="154" t="str">
        <f>E15</f>
        <v>Město Litvínov</v>
      </c>
      <c r="G85" s="56"/>
      <c r="H85" s="56"/>
      <c r="I85" s="155" t="s">
        <v>36</v>
      </c>
      <c r="J85" s="154" t="str">
        <f>E21</f>
        <v>Dvořák</v>
      </c>
      <c r="K85" s="56"/>
      <c r="L85" s="54"/>
    </row>
    <row r="86" spans="2:12" s="1" customFormat="1" ht="14.45" customHeight="1">
      <c r="B86" s="34"/>
      <c r="C86" s="58" t="s">
        <v>34</v>
      </c>
      <c r="D86" s="56"/>
      <c r="E86" s="56"/>
      <c r="F86" s="154" t="str">
        <f>IF(E18="","",E18)</f>
        <v/>
      </c>
      <c r="G86" s="56"/>
      <c r="H86" s="56"/>
      <c r="I86" s="153"/>
      <c r="J86" s="56"/>
      <c r="K86" s="56"/>
      <c r="L86" s="54"/>
    </row>
    <row r="87" spans="2:12" s="1" customFormat="1" ht="10.35" customHeight="1">
      <c r="B87" s="34"/>
      <c r="C87" s="56"/>
      <c r="D87" s="56"/>
      <c r="E87" s="56"/>
      <c r="F87" s="56"/>
      <c r="G87" s="56"/>
      <c r="H87" s="56"/>
      <c r="I87" s="153"/>
      <c r="J87" s="56"/>
      <c r="K87" s="56"/>
      <c r="L87" s="54"/>
    </row>
    <row r="88" spans="2:20" s="9" customFormat="1" ht="29.25" customHeight="1">
      <c r="B88" s="156"/>
      <c r="C88" s="157" t="s">
        <v>121</v>
      </c>
      <c r="D88" s="158" t="s">
        <v>60</v>
      </c>
      <c r="E88" s="158" t="s">
        <v>56</v>
      </c>
      <c r="F88" s="158" t="s">
        <v>122</v>
      </c>
      <c r="G88" s="158" t="s">
        <v>123</v>
      </c>
      <c r="H88" s="158" t="s">
        <v>124</v>
      </c>
      <c r="I88" s="159" t="s">
        <v>125</v>
      </c>
      <c r="J88" s="158" t="s">
        <v>104</v>
      </c>
      <c r="K88" s="160" t="s">
        <v>126</v>
      </c>
      <c r="L88" s="161"/>
      <c r="M88" s="75" t="s">
        <v>127</v>
      </c>
      <c r="N88" s="76" t="s">
        <v>45</v>
      </c>
      <c r="O88" s="76" t="s">
        <v>128</v>
      </c>
      <c r="P88" s="76" t="s">
        <v>129</v>
      </c>
      <c r="Q88" s="76" t="s">
        <v>130</v>
      </c>
      <c r="R88" s="76" t="s">
        <v>131</v>
      </c>
      <c r="S88" s="76" t="s">
        <v>132</v>
      </c>
      <c r="T88" s="77" t="s">
        <v>133</v>
      </c>
    </row>
    <row r="89" spans="2:63" s="1" customFormat="1" ht="29.25" customHeight="1">
      <c r="B89" s="34"/>
      <c r="C89" s="81" t="s">
        <v>105</v>
      </c>
      <c r="D89" s="56"/>
      <c r="E89" s="56"/>
      <c r="F89" s="56"/>
      <c r="G89" s="56"/>
      <c r="H89" s="56"/>
      <c r="I89" s="153"/>
      <c r="J89" s="162">
        <f>BK89</f>
        <v>0</v>
      </c>
      <c r="K89" s="56"/>
      <c r="L89" s="54"/>
      <c r="M89" s="78"/>
      <c r="N89" s="79"/>
      <c r="O89" s="79"/>
      <c r="P89" s="163">
        <f>P90+P172+P202</f>
        <v>0</v>
      </c>
      <c r="Q89" s="79"/>
      <c r="R89" s="163">
        <f>R90+R172+R202</f>
        <v>42.18495625</v>
      </c>
      <c r="S89" s="79"/>
      <c r="T89" s="164">
        <f>T90+T172+T202</f>
        <v>2.7630749999999997</v>
      </c>
      <c r="AT89" s="17" t="s">
        <v>74</v>
      </c>
      <c r="AU89" s="17" t="s">
        <v>106</v>
      </c>
      <c r="BK89" s="165">
        <f>BK90+BK172+BK202</f>
        <v>0</v>
      </c>
    </row>
    <row r="90" spans="2:63" s="10" customFormat="1" ht="37.35" customHeight="1">
      <c r="B90" s="166"/>
      <c r="C90" s="167"/>
      <c r="D90" s="168" t="s">
        <v>74</v>
      </c>
      <c r="E90" s="169" t="s">
        <v>134</v>
      </c>
      <c r="F90" s="169" t="s">
        <v>135</v>
      </c>
      <c r="G90" s="167"/>
      <c r="H90" s="167"/>
      <c r="I90" s="170"/>
      <c r="J90" s="171">
        <f>BK90</f>
        <v>0</v>
      </c>
      <c r="K90" s="167"/>
      <c r="L90" s="172"/>
      <c r="M90" s="173"/>
      <c r="N90" s="174"/>
      <c r="O90" s="174"/>
      <c r="P90" s="175">
        <f>P91+P136+P146</f>
        <v>0</v>
      </c>
      <c r="Q90" s="174"/>
      <c r="R90" s="175">
        <f>R91+R136+R146</f>
        <v>2.47694925</v>
      </c>
      <c r="S90" s="174"/>
      <c r="T90" s="176">
        <f>T91+T136+T146</f>
        <v>2.677875</v>
      </c>
      <c r="AR90" s="177" t="s">
        <v>23</v>
      </c>
      <c r="AT90" s="178" t="s">
        <v>74</v>
      </c>
      <c r="AU90" s="178" t="s">
        <v>75</v>
      </c>
      <c r="AY90" s="177" t="s">
        <v>136</v>
      </c>
      <c r="BK90" s="179">
        <f>BK91+BK136+BK146</f>
        <v>0</v>
      </c>
    </row>
    <row r="91" spans="2:63" s="10" customFormat="1" ht="19.9" customHeight="1">
      <c r="B91" s="166"/>
      <c r="C91" s="167"/>
      <c r="D91" s="180" t="s">
        <v>74</v>
      </c>
      <c r="E91" s="181" t="s">
        <v>23</v>
      </c>
      <c r="F91" s="181" t="s">
        <v>137</v>
      </c>
      <c r="G91" s="167"/>
      <c r="H91" s="167"/>
      <c r="I91" s="170"/>
      <c r="J91" s="182">
        <f>BK91</f>
        <v>0</v>
      </c>
      <c r="K91" s="167"/>
      <c r="L91" s="172"/>
      <c r="M91" s="173"/>
      <c r="N91" s="174"/>
      <c r="O91" s="174"/>
      <c r="P91" s="175">
        <f>SUM(P92:P135)</f>
        <v>0</v>
      </c>
      <c r="Q91" s="174"/>
      <c r="R91" s="175">
        <f>SUM(R92:R135)</f>
        <v>0.443518</v>
      </c>
      <c r="S91" s="174"/>
      <c r="T91" s="176">
        <f>SUM(T92:T135)</f>
        <v>2.677875</v>
      </c>
      <c r="AR91" s="177" t="s">
        <v>23</v>
      </c>
      <c r="AT91" s="178" t="s">
        <v>74</v>
      </c>
      <c r="AU91" s="178" t="s">
        <v>23</v>
      </c>
      <c r="AY91" s="177" t="s">
        <v>136</v>
      </c>
      <c r="BK91" s="179">
        <f>SUM(BK92:BK135)</f>
        <v>0</v>
      </c>
    </row>
    <row r="92" spans="2:65" s="1" customFormat="1" ht="31.5" customHeight="1">
      <c r="B92" s="34"/>
      <c r="C92" s="183" t="s">
        <v>23</v>
      </c>
      <c r="D92" s="183" t="s">
        <v>138</v>
      </c>
      <c r="E92" s="184" t="s">
        <v>481</v>
      </c>
      <c r="F92" s="185" t="s">
        <v>482</v>
      </c>
      <c r="G92" s="186" t="s">
        <v>141</v>
      </c>
      <c r="H92" s="187">
        <v>1</v>
      </c>
      <c r="I92" s="188"/>
      <c r="J92" s="189">
        <f>ROUND(I92*H92,2)</f>
        <v>0</v>
      </c>
      <c r="K92" s="185" t="s">
        <v>22</v>
      </c>
      <c r="L92" s="54"/>
      <c r="M92" s="190" t="s">
        <v>22</v>
      </c>
      <c r="N92" s="191" t="s">
        <v>46</v>
      </c>
      <c r="O92" s="35"/>
      <c r="P92" s="192">
        <f>O92*H92</f>
        <v>0</v>
      </c>
      <c r="Q92" s="192">
        <v>0</v>
      </c>
      <c r="R92" s="192">
        <f>Q92*H92</f>
        <v>0</v>
      </c>
      <c r="S92" s="192">
        <v>0</v>
      </c>
      <c r="T92" s="193">
        <f>S92*H92</f>
        <v>0</v>
      </c>
      <c r="AR92" s="17" t="s">
        <v>143</v>
      </c>
      <c r="AT92" s="17" t="s">
        <v>138</v>
      </c>
      <c r="AU92" s="17" t="s">
        <v>83</v>
      </c>
      <c r="AY92" s="17" t="s">
        <v>136</v>
      </c>
      <c r="BE92" s="194">
        <f>IF(N92="základní",J92,0)</f>
        <v>0</v>
      </c>
      <c r="BF92" s="194">
        <f>IF(N92="snížená",J92,0)</f>
        <v>0</v>
      </c>
      <c r="BG92" s="194">
        <f>IF(N92="zákl. přenesená",J92,0)</f>
        <v>0</v>
      </c>
      <c r="BH92" s="194">
        <f>IF(N92="sníž. přenesená",J92,0)</f>
        <v>0</v>
      </c>
      <c r="BI92" s="194">
        <f>IF(N92="nulová",J92,0)</f>
        <v>0</v>
      </c>
      <c r="BJ92" s="17" t="s">
        <v>23</v>
      </c>
      <c r="BK92" s="194">
        <f>ROUND(I92*H92,2)</f>
        <v>0</v>
      </c>
      <c r="BL92" s="17" t="s">
        <v>143</v>
      </c>
      <c r="BM92" s="17" t="s">
        <v>483</v>
      </c>
    </row>
    <row r="93" spans="2:47" s="1" customFormat="1" ht="27">
      <c r="B93" s="34"/>
      <c r="C93" s="56"/>
      <c r="D93" s="195" t="s">
        <v>170</v>
      </c>
      <c r="E93" s="56"/>
      <c r="F93" s="196" t="s">
        <v>484</v>
      </c>
      <c r="G93" s="56"/>
      <c r="H93" s="56"/>
      <c r="I93" s="153"/>
      <c r="J93" s="56"/>
      <c r="K93" s="56"/>
      <c r="L93" s="54"/>
      <c r="M93" s="71"/>
      <c r="N93" s="35"/>
      <c r="O93" s="35"/>
      <c r="P93" s="35"/>
      <c r="Q93" s="35"/>
      <c r="R93" s="35"/>
      <c r="S93" s="35"/>
      <c r="T93" s="72"/>
      <c r="AT93" s="17" t="s">
        <v>170</v>
      </c>
      <c r="AU93" s="17" t="s">
        <v>83</v>
      </c>
    </row>
    <row r="94" spans="2:51" s="11" customFormat="1" ht="13.5">
      <c r="B94" s="197"/>
      <c r="C94" s="198"/>
      <c r="D94" s="199" t="s">
        <v>147</v>
      </c>
      <c r="E94" s="200" t="s">
        <v>22</v>
      </c>
      <c r="F94" s="201" t="s">
        <v>23</v>
      </c>
      <c r="G94" s="198"/>
      <c r="H94" s="202">
        <v>1</v>
      </c>
      <c r="I94" s="203"/>
      <c r="J94" s="198"/>
      <c r="K94" s="198"/>
      <c r="L94" s="204"/>
      <c r="M94" s="205"/>
      <c r="N94" s="206"/>
      <c r="O94" s="206"/>
      <c r="P94" s="206"/>
      <c r="Q94" s="206"/>
      <c r="R94" s="206"/>
      <c r="S94" s="206"/>
      <c r="T94" s="207"/>
      <c r="AT94" s="208" t="s">
        <v>147</v>
      </c>
      <c r="AU94" s="208" t="s">
        <v>83</v>
      </c>
      <c r="AV94" s="11" t="s">
        <v>83</v>
      </c>
      <c r="AW94" s="11" t="s">
        <v>38</v>
      </c>
      <c r="AX94" s="11" t="s">
        <v>23</v>
      </c>
      <c r="AY94" s="208" t="s">
        <v>136</v>
      </c>
    </row>
    <row r="95" spans="2:65" s="1" customFormat="1" ht="44.25" customHeight="1">
      <c r="B95" s="34"/>
      <c r="C95" s="183" t="s">
        <v>83</v>
      </c>
      <c r="D95" s="183" t="s">
        <v>138</v>
      </c>
      <c r="E95" s="184" t="s">
        <v>139</v>
      </c>
      <c r="F95" s="185" t="s">
        <v>140</v>
      </c>
      <c r="G95" s="186" t="s">
        <v>141</v>
      </c>
      <c r="H95" s="187">
        <v>2.925</v>
      </c>
      <c r="I95" s="188"/>
      <c r="J95" s="189">
        <f>ROUND(I95*H95,2)</f>
        <v>0</v>
      </c>
      <c r="K95" s="185" t="s">
        <v>142</v>
      </c>
      <c r="L95" s="54"/>
      <c r="M95" s="190" t="s">
        <v>22</v>
      </c>
      <c r="N95" s="191" t="s">
        <v>46</v>
      </c>
      <c r="O95" s="35"/>
      <c r="P95" s="192">
        <f>O95*H95</f>
        <v>0</v>
      </c>
      <c r="Q95" s="192">
        <v>0</v>
      </c>
      <c r="R95" s="192">
        <f>Q95*H95</f>
        <v>0</v>
      </c>
      <c r="S95" s="192">
        <v>0.26</v>
      </c>
      <c r="T95" s="193">
        <f>S95*H95</f>
        <v>0.7605</v>
      </c>
      <c r="AR95" s="17" t="s">
        <v>143</v>
      </c>
      <c r="AT95" s="17" t="s">
        <v>138</v>
      </c>
      <c r="AU95" s="17" t="s">
        <v>83</v>
      </c>
      <c r="AY95" s="17" t="s">
        <v>136</v>
      </c>
      <c r="BE95" s="194">
        <f>IF(N95="základní",J95,0)</f>
        <v>0</v>
      </c>
      <c r="BF95" s="194">
        <f>IF(N95="snížená",J95,0)</f>
        <v>0</v>
      </c>
      <c r="BG95" s="194">
        <f>IF(N95="zákl. přenesená",J95,0)</f>
        <v>0</v>
      </c>
      <c r="BH95" s="194">
        <f>IF(N95="sníž. přenesená",J95,0)</f>
        <v>0</v>
      </c>
      <c r="BI95" s="194">
        <f>IF(N95="nulová",J95,0)</f>
        <v>0</v>
      </c>
      <c r="BJ95" s="17" t="s">
        <v>23</v>
      </c>
      <c r="BK95" s="194">
        <f>ROUND(I95*H95,2)</f>
        <v>0</v>
      </c>
      <c r="BL95" s="17" t="s">
        <v>143</v>
      </c>
      <c r="BM95" s="17" t="s">
        <v>485</v>
      </c>
    </row>
    <row r="96" spans="2:47" s="1" customFormat="1" ht="162">
      <c r="B96" s="34"/>
      <c r="C96" s="56"/>
      <c r="D96" s="195" t="s">
        <v>145</v>
      </c>
      <c r="E96" s="56"/>
      <c r="F96" s="196" t="s">
        <v>146</v>
      </c>
      <c r="G96" s="56"/>
      <c r="H96" s="56"/>
      <c r="I96" s="153"/>
      <c r="J96" s="56"/>
      <c r="K96" s="56"/>
      <c r="L96" s="54"/>
      <c r="M96" s="71"/>
      <c r="N96" s="35"/>
      <c r="O96" s="35"/>
      <c r="P96" s="35"/>
      <c r="Q96" s="35"/>
      <c r="R96" s="35"/>
      <c r="S96" s="35"/>
      <c r="T96" s="72"/>
      <c r="AT96" s="17" t="s">
        <v>145</v>
      </c>
      <c r="AU96" s="17" t="s">
        <v>83</v>
      </c>
    </row>
    <row r="97" spans="2:51" s="11" customFormat="1" ht="13.5">
      <c r="B97" s="197"/>
      <c r="C97" s="198"/>
      <c r="D97" s="199" t="s">
        <v>147</v>
      </c>
      <c r="E97" s="200" t="s">
        <v>22</v>
      </c>
      <c r="F97" s="201" t="s">
        <v>486</v>
      </c>
      <c r="G97" s="198"/>
      <c r="H97" s="202">
        <v>2.925</v>
      </c>
      <c r="I97" s="203"/>
      <c r="J97" s="198"/>
      <c r="K97" s="198"/>
      <c r="L97" s="204"/>
      <c r="M97" s="205"/>
      <c r="N97" s="206"/>
      <c r="O97" s="206"/>
      <c r="P97" s="206"/>
      <c r="Q97" s="206"/>
      <c r="R97" s="206"/>
      <c r="S97" s="206"/>
      <c r="T97" s="207"/>
      <c r="AT97" s="208" t="s">
        <v>147</v>
      </c>
      <c r="AU97" s="208" t="s">
        <v>83</v>
      </c>
      <c r="AV97" s="11" t="s">
        <v>83</v>
      </c>
      <c r="AW97" s="11" t="s">
        <v>38</v>
      </c>
      <c r="AX97" s="11" t="s">
        <v>23</v>
      </c>
      <c r="AY97" s="208" t="s">
        <v>136</v>
      </c>
    </row>
    <row r="98" spans="2:65" s="1" customFormat="1" ht="44.25" customHeight="1">
      <c r="B98" s="34"/>
      <c r="C98" s="183" t="s">
        <v>154</v>
      </c>
      <c r="D98" s="183" t="s">
        <v>138</v>
      </c>
      <c r="E98" s="184" t="s">
        <v>149</v>
      </c>
      <c r="F98" s="185" t="s">
        <v>150</v>
      </c>
      <c r="G98" s="186" t="s">
        <v>141</v>
      </c>
      <c r="H98" s="187">
        <v>2.925</v>
      </c>
      <c r="I98" s="188"/>
      <c r="J98" s="189">
        <f>ROUND(I98*H98,2)</f>
        <v>0</v>
      </c>
      <c r="K98" s="185" t="s">
        <v>142</v>
      </c>
      <c r="L98" s="54"/>
      <c r="M98" s="190" t="s">
        <v>22</v>
      </c>
      <c r="N98" s="191" t="s">
        <v>46</v>
      </c>
      <c r="O98" s="35"/>
      <c r="P98" s="192">
        <f>O98*H98</f>
        <v>0</v>
      </c>
      <c r="Q98" s="192">
        <v>0</v>
      </c>
      <c r="R98" s="192">
        <f>Q98*H98</f>
        <v>0</v>
      </c>
      <c r="S98" s="192">
        <v>0.235</v>
      </c>
      <c r="T98" s="193">
        <f>S98*H98</f>
        <v>0.687375</v>
      </c>
      <c r="AR98" s="17" t="s">
        <v>143</v>
      </c>
      <c r="AT98" s="17" t="s">
        <v>138</v>
      </c>
      <c r="AU98" s="17" t="s">
        <v>83</v>
      </c>
      <c r="AY98" s="17" t="s">
        <v>136</v>
      </c>
      <c r="BE98" s="194">
        <f>IF(N98="základní",J98,0)</f>
        <v>0</v>
      </c>
      <c r="BF98" s="194">
        <f>IF(N98="snížená",J98,0)</f>
        <v>0</v>
      </c>
      <c r="BG98" s="194">
        <f>IF(N98="zákl. přenesená",J98,0)</f>
        <v>0</v>
      </c>
      <c r="BH98" s="194">
        <f>IF(N98="sníž. přenesená",J98,0)</f>
        <v>0</v>
      </c>
      <c r="BI98" s="194">
        <f>IF(N98="nulová",J98,0)</f>
        <v>0</v>
      </c>
      <c r="BJ98" s="17" t="s">
        <v>23</v>
      </c>
      <c r="BK98" s="194">
        <f>ROUND(I98*H98,2)</f>
        <v>0</v>
      </c>
      <c r="BL98" s="17" t="s">
        <v>143</v>
      </c>
      <c r="BM98" s="17" t="s">
        <v>151</v>
      </c>
    </row>
    <row r="99" spans="2:47" s="1" customFormat="1" ht="229.5">
      <c r="B99" s="34"/>
      <c r="C99" s="56"/>
      <c r="D99" s="195" t="s">
        <v>145</v>
      </c>
      <c r="E99" s="56"/>
      <c r="F99" s="196" t="s">
        <v>152</v>
      </c>
      <c r="G99" s="56"/>
      <c r="H99" s="56"/>
      <c r="I99" s="153"/>
      <c r="J99" s="56"/>
      <c r="K99" s="56"/>
      <c r="L99" s="54"/>
      <c r="M99" s="71"/>
      <c r="N99" s="35"/>
      <c r="O99" s="35"/>
      <c r="P99" s="35"/>
      <c r="Q99" s="35"/>
      <c r="R99" s="35"/>
      <c r="S99" s="35"/>
      <c r="T99" s="72"/>
      <c r="AT99" s="17" t="s">
        <v>145</v>
      </c>
      <c r="AU99" s="17" t="s">
        <v>83</v>
      </c>
    </row>
    <row r="100" spans="2:51" s="11" customFormat="1" ht="13.5">
      <c r="B100" s="197"/>
      <c r="C100" s="198"/>
      <c r="D100" s="199" t="s">
        <v>147</v>
      </c>
      <c r="E100" s="200" t="s">
        <v>22</v>
      </c>
      <c r="F100" s="201" t="s">
        <v>487</v>
      </c>
      <c r="G100" s="198"/>
      <c r="H100" s="202">
        <v>2.925</v>
      </c>
      <c r="I100" s="203"/>
      <c r="J100" s="198"/>
      <c r="K100" s="198"/>
      <c r="L100" s="204"/>
      <c r="M100" s="205"/>
      <c r="N100" s="206"/>
      <c r="O100" s="206"/>
      <c r="P100" s="206"/>
      <c r="Q100" s="206"/>
      <c r="R100" s="206"/>
      <c r="S100" s="206"/>
      <c r="T100" s="207"/>
      <c r="AT100" s="208" t="s">
        <v>147</v>
      </c>
      <c r="AU100" s="208" t="s">
        <v>83</v>
      </c>
      <c r="AV100" s="11" t="s">
        <v>83</v>
      </c>
      <c r="AW100" s="11" t="s">
        <v>38</v>
      </c>
      <c r="AX100" s="11" t="s">
        <v>23</v>
      </c>
      <c r="AY100" s="208" t="s">
        <v>136</v>
      </c>
    </row>
    <row r="101" spans="2:65" s="1" customFormat="1" ht="31.5" customHeight="1">
      <c r="B101" s="34"/>
      <c r="C101" s="183" t="s">
        <v>143</v>
      </c>
      <c r="D101" s="183" t="s">
        <v>138</v>
      </c>
      <c r="E101" s="184" t="s">
        <v>155</v>
      </c>
      <c r="F101" s="185" t="s">
        <v>156</v>
      </c>
      <c r="G101" s="186" t="s">
        <v>157</v>
      </c>
      <c r="H101" s="187">
        <v>6</v>
      </c>
      <c r="I101" s="188"/>
      <c r="J101" s="189">
        <f>ROUND(I101*H101,2)</f>
        <v>0</v>
      </c>
      <c r="K101" s="185" t="s">
        <v>142</v>
      </c>
      <c r="L101" s="54"/>
      <c r="M101" s="190" t="s">
        <v>22</v>
      </c>
      <c r="N101" s="191" t="s">
        <v>46</v>
      </c>
      <c r="O101" s="35"/>
      <c r="P101" s="192">
        <f>O101*H101</f>
        <v>0</v>
      </c>
      <c r="Q101" s="192">
        <v>0</v>
      </c>
      <c r="R101" s="192">
        <f>Q101*H101</f>
        <v>0</v>
      </c>
      <c r="S101" s="192">
        <v>0.205</v>
      </c>
      <c r="T101" s="193">
        <f>S101*H101</f>
        <v>1.23</v>
      </c>
      <c r="AR101" s="17" t="s">
        <v>143</v>
      </c>
      <c r="AT101" s="17" t="s">
        <v>138</v>
      </c>
      <c r="AU101" s="17" t="s">
        <v>83</v>
      </c>
      <c r="AY101" s="17" t="s">
        <v>136</v>
      </c>
      <c r="BE101" s="194">
        <f>IF(N101="základní",J101,0)</f>
        <v>0</v>
      </c>
      <c r="BF101" s="194">
        <f>IF(N101="snížená",J101,0)</f>
        <v>0</v>
      </c>
      <c r="BG101" s="194">
        <f>IF(N101="zákl. přenesená",J101,0)</f>
        <v>0</v>
      </c>
      <c r="BH101" s="194">
        <f>IF(N101="sníž. přenesená",J101,0)</f>
        <v>0</v>
      </c>
      <c r="BI101" s="194">
        <f>IF(N101="nulová",J101,0)</f>
        <v>0</v>
      </c>
      <c r="BJ101" s="17" t="s">
        <v>23</v>
      </c>
      <c r="BK101" s="194">
        <f>ROUND(I101*H101,2)</f>
        <v>0</v>
      </c>
      <c r="BL101" s="17" t="s">
        <v>143</v>
      </c>
      <c r="BM101" s="17" t="s">
        <v>158</v>
      </c>
    </row>
    <row r="102" spans="2:47" s="1" customFormat="1" ht="148.5">
      <c r="B102" s="34"/>
      <c r="C102" s="56"/>
      <c r="D102" s="195" t="s">
        <v>145</v>
      </c>
      <c r="E102" s="56"/>
      <c r="F102" s="196" t="s">
        <v>159</v>
      </c>
      <c r="G102" s="56"/>
      <c r="H102" s="56"/>
      <c r="I102" s="153"/>
      <c r="J102" s="56"/>
      <c r="K102" s="56"/>
      <c r="L102" s="54"/>
      <c r="M102" s="71"/>
      <c r="N102" s="35"/>
      <c r="O102" s="35"/>
      <c r="P102" s="35"/>
      <c r="Q102" s="35"/>
      <c r="R102" s="35"/>
      <c r="S102" s="35"/>
      <c r="T102" s="72"/>
      <c r="AT102" s="17" t="s">
        <v>145</v>
      </c>
      <c r="AU102" s="17" t="s">
        <v>83</v>
      </c>
    </row>
    <row r="103" spans="2:51" s="11" customFormat="1" ht="13.5">
      <c r="B103" s="197"/>
      <c r="C103" s="198"/>
      <c r="D103" s="199" t="s">
        <v>147</v>
      </c>
      <c r="E103" s="200" t="s">
        <v>22</v>
      </c>
      <c r="F103" s="201" t="s">
        <v>173</v>
      </c>
      <c r="G103" s="198"/>
      <c r="H103" s="202">
        <v>6</v>
      </c>
      <c r="I103" s="203"/>
      <c r="J103" s="198"/>
      <c r="K103" s="198"/>
      <c r="L103" s="204"/>
      <c r="M103" s="205"/>
      <c r="N103" s="206"/>
      <c r="O103" s="206"/>
      <c r="P103" s="206"/>
      <c r="Q103" s="206"/>
      <c r="R103" s="206"/>
      <c r="S103" s="206"/>
      <c r="T103" s="207"/>
      <c r="AT103" s="208" t="s">
        <v>147</v>
      </c>
      <c r="AU103" s="208" t="s">
        <v>83</v>
      </c>
      <c r="AV103" s="11" t="s">
        <v>83</v>
      </c>
      <c r="AW103" s="11" t="s">
        <v>38</v>
      </c>
      <c r="AX103" s="11" t="s">
        <v>23</v>
      </c>
      <c r="AY103" s="208" t="s">
        <v>136</v>
      </c>
    </row>
    <row r="104" spans="2:65" s="1" customFormat="1" ht="31.5" customHeight="1">
      <c r="B104" s="34"/>
      <c r="C104" s="183" t="s">
        <v>166</v>
      </c>
      <c r="D104" s="183" t="s">
        <v>138</v>
      </c>
      <c r="E104" s="184" t="s">
        <v>160</v>
      </c>
      <c r="F104" s="185" t="s">
        <v>161</v>
      </c>
      <c r="G104" s="186" t="s">
        <v>162</v>
      </c>
      <c r="H104" s="187">
        <v>0.176</v>
      </c>
      <c r="I104" s="188"/>
      <c r="J104" s="189">
        <f>ROUND(I104*H104,2)</f>
        <v>0</v>
      </c>
      <c r="K104" s="185" t="s">
        <v>142</v>
      </c>
      <c r="L104" s="54"/>
      <c r="M104" s="190" t="s">
        <v>22</v>
      </c>
      <c r="N104" s="191" t="s">
        <v>46</v>
      </c>
      <c r="O104" s="35"/>
      <c r="P104" s="192">
        <f>O104*H104</f>
        <v>0</v>
      </c>
      <c r="Q104" s="192">
        <v>0.4</v>
      </c>
      <c r="R104" s="192">
        <f>Q104*H104</f>
        <v>0.0704</v>
      </c>
      <c r="S104" s="192">
        <v>0</v>
      </c>
      <c r="T104" s="193">
        <f>S104*H104</f>
        <v>0</v>
      </c>
      <c r="AR104" s="17" t="s">
        <v>143</v>
      </c>
      <c r="AT104" s="17" t="s">
        <v>138</v>
      </c>
      <c r="AU104" s="17" t="s">
        <v>83</v>
      </c>
      <c r="AY104" s="17" t="s">
        <v>136</v>
      </c>
      <c r="BE104" s="194">
        <f>IF(N104="základní",J104,0)</f>
        <v>0</v>
      </c>
      <c r="BF104" s="194">
        <f>IF(N104="snížená",J104,0)</f>
        <v>0</v>
      </c>
      <c r="BG104" s="194">
        <f>IF(N104="zákl. přenesená",J104,0)</f>
        <v>0</v>
      </c>
      <c r="BH104" s="194">
        <f>IF(N104="sníž. přenesená",J104,0)</f>
        <v>0</v>
      </c>
      <c r="BI104" s="194">
        <f>IF(N104="nulová",J104,0)</f>
        <v>0</v>
      </c>
      <c r="BJ104" s="17" t="s">
        <v>23</v>
      </c>
      <c r="BK104" s="194">
        <f>ROUND(I104*H104,2)</f>
        <v>0</v>
      </c>
      <c r="BL104" s="17" t="s">
        <v>143</v>
      </c>
      <c r="BM104" s="17" t="s">
        <v>488</v>
      </c>
    </row>
    <row r="105" spans="2:47" s="1" customFormat="1" ht="121.5">
      <c r="B105" s="34"/>
      <c r="C105" s="56"/>
      <c r="D105" s="195" t="s">
        <v>145</v>
      </c>
      <c r="E105" s="56"/>
      <c r="F105" s="196" t="s">
        <v>164</v>
      </c>
      <c r="G105" s="56"/>
      <c r="H105" s="56"/>
      <c r="I105" s="153"/>
      <c r="J105" s="56"/>
      <c r="K105" s="56"/>
      <c r="L105" s="54"/>
      <c r="M105" s="71"/>
      <c r="N105" s="35"/>
      <c r="O105" s="35"/>
      <c r="P105" s="35"/>
      <c r="Q105" s="35"/>
      <c r="R105" s="35"/>
      <c r="S105" s="35"/>
      <c r="T105" s="72"/>
      <c r="AT105" s="17" t="s">
        <v>145</v>
      </c>
      <c r="AU105" s="17" t="s">
        <v>83</v>
      </c>
    </row>
    <row r="106" spans="2:51" s="11" customFormat="1" ht="13.5">
      <c r="B106" s="197"/>
      <c r="C106" s="198"/>
      <c r="D106" s="199" t="s">
        <v>147</v>
      </c>
      <c r="E106" s="200" t="s">
        <v>22</v>
      </c>
      <c r="F106" s="201" t="s">
        <v>489</v>
      </c>
      <c r="G106" s="198"/>
      <c r="H106" s="202">
        <v>0.176</v>
      </c>
      <c r="I106" s="203"/>
      <c r="J106" s="198"/>
      <c r="K106" s="198"/>
      <c r="L106" s="204"/>
      <c r="M106" s="205"/>
      <c r="N106" s="206"/>
      <c r="O106" s="206"/>
      <c r="P106" s="206"/>
      <c r="Q106" s="206"/>
      <c r="R106" s="206"/>
      <c r="S106" s="206"/>
      <c r="T106" s="207"/>
      <c r="AT106" s="208" t="s">
        <v>147</v>
      </c>
      <c r="AU106" s="208" t="s">
        <v>83</v>
      </c>
      <c r="AV106" s="11" t="s">
        <v>83</v>
      </c>
      <c r="AW106" s="11" t="s">
        <v>38</v>
      </c>
      <c r="AX106" s="11" t="s">
        <v>23</v>
      </c>
      <c r="AY106" s="208" t="s">
        <v>136</v>
      </c>
    </row>
    <row r="107" spans="2:65" s="1" customFormat="1" ht="57" customHeight="1">
      <c r="B107" s="34"/>
      <c r="C107" s="183" t="s">
        <v>173</v>
      </c>
      <c r="D107" s="183" t="s">
        <v>138</v>
      </c>
      <c r="E107" s="184" t="s">
        <v>490</v>
      </c>
      <c r="F107" s="185" t="s">
        <v>491</v>
      </c>
      <c r="G107" s="186" t="s">
        <v>157</v>
      </c>
      <c r="H107" s="187">
        <v>10</v>
      </c>
      <c r="I107" s="188"/>
      <c r="J107" s="189">
        <f>ROUND(I107*H107,2)</f>
        <v>0</v>
      </c>
      <c r="K107" s="185" t="s">
        <v>142</v>
      </c>
      <c r="L107" s="54"/>
      <c r="M107" s="190" t="s">
        <v>22</v>
      </c>
      <c r="N107" s="191" t="s">
        <v>46</v>
      </c>
      <c r="O107" s="35"/>
      <c r="P107" s="192">
        <f>O107*H107</f>
        <v>0</v>
      </c>
      <c r="Q107" s="192">
        <v>0.0369</v>
      </c>
      <c r="R107" s="192">
        <f>Q107*H107</f>
        <v>0.369</v>
      </c>
      <c r="S107" s="192">
        <v>0</v>
      </c>
      <c r="T107" s="193">
        <f>S107*H107</f>
        <v>0</v>
      </c>
      <c r="AR107" s="17" t="s">
        <v>143</v>
      </c>
      <c r="AT107" s="17" t="s">
        <v>138</v>
      </c>
      <c r="AU107" s="17" t="s">
        <v>83</v>
      </c>
      <c r="AY107" s="17" t="s">
        <v>136</v>
      </c>
      <c r="BE107" s="194">
        <f>IF(N107="základní",J107,0)</f>
        <v>0</v>
      </c>
      <c r="BF107" s="194">
        <f>IF(N107="snížená",J107,0)</f>
        <v>0</v>
      </c>
      <c r="BG107" s="194">
        <f>IF(N107="zákl. přenesená",J107,0)</f>
        <v>0</v>
      </c>
      <c r="BH107" s="194">
        <f>IF(N107="sníž. přenesená",J107,0)</f>
        <v>0</v>
      </c>
      <c r="BI107" s="194">
        <f>IF(N107="nulová",J107,0)</f>
        <v>0</v>
      </c>
      <c r="BJ107" s="17" t="s">
        <v>23</v>
      </c>
      <c r="BK107" s="194">
        <f>ROUND(I107*H107,2)</f>
        <v>0</v>
      </c>
      <c r="BL107" s="17" t="s">
        <v>143</v>
      </c>
      <c r="BM107" s="17" t="s">
        <v>492</v>
      </c>
    </row>
    <row r="108" spans="2:47" s="1" customFormat="1" ht="81">
      <c r="B108" s="34"/>
      <c r="C108" s="56"/>
      <c r="D108" s="195" t="s">
        <v>145</v>
      </c>
      <c r="E108" s="56"/>
      <c r="F108" s="196" t="s">
        <v>493</v>
      </c>
      <c r="G108" s="56"/>
      <c r="H108" s="56"/>
      <c r="I108" s="153"/>
      <c r="J108" s="56"/>
      <c r="K108" s="56"/>
      <c r="L108" s="54"/>
      <c r="M108" s="71"/>
      <c r="N108" s="35"/>
      <c r="O108" s="35"/>
      <c r="P108" s="35"/>
      <c r="Q108" s="35"/>
      <c r="R108" s="35"/>
      <c r="S108" s="35"/>
      <c r="T108" s="72"/>
      <c r="AT108" s="17" t="s">
        <v>145</v>
      </c>
      <c r="AU108" s="17" t="s">
        <v>83</v>
      </c>
    </row>
    <row r="109" spans="2:51" s="11" customFormat="1" ht="13.5">
      <c r="B109" s="197"/>
      <c r="C109" s="198"/>
      <c r="D109" s="199" t="s">
        <v>147</v>
      </c>
      <c r="E109" s="200" t="s">
        <v>22</v>
      </c>
      <c r="F109" s="201" t="s">
        <v>28</v>
      </c>
      <c r="G109" s="198"/>
      <c r="H109" s="202">
        <v>10</v>
      </c>
      <c r="I109" s="203"/>
      <c r="J109" s="198"/>
      <c r="K109" s="198"/>
      <c r="L109" s="204"/>
      <c r="M109" s="205"/>
      <c r="N109" s="206"/>
      <c r="O109" s="206"/>
      <c r="P109" s="206"/>
      <c r="Q109" s="206"/>
      <c r="R109" s="206"/>
      <c r="S109" s="206"/>
      <c r="T109" s="207"/>
      <c r="AT109" s="208" t="s">
        <v>147</v>
      </c>
      <c r="AU109" s="208" t="s">
        <v>83</v>
      </c>
      <c r="AV109" s="11" t="s">
        <v>83</v>
      </c>
      <c r="AW109" s="11" t="s">
        <v>38</v>
      </c>
      <c r="AX109" s="11" t="s">
        <v>23</v>
      </c>
      <c r="AY109" s="208" t="s">
        <v>136</v>
      </c>
    </row>
    <row r="110" spans="2:65" s="1" customFormat="1" ht="31.5" customHeight="1">
      <c r="B110" s="34"/>
      <c r="C110" s="183" t="s">
        <v>181</v>
      </c>
      <c r="D110" s="183" t="s">
        <v>138</v>
      </c>
      <c r="E110" s="184" t="s">
        <v>167</v>
      </c>
      <c r="F110" s="185" t="s">
        <v>168</v>
      </c>
      <c r="G110" s="186" t="s">
        <v>162</v>
      </c>
      <c r="H110" s="187">
        <v>4</v>
      </c>
      <c r="I110" s="188"/>
      <c r="J110" s="189">
        <f>ROUND(I110*H110,2)</f>
        <v>0</v>
      </c>
      <c r="K110" s="185" t="s">
        <v>22</v>
      </c>
      <c r="L110" s="54"/>
      <c r="M110" s="190" t="s">
        <v>22</v>
      </c>
      <c r="N110" s="191" t="s">
        <v>46</v>
      </c>
      <c r="O110" s="35"/>
      <c r="P110" s="192">
        <f>O110*H110</f>
        <v>0</v>
      </c>
      <c r="Q110" s="192">
        <v>0</v>
      </c>
      <c r="R110" s="192">
        <f>Q110*H110</f>
        <v>0</v>
      </c>
      <c r="S110" s="192">
        <v>0</v>
      </c>
      <c r="T110" s="193">
        <f>S110*H110</f>
        <v>0</v>
      </c>
      <c r="AR110" s="17" t="s">
        <v>143</v>
      </c>
      <c r="AT110" s="17" t="s">
        <v>138</v>
      </c>
      <c r="AU110" s="17" t="s">
        <v>83</v>
      </c>
      <c r="AY110" s="17" t="s">
        <v>136</v>
      </c>
      <c r="BE110" s="194">
        <f>IF(N110="základní",J110,0)</f>
        <v>0</v>
      </c>
      <c r="BF110" s="194">
        <f>IF(N110="snížená",J110,0)</f>
        <v>0</v>
      </c>
      <c r="BG110" s="194">
        <f>IF(N110="zákl. přenesená",J110,0)</f>
        <v>0</v>
      </c>
      <c r="BH110" s="194">
        <f>IF(N110="sníž. přenesená",J110,0)</f>
        <v>0</v>
      </c>
      <c r="BI110" s="194">
        <f>IF(N110="nulová",J110,0)</f>
        <v>0</v>
      </c>
      <c r="BJ110" s="17" t="s">
        <v>23</v>
      </c>
      <c r="BK110" s="194">
        <f>ROUND(I110*H110,2)</f>
        <v>0</v>
      </c>
      <c r="BL110" s="17" t="s">
        <v>143</v>
      </c>
      <c r="BM110" s="17" t="s">
        <v>169</v>
      </c>
    </row>
    <row r="111" spans="2:47" s="1" customFormat="1" ht="40.5">
      <c r="B111" s="34"/>
      <c r="C111" s="56"/>
      <c r="D111" s="195" t="s">
        <v>170</v>
      </c>
      <c r="E111" s="56"/>
      <c r="F111" s="196" t="s">
        <v>171</v>
      </c>
      <c r="G111" s="56"/>
      <c r="H111" s="56"/>
      <c r="I111" s="153"/>
      <c r="J111" s="56"/>
      <c r="K111" s="56"/>
      <c r="L111" s="54"/>
      <c r="M111" s="71"/>
      <c r="N111" s="35"/>
      <c r="O111" s="35"/>
      <c r="P111" s="35"/>
      <c r="Q111" s="35"/>
      <c r="R111" s="35"/>
      <c r="S111" s="35"/>
      <c r="T111" s="72"/>
      <c r="AT111" s="17" t="s">
        <v>170</v>
      </c>
      <c r="AU111" s="17" t="s">
        <v>83</v>
      </c>
    </row>
    <row r="112" spans="2:51" s="11" customFormat="1" ht="13.5">
      <c r="B112" s="197"/>
      <c r="C112" s="198"/>
      <c r="D112" s="199" t="s">
        <v>147</v>
      </c>
      <c r="E112" s="200" t="s">
        <v>22</v>
      </c>
      <c r="F112" s="201" t="s">
        <v>494</v>
      </c>
      <c r="G112" s="198"/>
      <c r="H112" s="202">
        <v>4</v>
      </c>
      <c r="I112" s="203"/>
      <c r="J112" s="198"/>
      <c r="K112" s="198"/>
      <c r="L112" s="204"/>
      <c r="M112" s="205"/>
      <c r="N112" s="206"/>
      <c r="O112" s="206"/>
      <c r="P112" s="206"/>
      <c r="Q112" s="206"/>
      <c r="R112" s="206"/>
      <c r="S112" s="206"/>
      <c r="T112" s="207"/>
      <c r="AT112" s="208" t="s">
        <v>147</v>
      </c>
      <c r="AU112" s="208" t="s">
        <v>83</v>
      </c>
      <c r="AV112" s="11" t="s">
        <v>83</v>
      </c>
      <c r="AW112" s="11" t="s">
        <v>38</v>
      </c>
      <c r="AX112" s="11" t="s">
        <v>23</v>
      </c>
      <c r="AY112" s="208" t="s">
        <v>136</v>
      </c>
    </row>
    <row r="113" spans="2:65" s="1" customFormat="1" ht="31.5" customHeight="1">
      <c r="B113" s="34"/>
      <c r="C113" s="183" t="s">
        <v>186</v>
      </c>
      <c r="D113" s="183" t="s">
        <v>138</v>
      </c>
      <c r="E113" s="184" t="s">
        <v>174</v>
      </c>
      <c r="F113" s="185" t="s">
        <v>175</v>
      </c>
      <c r="G113" s="186" t="s">
        <v>141</v>
      </c>
      <c r="H113" s="187">
        <v>82.35</v>
      </c>
      <c r="I113" s="188"/>
      <c r="J113" s="189">
        <f>ROUND(I113*H113,2)</f>
        <v>0</v>
      </c>
      <c r="K113" s="185" t="s">
        <v>142</v>
      </c>
      <c r="L113" s="54"/>
      <c r="M113" s="190" t="s">
        <v>22</v>
      </c>
      <c r="N113" s="191" t="s">
        <v>46</v>
      </c>
      <c r="O113" s="35"/>
      <c r="P113" s="192">
        <f>O113*H113</f>
        <v>0</v>
      </c>
      <c r="Q113" s="192">
        <v>0</v>
      </c>
      <c r="R113" s="192">
        <f>Q113*H113</f>
        <v>0</v>
      </c>
      <c r="S113" s="192">
        <v>0</v>
      </c>
      <c r="T113" s="193">
        <f>S113*H113</f>
        <v>0</v>
      </c>
      <c r="AR113" s="17" t="s">
        <v>143</v>
      </c>
      <c r="AT113" s="17" t="s">
        <v>138</v>
      </c>
      <c r="AU113" s="17" t="s">
        <v>83</v>
      </c>
      <c r="AY113" s="17" t="s">
        <v>136</v>
      </c>
      <c r="BE113" s="194">
        <f>IF(N113="základní",J113,0)</f>
        <v>0</v>
      </c>
      <c r="BF113" s="194">
        <f>IF(N113="snížená",J113,0)</f>
        <v>0</v>
      </c>
      <c r="BG113" s="194">
        <f>IF(N113="zákl. přenesená",J113,0)</f>
        <v>0</v>
      </c>
      <c r="BH113" s="194">
        <f>IF(N113="sníž. přenesená",J113,0)</f>
        <v>0</v>
      </c>
      <c r="BI113" s="194">
        <f>IF(N113="nulová",J113,0)</f>
        <v>0</v>
      </c>
      <c r="BJ113" s="17" t="s">
        <v>23</v>
      </c>
      <c r="BK113" s="194">
        <f>ROUND(I113*H113,2)</f>
        <v>0</v>
      </c>
      <c r="BL113" s="17" t="s">
        <v>143</v>
      </c>
      <c r="BM113" s="17" t="s">
        <v>176</v>
      </c>
    </row>
    <row r="114" spans="2:47" s="1" customFormat="1" ht="121.5">
      <c r="B114" s="34"/>
      <c r="C114" s="56"/>
      <c r="D114" s="195" t="s">
        <v>145</v>
      </c>
      <c r="E114" s="56"/>
      <c r="F114" s="196" t="s">
        <v>177</v>
      </c>
      <c r="G114" s="56"/>
      <c r="H114" s="56"/>
      <c r="I114" s="153"/>
      <c r="J114" s="56"/>
      <c r="K114" s="56"/>
      <c r="L114" s="54"/>
      <c r="M114" s="71"/>
      <c r="N114" s="35"/>
      <c r="O114" s="35"/>
      <c r="P114" s="35"/>
      <c r="Q114" s="35"/>
      <c r="R114" s="35"/>
      <c r="S114" s="35"/>
      <c r="T114" s="72"/>
      <c r="AT114" s="17" t="s">
        <v>145</v>
      </c>
      <c r="AU114" s="17" t="s">
        <v>83</v>
      </c>
    </row>
    <row r="115" spans="2:51" s="11" customFormat="1" ht="13.5">
      <c r="B115" s="197"/>
      <c r="C115" s="198"/>
      <c r="D115" s="199" t="s">
        <v>147</v>
      </c>
      <c r="E115" s="200" t="s">
        <v>22</v>
      </c>
      <c r="F115" s="201" t="s">
        <v>495</v>
      </c>
      <c r="G115" s="198"/>
      <c r="H115" s="202">
        <v>82.35</v>
      </c>
      <c r="I115" s="203"/>
      <c r="J115" s="198"/>
      <c r="K115" s="198"/>
      <c r="L115" s="204"/>
      <c r="M115" s="205"/>
      <c r="N115" s="206"/>
      <c r="O115" s="206"/>
      <c r="P115" s="206"/>
      <c r="Q115" s="206"/>
      <c r="R115" s="206"/>
      <c r="S115" s="206"/>
      <c r="T115" s="207"/>
      <c r="AT115" s="208" t="s">
        <v>147</v>
      </c>
      <c r="AU115" s="208" t="s">
        <v>83</v>
      </c>
      <c r="AV115" s="11" t="s">
        <v>83</v>
      </c>
      <c r="AW115" s="11" t="s">
        <v>38</v>
      </c>
      <c r="AX115" s="11" t="s">
        <v>23</v>
      </c>
      <c r="AY115" s="208" t="s">
        <v>136</v>
      </c>
    </row>
    <row r="116" spans="2:65" s="1" customFormat="1" ht="22.5" customHeight="1">
      <c r="B116" s="34"/>
      <c r="C116" s="223" t="s">
        <v>194</v>
      </c>
      <c r="D116" s="223" t="s">
        <v>182</v>
      </c>
      <c r="E116" s="224" t="s">
        <v>183</v>
      </c>
      <c r="F116" s="225" t="s">
        <v>184</v>
      </c>
      <c r="G116" s="226" t="s">
        <v>185</v>
      </c>
      <c r="H116" s="227">
        <v>4.118</v>
      </c>
      <c r="I116" s="228"/>
      <c r="J116" s="229">
        <f>ROUND(I116*H116,2)</f>
        <v>0</v>
      </c>
      <c r="K116" s="225" t="s">
        <v>142</v>
      </c>
      <c r="L116" s="230"/>
      <c r="M116" s="231" t="s">
        <v>22</v>
      </c>
      <c r="N116" s="232" t="s">
        <v>46</v>
      </c>
      <c r="O116" s="35"/>
      <c r="P116" s="192">
        <f>O116*H116</f>
        <v>0</v>
      </c>
      <c r="Q116" s="192">
        <v>0.001</v>
      </c>
      <c r="R116" s="192">
        <f>Q116*H116</f>
        <v>0.004118</v>
      </c>
      <c r="S116" s="192">
        <v>0</v>
      </c>
      <c r="T116" s="193">
        <f>S116*H116</f>
        <v>0</v>
      </c>
      <c r="AR116" s="17" t="s">
        <v>186</v>
      </c>
      <c r="AT116" s="17" t="s">
        <v>182</v>
      </c>
      <c r="AU116" s="17" t="s">
        <v>83</v>
      </c>
      <c r="AY116" s="17" t="s">
        <v>136</v>
      </c>
      <c r="BE116" s="194">
        <f>IF(N116="základní",J116,0)</f>
        <v>0</v>
      </c>
      <c r="BF116" s="194">
        <f>IF(N116="snížená",J116,0)</f>
        <v>0</v>
      </c>
      <c r="BG116" s="194">
        <f>IF(N116="zákl. přenesená",J116,0)</f>
        <v>0</v>
      </c>
      <c r="BH116" s="194">
        <f>IF(N116="sníž. přenesená",J116,0)</f>
        <v>0</v>
      </c>
      <c r="BI116" s="194">
        <f>IF(N116="nulová",J116,0)</f>
        <v>0</v>
      </c>
      <c r="BJ116" s="17" t="s">
        <v>23</v>
      </c>
      <c r="BK116" s="194">
        <f>ROUND(I116*H116,2)</f>
        <v>0</v>
      </c>
      <c r="BL116" s="17" t="s">
        <v>143</v>
      </c>
      <c r="BM116" s="17" t="s">
        <v>187</v>
      </c>
    </row>
    <row r="117" spans="2:51" s="11" customFormat="1" ht="13.5">
      <c r="B117" s="197"/>
      <c r="C117" s="198"/>
      <c r="D117" s="199" t="s">
        <v>147</v>
      </c>
      <c r="E117" s="200" t="s">
        <v>22</v>
      </c>
      <c r="F117" s="201" t="s">
        <v>496</v>
      </c>
      <c r="G117" s="198"/>
      <c r="H117" s="202">
        <v>4.118</v>
      </c>
      <c r="I117" s="203"/>
      <c r="J117" s="198"/>
      <c r="K117" s="198"/>
      <c r="L117" s="204"/>
      <c r="M117" s="205"/>
      <c r="N117" s="206"/>
      <c r="O117" s="206"/>
      <c r="P117" s="206"/>
      <c r="Q117" s="206"/>
      <c r="R117" s="206"/>
      <c r="S117" s="206"/>
      <c r="T117" s="207"/>
      <c r="AT117" s="208" t="s">
        <v>147</v>
      </c>
      <c r="AU117" s="208" t="s">
        <v>83</v>
      </c>
      <c r="AV117" s="11" t="s">
        <v>83</v>
      </c>
      <c r="AW117" s="11" t="s">
        <v>38</v>
      </c>
      <c r="AX117" s="11" t="s">
        <v>75</v>
      </c>
      <c r="AY117" s="208" t="s">
        <v>136</v>
      </c>
    </row>
    <row r="118" spans="2:65" s="1" customFormat="1" ht="31.5" customHeight="1">
      <c r="B118" s="34"/>
      <c r="C118" s="183" t="s">
        <v>28</v>
      </c>
      <c r="D118" s="183" t="s">
        <v>138</v>
      </c>
      <c r="E118" s="184" t="s">
        <v>189</v>
      </c>
      <c r="F118" s="185" t="s">
        <v>190</v>
      </c>
      <c r="G118" s="186" t="s">
        <v>162</v>
      </c>
      <c r="H118" s="187">
        <v>16.47</v>
      </c>
      <c r="I118" s="188"/>
      <c r="J118" s="189">
        <f>ROUND(I118*H118,2)</f>
        <v>0</v>
      </c>
      <c r="K118" s="185" t="s">
        <v>142</v>
      </c>
      <c r="L118" s="54"/>
      <c r="M118" s="190" t="s">
        <v>22</v>
      </c>
      <c r="N118" s="191" t="s">
        <v>46</v>
      </c>
      <c r="O118" s="35"/>
      <c r="P118" s="192">
        <f>O118*H118</f>
        <v>0</v>
      </c>
      <c r="Q118" s="192">
        <v>0</v>
      </c>
      <c r="R118" s="192">
        <f>Q118*H118</f>
        <v>0</v>
      </c>
      <c r="S118" s="192">
        <v>0</v>
      </c>
      <c r="T118" s="193">
        <f>S118*H118</f>
        <v>0</v>
      </c>
      <c r="AR118" s="17" t="s">
        <v>143</v>
      </c>
      <c r="AT118" s="17" t="s">
        <v>138</v>
      </c>
      <c r="AU118" s="17" t="s">
        <v>83</v>
      </c>
      <c r="AY118" s="17" t="s">
        <v>136</v>
      </c>
      <c r="BE118" s="194">
        <f>IF(N118="základní",J118,0)</f>
        <v>0</v>
      </c>
      <c r="BF118" s="194">
        <f>IF(N118="snížená",J118,0)</f>
        <v>0</v>
      </c>
      <c r="BG118" s="194">
        <f>IF(N118="zákl. přenesená",J118,0)</f>
        <v>0</v>
      </c>
      <c r="BH118" s="194">
        <f>IF(N118="sníž. přenesená",J118,0)</f>
        <v>0</v>
      </c>
      <c r="BI118" s="194">
        <f>IF(N118="nulová",J118,0)</f>
        <v>0</v>
      </c>
      <c r="BJ118" s="17" t="s">
        <v>23</v>
      </c>
      <c r="BK118" s="194">
        <f>ROUND(I118*H118,2)</f>
        <v>0</v>
      </c>
      <c r="BL118" s="17" t="s">
        <v>143</v>
      </c>
      <c r="BM118" s="17" t="s">
        <v>191</v>
      </c>
    </row>
    <row r="119" spans="2:47" s="1" customFormat="1" ht="229.5">
      <c r="B119" s="34"/>
      <c r="C119" s="56"/>
      <c r="D119" s="195" t="s">
        <v>145</v>
      </c>
      <c r="E119" s="56"/>
      <c r="F119" s="196" t="s">
        <v>192</v>
      </c>
      <c r="G119" s="56"/>
      <c r="H119" s="56"/>
      <c r="I119" s="153"/>
      <c r="J119" s="56"/>
      <c r="K119" s="56"/>
      <c r="L119" s="54"/>
      <c r="M119" s="71"/>
      <c r="N119" s="35"/>
      <c r="O119" s="35"/>
      <c r="P119" s="35"/>
      <c r="Q119" s="35"/>
      <c r="R119" s="35"/>
      <c r="S119" s="35"/>
      <c r="T119" s="72"/>
      <c r="AT119" s="17" t="s">
        <v>145</v>
      </c>
      <c r="AU119" s="17" t="s">
        <v>83</v>
      </c>
    </row>
    <row r="120" spans="2:51" s="11" customFormat="1" ht="13.5">
      <c r="B120" s="197"/>
      <c r="C120" s="198"/>
      <c r="D120" s="199" t="s">
        <v>147</v>
      </c>
      <c r="E120" s="200" t="s">
        <v>22</v>
      </c>
      <c r="F120" s="201" t="s">
        <v>497</v>
      </c>
      <c r="G120" s="198"/>
      <c r="H120" s="202">
        <v>16.47</v>
      </c>
      <c r="I120" s="203"/>
      <c r="J120" s="198"/>
      <c r="K120" s="198"/>
      <c r="L120" s="204"/>
      <c r="M120" s="205"/>
      <c r="N120" s="206"/>
      <c r="O120" s="206"/>
      <c r="P120" s="206"/>
      <c r="Q120" s="206"/>
      <c r="R120" s="206"/>
      <c r="S120" s="206"/>
      <c r="T120" s="207"/>
      <c r="AT120" s="208" t="s">
        <v>147</v>
      </c>
      <c r="AU120" s="208" t="s">
        <v>83</v>
      </c>
      <c r="AV120" s="11" t="s">
        <v>83</v>
      </c>
      <c r="AW120" s="11" t="s">
        <v>38</v>
      </c>
      <c r="AX120" s="11" t="s">
        <v>23</v>
      </c>
      <c r="AY120" s="208" t="s">
        <v>136</v>
      </c>
    </row>
    <row r="121" spans="2:65" s="1" customFormat="1" ht="31.5" customHeight="1">
      <c r="B121" s="34"/>
      <c r="C121" s="183" t="s">
        <v>207</v>
      </c>
      <c r="D121" s="183" t="s">
        <v>138</v>
      </c>
      <c r="E121" s="184" t="s">
        <v>195</v>
      </c>
      <c r="F121" s="185" t="s">
        <v>196</v>
      </c>
      <c r="G121" s="186" t="s">
        <v>141</v>
      </c>
      <c r="H121" s="187">
        <v>82.35</v>
      </c>
      <c r="I121" s="188"/>
      <c r="J121" s="189">
        <f>ROUND(I121*H121,2)</f>
        <v>0</v>
      </c>
      <c r="K121" s="185" t="s">
        <v>142</v>
      </c>
      <c r="L121" s="54"/>
      <c r="M121" s="190" t="s">
        <v>22</v>
      </c>
      <c r="N121" s="191" t="s">
        <v>46</v>
      </c>
      <c r="O121" s="35"/>
      <c r="P121" s="192">
        <f>O121*H121</f>
        <v>0</v>
      </c>
      <c r="Q121" s="192">
        <v>0</v>
      </c>
      <c r="R121" s="192">
        <f>Q121*H121</f>
        <v>0</v>
      </c>
      <c r="S121" s="192">
        <v>0</v>
      </c>
      <c r="T121" s="193">
        <f>S121*H121</f>
        <v>0</v>
      </c>
      <c r="AR121" s="17" t="s">
        <v>143</v>
      </c>
      <c r="AT121" s="17" t="s">
        <v>138</v>
      </c>
      <c r="AU121" s="17" t="s">
        <v>83</v>
      </c>
      <c r="AY121" s="17" t="s">
        <v>136</v>
      </c>
      <c r="BE121" s="194">
        <f>IF(N121="základní",J121,0)</f>
        <v>0</v>
      </c>
      <c r="BF121" s="194">
        <f>IF(N121="snížená",J121,0)</f>
        <v>0</v>
      </c>
      <c r="BG121" s="194">
        <f>IF(N121="zákl. přenesená",J121,0)</f>
        <v>0</v>
      </c>
      <c r="BH121" s="194">
        <f>IF(N121="sníž. přenesená",J121,0)</f>
        <v>0</v>
      </c>
      <c r="BI121" s="194">
        <f>IF(N121="nulová",J121,0)</f>
        <v>0</v>
      </c>
      <c r="BJ121" s="17" t="s">
        <v>23</v>
      </c>
      <c r="BK121" s="194">
        <f>ROUND(I121*H121,2)</f>
        <v>0</v>
      </c>
      <c r="BL121" s="17" t="s">
        <v>143</v>
      </c>
      <c r="BM121" s="17" t="s">
        <v>197</v>
      </c>
    </row>
    <row r="122" spans="2:47" s="1" customFormat="1" ht="121.5">
      <c r="B122" s="34"/>
      <c r="C122" s="56"/>
      <c r="D122" s="195" t="s">
        <v>145</v>
      </c>
      <c r="E122" s="56"/>
      <c r="F122" s="196" t="s">
        <v>198</v>
      </c>
      <c r="G122" s="56"/>
      <c r="H122" s="56"/>
      <c r="I122" s="153"/>
      <c r="J122" s="56"/>
      <c r="K122" s="56"/>
      <c r="L122" s="54"/>
      <c r="M122" s="71"/>
      <c r="N122" s="35"/>
      <c r="O122" s="35"/>
      <c r="P122" s="35"/>
      <c r="Q122" s="35"/>
      <c r="R122" s="35"/>
      <c r="S122" s="35"/>
      <c r="T122" s="72"/>
      <c r="AT122" s="17" t="s">
        <v>145</v>
      </c>
      <c r="AU122" s="17" t="s">
        <v>83</v>
      </c>
    </row>
    <row r="123" spans="2:51" s="11" customFormat="1" ht="13.5">
      <c r="B123" s="197"/>
      <c r="C123" s="198"/>
      <c r="D123" s="199" t="s">
        <v>147</v>
      </c>
      <c r="E123" s="200" t="s">
        <v>22</v>
      </c>
      <c r="F123" s="201" t="s">
        <v>498</v>
      </c>
      <c r="G123" s="198"/>
      <c r="H123" s="202">
        <v>82.35</v>
      </c>
      <c r="I123" s="203"/>
      <c r="J123" s="198"/>
      <c r="K123" s="198"/>
      <c r="L123" s="204"/>
      <c r="M123" s="205"/>
      <c r="N123" s="206"/>
      <c r="O123" s="206"/>
      <c r="P123" s="206"/>
      <c r="Q123" s="206"/>
      <c r="R123" s="206"/>
      <c r="S123" s="206"/>
      <c r="T123" s="207"/>
      <c r="AT123" s="208" t="s">
        <v>147</v>
      </c>
      <c r="AU123" s="208" t="s">
        <v>83</v>
      </c>
      <c r="AV123" s="11" t="s">
        <v>83</v>
      </c>
      <c r="AW123" s="11" t="s">
        <v>38</v>
      </c>
      <c r="AX123" s="11" t="s">
        <v>23</v>
      </c>
      <c r="AY123" s="208" t="s">
        <v>136</v>
      </c>
    </row>
    <row r="124" spans="2:65" s="1" customFormat="1" ht="44.25" customHeight="1">
      <c r="B124" s="34"/>
      <c r="C124" s="183" t="s">
        <v>212</v>
      </c>
      <c r="D124" s="183" t="s">
        <v>138</v>
      </c>
      <c r="E124" s="184" t="s">
        <v>200</v>
      </c>
      <c r="F124" s="185" t="s">
        <v>201</v>
      </c>
      <c r="G124" s="186" t="s">
        <v>162</v>
      </c>
      <c r="H124" s="187">
        <v>28.304</v>
      </c>
      <c r="I124" s="188"/>
      <c r="J124" s="189">
        <f>ROUND(I124*H124,2)</f>
        <v>0</v>
      </c>
      <c r="K124" s="185" t="s">
        <v>142</v>
      </c>
      <c r="L124" s="54"/>
      <c r="M124" s="190" t="s">
        <v>22</v>
      </c>
      <c r="N124" s="191" t="s">
        <v>46</v>
      </c>
      <c r="O124" s="35"/>
      <c r="P124" s="192">
        <f>O124*H124</f>
        <v>0</v>
      </c>
      <c r="Q124" s="192">
        <v>0</v>
      </c>
      <c r="R124" s="192">
        <f>Q124*H124</f>
        <v>0</v>
      </c>
      <c r="S124" s="192">
        <v>0</v>
      </c>
      <c r="T124" s="193">
        <f>S124*H124</f>
        <v>0</v>
      </c>
      <c r="AR124" s="17" t="s">
        <v>202</v>
      </c>
      <c r="AT124" s="17" t="s">
        <v>138</v>
      </c>
      <c r="AU124" s="17" t="s">
        <v>83</v>
      </c>
      <c r="AY124" s="17" t="s">
        <v>136</v>
      </c>
      <c r="BE124" s="194">
        <f>IF(N124="základní",J124,0)</f>
        <v>0</v>
      </c>
      <c r="BF124" s="194">
        <f>IF(N124="snížená",J124,0)</f>
        <v>0</v>
      </c>
      <c r="BG124" s="194">
        <f>IF(N124="zákl. přenesená",J124,0)</f>
        <v>0</v>
      </c>
      <c r="BH124" s="194">
        <f>IF(N124="sníž. přenesená",J124,0)</f>
        <v>0</v>
      </c>
      <c r="BI124" s="194">
        <f>IF(N124="nulová",J124,0)</f>
        <v>0</v>
      </c>
      <c r="BJ124" s="17" t="s">
        <v>23</v>
      </c>
      <c r="BK124" s="194">
        <f>ROUND(I124*H124,2)</f>
        <v>0</v>
      </c>
      <c r="BL124" s="17" t="s">
        <v>202</v>
      </c>
      <c r="BM124" s="17" t="s">
        <v>203</v>
      </c>
    </row>
    <row r="125" spans="2:47" s="1" customFormat="1" ht="54">
      <c r="B125" s="34"/>
      <c r="C125" s="56"/>
      <c r="D125" s="195" t="s">
        <v>145</v>
      </c>
      <c r="E125" s="56"/>
      <c r="F125" s="196" t="s">
        <v>204</v>
      </c>
      <c r="G125" s="56"/>
      <c r="H125" s="56"/>
      <c r="I125" s="153"/>
      <c r="J125" s="56"/>
      <c r="K125" s="56"/>
      <c r="L125" s="54"/>
      <c r="M125" s="71"/>
      <c r="N125" s="35"/>
      <c r="O125" s="35"/>
      <c r="P125" s="35"/>
      <c r="Q125" s="35"/>
      <c r="R125" s="35"/>
      <c r="S125" s="35"/>
      <c r="T125" s="72"/>
      <c r="AT125" s="17" t="s">
        <v>145</v>
      </c>
      <c r="AU125" s="17" t="s">
        <v>83</v>
      </c>
    </row>
    <row r="126" spans="2:51" s="11" customFormat="1" ht="13.5">
      <c r="B126" s="197"/>
      <c r="C126" s="198"/>
      <c r="D126" s="195" t="s">
        <v>147</v>
      </c>
      <c r="E126" s="209" t="s">
        <v>22</v>
      </c>
      <c r="F126" s="210" t="s">
        <v>499</v>
      </c>
      <c r="G126" s="198"/>
      <c r="H126" s="211">
        <v>11.834</v>
      </c>
      <c r="I126" s="203"/>
      <c r="J126" s="198"/>
      <c r="K126" s="198"/>
      <c r="L126" s="204"/>
      <c r="M126" s="205"/>
      <c r="N126" s="206"/>
      <c r="O126" s="206"/>
      <c r="P126" s="206"/>
      <c r="Q126" s="206"/>
      <c r="R126" s="206"/>
      <c r="S126" s="206"/>
      <c r="T126" s="207"/>
      <c r="AT126" s="208" t="s">
        <v>147</v>
      </c>
      <c r="AU126" s="208" t="s">
        <v>83</v>
      </c>
      <c r="AV126" s="11" t="s">
        <v>83</v>
      </c>
      <c r="AW126" s="11" t="s">
        <v>38</v>
      </c>
      <c r="AX126" s="11" t="s">
        <v>75</v>
      </c>
      <c r="AY126" s="208" t="s">
        <v>136</v>
      </c>
    </row>
    <row r="127" spans="2:51" s="11" customFormat="1" ht="13.5">
      <c r="B127" s="197"/>
      <c r="C127" s="198"/>
      <c r="D127" s="199" t="s">
        <v>147</v>
      </c>
      <c r="E127" s="200" t="s">
        <v>22</v>
      </c>
      <c r="F127" s="201" t="s">
        <v>500</v>
      </c>
      <c r="G127" s="198"/>
      <c r="H127" s="202">
        <v>16.47</v>
      </c>
      <c r="I127" s="203"/>
      <c r="J127" s="198"/>
      <c r="K127" s="198"/>
      <c r="L127" s="204"/>
      <c r="M127" s="205"/>
      <c r="N127" s="206"/>
      <c r="O127" s="206"/>
      <c r="P127" s="206"/>
      <c r="Q127" s="206"/>
      <c r="R127" s="206"/>
      <c r="S127" s="206"/>
      <c r="T127" s="207"/>
      <c r="AT127" s="208" t="s">
        <v>147</v>
      </c>
      <c r="AU127" s="208" t="s">
        <v>83</v>
      </c>
      <c r="AV127" s="11" t="s">
        <v>83</v>
      </c>
      <c r="AW127" s="11" t="s">
        <v>38</v>
      </c>
      <c r="AX127" s="11" t="s">
        <v>75</v>
      </c>
      <c r="AY127" s="208" t="s">
        <v>136</v>
      </c>
    </row>
    <row r="128" spans="2:65" s="1" customFormat="1" ht="44.25" customHeight="1">
      <c r="B128" s="34"/>
      <c r="C128" s="183" t="s">
        <v>219</v>
      </c>
      <c r="D128" s="183" t="s">
        <v>138</v>
      </c>
      <c r="E128" s="184" t="s">
        <v>208</v>
      </c>
      <c r="F128" s="185" t="s">
        <v>209</v>
      </c>
      <c r="G128" s="186" t="s">
        <v>162</v>
      </c>
      <c r="H128" s="187">
        <v>254.736</v>
      </c>
      <c r="I128" s="188"/>
      <c r="J128" s="189">
        <f>ROUND(I128*H128,2)</f>
        <v>0</v>
      </c>
      <c r="K128" s="185" t="s">
        <v>142</v>
      </c>
      <c r="L128" s="54"/>
      <c r="M128" s="190" t="s">
        <v>22</v>
      </c>
      <c r="N128" s="191" t="s">
        <v>46</v>
      </c>
      <c r="O128" s="35"/>
      <c r="P128" s="192">
        <f>O128*H128</f>
        <v>0</v>
      </c>
      <c r="Q128" s="192">
        <v>0</v>
      </c>
      <c r="R128" s="192">
        <f>Q128*H128</f>
        <v>0</v>
      </c>
      <c r="S128" s="192">
        <v>0</v>
      </c>
      <c r="T128" s="193">
        <f>S128*H128</f>
        <v>0</v>
      </c>
      <c r="AR128" s="17" t="s">
        <v>202</v>
      </c>
      <c r="AT128" s="17" t="s">
        <v>138</v>
      </c>
      <c r="AU128" s="17" t="s">
        <v>83</v>
      </c>
      <c r="AY128" s="17" t="s">
        <v>136</v>
      </c>
      <c r="BE128" s="194">
        <f>IF(N128="základní",J128,0)</f>
        <v>0</v>
      </c>
      <c r="BF128" s="194">
        <f>IF(N128="snížená",J128,0)</f>
        <v>0</v>
      </c>
      <c r="BG128" s="194">
        <f>IF(N128="zákl. přenesená",J128,0)</f>
        <v>0</v>
      </c>
      <c r="BH128" s="194">
        <f>IF(N128="sníž. přenesená",J128,0)</f>
        <v>0</v>
      </c>
      <c r="BI128" s="194">
        <f>IF(N128="nulová",J128,0)</f>
        <v>0</v>
      </c>
      <c r="BJ128" s="17" t="s">
        <v>23</v>
      </c>
      <c r="BK128" s="194">
        <f>ROUND(I128*H128,2)</f>
        <v>0</v>
      </c>
      <c r="BL128" s="17" t="s">
        <v>202</v>
      </c>
      <c r="BM128" s="17" t="s">
        <v>210</v>
      </c>
    </row>
    <row r="129" spans="2:47" s="1" customFormat="1" ht="54">
      <c r="B129" s="34"/>
      <c r="C129" s="56"/>
      <c r="D129" s="195" t="s">
        <v>145</v>
      </c>
      <c r="E129" s="56"/>
      <c r="F129" s="196" t="s">
        <v>204</v>
      </c>
      <c r="G129" s="56"/>
      <c r="H129" s="56"/>
      <c r="I129" s="153"/>
      <c r="J129" s="56"/>
      <c r="K129" s="56"/>
      <c r="L129" s="54"/>
      <c r="M129" s="71"/>
      <c r="N129" s="35"/>
      <c r="O129" s="35"/>
      <c r="P129" s="35"/>
      <c r="Q129" s="35"/>
      <c r="R129" s="35"/>
      <c r="S129" s="35"/>
      <c r="T129" s="72"/>
      <c r="AT129" s="17" t="s">
        <v>145</v>
      </c>
      <c r="AU129" s="17" t="s">
        <v>83</v>
      </c>
    </row>
    <row r="130" spans="2:51" s="11" customFormat="1" ht="13.5">
      <c r="B130" s="197"/>
      <c r="C130" s="198"/>
      <c r="D130" s="199" t="s">
        <v>147</v>
      </c>
      <c r="E130" s="200" t="s">
        <v>22</v>
      </c>
      <c r="F130" s="201" t="s">
        <v>501</v>
      </c>
      <c r="G130" s="198"/>
      <c r="H130" s="202">
        <v>254.736</v>
      </c>
      <c r="I130" s="203"/>
      <c r="J130" s="198"/>
      <c r="K130" s="198"/>
      <c r="L130" s="204"/>
      <c r="M130" s="205"/>
      <c r="N130" s="206"/>
      <c r="O130" s="206"/>
      <c r="P130" s="206"/>
      <c r="Q130" s="206"/>
      <c r="R130" s="206"/>
      <c r="S130" s="206"/>
      <c r="T130" s="207"/>
      <c r="AT130" s="208" t="s">
        <v>147</v>
      </c>
      <c r="AU130" s="208" t="s">
        <v>83</v>
      </c>
      <c r="AV130" s="11" t="s">
        <v>83</v>
      </c>
      <c r="AW130" s="11" t="s">
        <v>38</v>
      </c>
      <c r="AX130" s="11" t="s">
        <v>23</v>
      </c>
      <c r="AY130" s="208" t="s">
        <v>136</v>
      </c>
    </row>
    <row r="131" spans="2:65" s="1" customFormat="1" ht="22.5" customHeight="1">
      <c r="B131" s="34"/>
      <c r="C131" s="183" t="s">
        <v>225</v>
      </c>
      <c r="D131" s="183" t="s">
        <v>138</v>
      </c>
      <c r="E131" s="184" t="s">
        <v>213</v>
      </c>
      <c r="F131" s="185" t="s">
        <v>214</v>
      </c>
      <c r="G131" s="186" t="s">
        <v>215</v>
      </c>
      <c r="H131" s="187">
        <v>50.947</v>
      </c>
      <c r="I131" s="188"/>
      <c r="J131" s="189">
        <f>ROUND(I131*H131,2)</f>
        <v>0</v>
      </c>
      <c r="K131" s="185" t="s">
        <v>142</v>
      </c>
      <c r="L131" s="54"/>
      <c r="M131" s="190" t="s">
        <v>22</v>
      </c>
      <c r="N131" s="191" t="s">
        <v>46</v>
      </c>
      <c r="O131" s="35"/>
      <c r="P131" s="192">
        <f>O131*H131</f>
        <v>0</v>
      </c>
      <c r="Q131" s="192">
        <v>0</v>
      </c>
      <c r="R131" s="192">
        <f>Q131*H131</f>
        <v>0</v>
      </c>
      <c r="S131" s="192">
        <v>0</v>
      </c>
      <c r="T131" s="193">
        <f>S131*H131</f>
        <v>0</v>
      </c>
      <c r="AR131" s="17" t="s">
        <v>143</v>
      </c>
      <c r="AT131" s="17" t="s">
        <v>138</v>
      </c>
      <c r="AU131" s="17" t="s">
        <v>83</v>
      </c>
      <c r="AY131" s="17" t="s">
        <v>136</v>
      </c>
      <c r="BE131" s="194">
        <f>IF(N131="základní",J131,0)</f>
        <v>0</v>
      </c>
      <c r="BF131" s="194">
        <f>IF(N131="snížená",J131,0)</f>
        <v>0</v>
      </c>
      <c r="BG131" s="194">
        <f>IF(N131="zákl. přenesená",J131,0)</f>
        <v>0</v>
      </c>
      <c r="BH131" s="194">
        <f>IF(N131="sníž. přenesená",J131,0)</f>
        <v>0</v>
      </c>
      <c r="BI131" s="194">
        <f>IF(N131="nulová",J131,0)</f>
        <v>0</v>
      </c>
      <c r="BJ131" s="17" t="s">
        <v>23</v>
      </c>
      <c r="BK131" s="194">
        <f>ROUND(I131*H131,2)</f>
        <v>0</v>
      </c>
      <c r="BL131" s="17" t="s">
        <v>143</v>
      </c>
      <c r="BM131" s="17" t="s">
        <v>216</v>
      </c>
    </row>
    <row r="132" spans="2:47" s="1" customFormat="1" ht="297">
      <c r="B132" s="34"/>
      <c r="C132" s="56"/>
      <c r="D132" s="195" t="s">
        <v>145</v>
      </c>
      <c r="E132" s="56"/>
      <c r="F132" s="196" t="s">
        <v>217</v>
      </c>
      <c r="G132" s="56"/>
      <c r="H132" s="56"/>
      <c r="I132" s="153"/>
      <c r="J132" s="56"/>
      <c r="K132" s="56"/>
      <c r="L132" s="54"/>
      <c r="M132" s="71"/>
      <c r="N132" s="35"/>
      <c r="O132" s="35"/>
      <c r="P132" s="35"/>
      <c r="Q132" s="35"/>
      <c r="R132" s="35"/>
      <c r="S132" s="35"/>
      <c r="T132" s="72"/>
      <c r="AT132" s="17" t="s">
        <v>145</v>
      </c>
      <c r="AU132" s="17" t="s">
        <v>83</v>
      </c>
    </row>
    <row r="133" spans="2:51" s="11" customFormat="1" ht="13.5">
      <c r="B133" s="197"/>
      <c r="C133" s="198"/>
      <c r="D133" s="199" t="s">
        <v>147</v>
      </c>
      <c r="E133" s="200" t="s">
        <v>22</v>
      </c>
      <c r="F133" s="201" t="s">
        <v>502</v>
      </c>
      <c r="G133" s="198"/>
      <c r="H133" s="202">
        <v>50.947</v>
      </c>
      <c r="I133" s="203"/>
      <c r="J133" s="198"/>
      <c r="K133" s="198"/>
      <c r="L133" s="204"/>
      <c r="M133" s="205"/>
      <c r="N133" s="206"/>
      <c r="O133" s="206"/>
      <c r="P133" s="206"/>
      <c r="Q133" s="206"/>
      <c r="R133" s="206"/>
      <c r="S133" s="206"/>
      <c r="T133" s="207"/>
      <c r="AT133" s="208" t="s">
        <v>147</v>
      </c>
      <c r="AU133" s="208" t="s">
        <v>83</v>
      </c>
      <c r="AV133" s="11" t="s">
        <v>83</v>
      </c>
      <c r="AW133" s="11" t="s">
        <v>38</v>
      </c>
      <c r="AX133" s="11" t="s">
        <v>23</v>
      </c>
      <c r="AY133" s="208" t="s">
        <v>136</v>
      </c>
    </row>
    <row r="134" spans="2:65" s="1" customFormat="1" ht="22.5" customHeight="1">
      <c r="B134" s="34"/>
      <c r="C134" s="223" t="s">
        <v>8</v>
      </c>
      <c r="D134" s="223" t="s">
        <v>182</v>
      </c>
      <c r="E134" s="224" t="s">
        <v>220</v>
      </c>
      <c r="F134" s="225" t="s">
        <v>221</v>
      </c>
      <c r="G134" s="226" t="s">
        <v>162</v>
      </c>
      <c r="H134" s="227">
        <v>12.353</v>
      </c>
      <c r="I134" s="228"/>
      <c r="J134" s="229">
        <f>ROUND(I134*H134,2)</f>
        <v>0</v>
      </c>
      <c r="K134" s="225" t="s">
        <v>22</v>
      </c>
      <c r="L134" s="230"/>
      <c r="M134" s="231" t="s">
        <v>22</v>
      </c>
      <c r="N134" s="232" t="s">
        <v>46</v>
      </c>
      <c r="O134" s="35"/>
      <c r="P134" s="192">
        <f>O134*H134</f>
        <v>0</v>
      </c>
      <c r="Q134" s="192">
        <v>0</v>
      </c>
      <c r="R134" s="192">
        <f>Q134*H134</f>
        <v>0</v>
      </c>
      <c r="S134" s="192">
        <v>0</v>
      </c>
      <c r="T134" s="193">
        <f>S134*H134</f>
        <v>0</v>
      </c>
      <c r="AR134" s="17" t="s">
        <v>186</v>
      </c>
      <c r="AT134" s="17" t="s">
        <v>182</v>
      </c>
      <c r="AU134" s="17" t="s">
        <v>83</v>
      </c>
      <c r="AY134" s="17" t="s">
        <v>136</v>
      </c>
      <c r="BE134" s="194">
        <f>IF(N134="základní",J134,0)</f>
        <v>0</v>
      </c>
      <c r="BF134" s="194">
        <f>IF(N134="snížená",J134,0)</f>
        <v>0</v>
      </c>
      <c r="BG134" s="194">
        <f>IF(N134="zákl. přenesená",J134,0)</f>
        <v>0</v>
      </c>
      <c r="BH134" s="194">
        <f>IF(N134="sníž. přenesená",J134,0)</f>
        <v>0</v>
      </c>
      <c r="BI134" s="194">
        <f>IF(N134="nulová",J134,0)</f>
        <v>0</v>
      </c>
      <c r="BJ134" s="17" t="s">
        <v>23</v>
      </c>
      <c r="BK134" s="194">
        <f>ROUND(I134*H134,2)</f>
        <v>0</v>
      </c>
      <c r="BL134" s="17" t="s">
        <v>143</v>
      </c>
      <c r="BM134" s="17" t="s">
        <v>222</v>
      </c>
    </row>
    <row r="135" spans="2:51" s="11" customFormat="1" ht="13.5">
      <c r="B135" s="197"/>
      <c r="C135" s="198"/>
      <c r="D135" s="195" t="s">
        <v>147</v>
      </c>
      <c r="E135" s="209" t="s">
        <v>22</v>
      </c>
      <c r="F135" s="210" t="s">
        <v>503</v>
      </c>
      <c r="G135" s="198"/>
      <c r="H135" s="211">
        <v>12.353</v>
      </c>
      <c r="I135" s="203"/>
      <c r="J135" s="198"/>
      <c r="K135" s="198"/>
      <c r="L135" s="204"/>
      <c r="M135" s="205"/>
      <c r="N135" s="206"/>
      <c r="O135" s="206"/>
      <c r="P135" s="206"/>
      <c r="Q135" s="206"/>
      <c r="R135" s="206"/>
      <c r="S135" s="206"/>
      <c r="T135" s="207"/>
      <c r="AT135" s="208" t="s">
        <v>147</v>
      </c>
      <c r="AU135" s="208" t="s">
        <v>83</v>
      </c>
      <c r="AV135" s="11" t="s">
        <v>83</v>
      </c>
      <c r="AW135" s="11" t="s">
        <v>38</v>
      </c>
      <c r="AX135" s="11" t="s">
        <v>75</v>
      </c>
      <c r="AY135" s="208" t="s">
        <v>136</v>
      </c>
    </row>
    <row r="136" spans="2:63" s="10" customFormat="1" ht="29.85" customHeight="1">
      <c r="B136" s="166"/>
      <c r="C136" s="167"/>
      <c r="D136" s="180" t="s">
        <v>74</v>
      </c>
      <c r="E136" s="181" t="s">
        <v>166</v>
      </c>
      <c r="F136" s="181" t="s">
        <v>224</v>
      </c>
      <c r="G136" s="167"/>
      <c r="H136" s="167"/>
      <c r="I136" s="170"/>
      <c r="J136" s="182">
        <f>BK136</f>
        <v>0</v>
      </c>
      <c r="K136" s="167"/>
      <c r="L136" s="172"/>
      <c r="M136" s="173"/>
      <c r="N136" s="174"/>
      <c r="O136" s="174"/>
      <c r="P136" s="175">
        <f>SUM(P137:P145)</f>
        <v>0</v>
      </c>
      <c r="Q136" s="174"/>
      <c r="R136" s="175">
        <f>SUM(R137:R145)</f>
        <v>1.12443125</v>
      </c>
      <c r="S136" s="174"/>
      <c r="T136" s="176">
        <f>SUM(T137:T145)</f>
        <v>0</v>
      </c>
      <c r="AR136" s="177" t="s">
        <v>23</v>
      </c>
      <c r="AT136" s="178" t="s">
        <v>74</v>
      </c>
      <c r="AU136" s="178" t="s">
        <v>23</v>
      </c>
      <c r="AY136" s="177" t="s">
        <v>136</v>
      </c>
      <c r="BK136" s="179">
        <f>SUM(BK137:BK145)</f>
        <v>0</v>
      </c>
    </row>
    <row r="137" spans="2:65" s="1" customFormat="1" ht="31.5" customHeight="1">
      <c r="B137" s="34"/>
      <c r="C137" s="183" t="s">
        <v>235</v>
      </c>
      <c r="D137" s="183" t="s">
        <v>138</v>
      </c>
      <c r="E137" s="184" t="s">
        <v>241</v>
      </c>
      <c r="F137" s="185" t="s">
        <v>242</v>
      </c>
      <c r="G137" s="186" t="s">
        <v>162</v>
      </c>
      <c r="H137" s="187">
        <v>0.439</v>
      </c>
      <c r="I137" s="188"/>
      <c r="J137" s="189">
        <f>ROUND(I137*H137,2)</f>
        <v>0</v>
      </c>
      <c r="K137" s="185" t="s">
        <v>142</v>
      </c>
      <c r="L137" s="54"/>
      <c r="M137" s="190" t="s">
        <v>22</v>
      </c>
      <c r="N137" s="191" t="s">
        <v>46</v>
      </c>
      <c r="O137" s="35"/>
      <c r="P137" s="192">
        <f>O137*H137</f>
        <v>0</v>
      </c>
      <c r="Q137" s="192">
        <v>0</v>
      </c>
      <c r="R137" s="192">
        <f>Q137*H137</f>
        <v>0</v>
      </c>
      <c r="S137" s="192">
        <v>0</v>
      </c>
      <c r="T137" s="193">
        <f>S137*H137</f>
        <v>0</v>
      </c>
      <c r="AR137" s="17" t="s">
        <v>143</v>
      </c>
      <c r="AT137" s="17" t="s">
        <v>138</v>
      </c>
      <c r="AU137" s="17" t="s">
        <v>83</v>
      </c>
      <c r="AY137" s="17" t="s">
        <v>136</v>
      </c>
      <c r="BE137" s="194">
        <f>IF(N137="základní",J137,0)</f>
        <v>0</v>
      </c>
      <c r="BF137" s="194">
        <f>IF(N137="snížená",J137,0)</f>
        <v>0</v>
      </c>
      <c r="BG137" s="194">
        <f>IF(N137="zákl. přenesená",J137,0)</f>
        <v>0</v>
      </c>
      <c r="BH137" s="194">
        <f>IF(N137="sníž. přenesená",J137,0)</f>
        <v>0</v>
      </c>
      <c r="BI137" s="194">
        <f>IF(N137="nulová",J137,0)</f>
        <v>0</v>
      </c>
      <c r="BJ137" s="17" t="s">
        <v>23</v>
      </c>
      <c r="BK137" s="194">
        <f>ROUND(I137*H137,2)</f>
        <v>0</v>
      </c>
      <c r="BL137" s="17" t="s">
        <v>143</v>
      </c>
      <c r="BM137" s="17" t="s">
        <v>504</v>
      </c>
    </row>
    <row r="138" spans="2:47" s="1" customFormat="1" ht="409.5">
      <c r="B138" s="34"/>
      <c r="C138" s="56"/>
      <c r="D138" s="195" t="s">
        <v>145</v>
      </c>
      <c r="E138" s="56"/>
      <c r="F138" s="196" t="s">
        <v>244</v>
      </c>
      <c r="G138" s="56"/>
      <c r="H138" s="56"/>
      <c r="I138" s="153"/>
      <c r="J138" s="56"/>
      <c r="K138" s="56"/>
      <c r="L138" s="54"/>
      <c r="M138" s="71"/>
      <c r="N138" s="35"/>
      <c r="O138" s="35"/>
      <c r="P138" s="35"/>
      <c r="Q138" s="35"/>
      <c r="R138" s="35"/>
      <c r="S138" s="35"/>
      <c r="T138" s="72"/>
      <c r="AT138" s="17" t="s">
        <v>145</v>
      </c>
      <c r="AU138" s="17" t="s">
        <v>83</v>
      </c>
    </row>
    <row r="139" spans="2:51" s="11" customFormat="1" ht="13.5">
      <c r="B139" s="197"/>
      <c r="C139" s="198"/>
      <c r="D139" s="199" t="s">
        <v>147</v>
      </c>
      <c r="E139" s="200" t="s">
        <v>22</v>
      </c>
      <c r="F139" s="201" t="s">
        <v>505</v>
      </c>
      <c r="G139" s="198"/>
      <c r="H139" s="202">
        <v>0.439</v>
      </c>
      <c r="I139" s="203"/>
      <c r="J139" s="198"/>
      <c r="K139" s="198"/>
      <c r="L139" s="204"/>
      <c r="M139" s="205"/>
      <c r="N139" s="206"/>
      <c r="O139" s="206"/>
      <c r="P139" s="206"/>
      <c r="Q139" s="206"/>
      <c r="R139" s="206"/>
      <c r="S139" s="206"/>
      <c r="T139" s="207"/>
      <c r="AT139" s="208" t="s">
        <v>147</v>
      </c>
      <c r="AU139" s="208" t="s">
        <v>83</v>
      </c>
      <c r="AV139" s="11" t="s">
        <v>83</v>
      </c>
      <c r="AW139" s="11" t="s">
        <v>38</v>
      </c>
      <c r="AX139" s="11" t="s">
        <v>23</v>
      </c>
      <c r="AY139" s="208" t="s">
        <v>136</v>
      </c>
    </row>
    <row r="140" spans="2:65" s="1" customFormat="1" ht="31.5" customHeight="1">
      <c r="B140" s="34"/>
      <c r="C140" s="223" t="s">
        <v>153</v>
      </c>
      <c r="D140" s="223" t="s">
        <v>182</v>
      </c>
      <c r="E140" s="224" t="s">
        <v>248</v>
      </c>
      <c r="F140" s="225" t="s">
        <v>249</v>
      </c>
      <c r="G140" s="226" t="s">
        <v>215</v>
      </c>
      <c r="H140" s="227">
        <v>0.878</v>
      </c>
      <c r="I140" s="228"/>
      <c r="J140" s="229">
        <f>ROUND(I140*H140,2)</f>
        <v>0</v>
      </c>
      <c r="K140" s="225" t="s">
        <v>142</v>
      </c>
      <c r="L140" s="230"/>
      <c r="M140" s="231" t="s">
        <v>22</v>
      </c>
      <c r="N140" s="232" t="s">
        <v>46</v>
      </c>
      <c r="O140" s="35"/>
      <c r="P140" s="192">
        <f>O140*H140</f>
        <v>0</v>
      </c>
      <c r="Q140" s="192">
        <v>1</v>
      </c>
      <c r="R140" s="192">
        <f>Q140*H140</f>
        <v>0.878</v>
      </c>
      <c r="S140" s="192">
        <v>0</v>
      </c>
      <c r="T140" s="193">
        <f>S140*H140</f>
        <v>0</v>
      </c>
      <c r="AR140" s="17" t="s">
        <v>250</v>
      </c>
      <c r="AT140" s="17" t="s">
        <v>182</v>
      </c>
      <c r="AU140" s="17" t="s">
        <v>83</v>
      </c>
      <c r="AY140" s="17" t="s">
        <v>136</v>
      </c>
      <c r="BE140" s="194">
        <f>IF(N140="základní",J140,0)</f>
        <v>0</v>
      </c>
      <c r="BF140" s="194">
        <f>IF(N140="snížená",J140,0)</f>
        <v>0</v>
      </c>
      <c r="BG140" s="194">
        <f>IF(N140="zákl. přenesená",J140,0)</f>
        <v>0</v>
      </c>
      <c r="BH140" s="194">
        <f>IF(N140="sníž. přenesená",J140,0)</f>
        <v>0</v>
      </c>
      <c r="BI140" s="194">
        <f>IF(N140="nulová",J140,0)</f>
        <v>0</v>
      </c>
      <c r="BJ140" s="17" t="s">
        <v>23</v>
      </c>
      <c r="BK140" s="194">
        <f>ROUND(I140*H140,2)</f>
        <v>0</v>
      </c>
      <c r="BL140" s="17" t="s">
        <v>250</v>
      </c>
      <c r="BM140" s="17" t="s">
        <v>506</v>
      </c>
    </row>
    <row r="141" spans="2:47" s="1" customFormat="1" ht="27">
      <c r="B141" s="34"/>
      <c r="C141" s="56"/>
      <c r="D141" s="195" t="s">
        <v>170</v>
      </c>
      <c r="E141" s="56"/>
      <c r="F141" s="196" t="s">
        <v>252</v>
      </c>
      <c r="G141" s="56"/>
      <c r="H141" s="56"/>
      <c r="I141" s="153"/>
      <c r="J141" s="56"/>
      <c r="K141" s="56"/>
      <c r="L141" s="54"/>
      <c r="M141" s="71"/>
      <c r="N141" s="35"/>
      <c r="O141" s="35"/>
      <c r="P141" s="35"/>
      <c r="Q141" s="35"/>
      <c r="R141" s="35"/>
      <c r="S141" s="35"/>
      <c r="T141" s="72"/>
      <c r="AT141" s="17" t="s">
        <v>170</v>
      </c>
      <c r="AU141" s="17" t="s">
        <v>83</v>
      </c>
    </row>
    <row r="142" spans="2:51" s="11" customFormat="1" ht="13.5">
      <c r="B142" s="197"/>
      <c r="C142" s="198"/>
      <c r="D142" s="199" t="s">
        <v>147</v>
      </c>
      <c r="E142" s="200" t="s">
        <v>22</v>
      </c>
      <c r="F142" s="201" t="s">
        <v>507</v>
      </c>
      <c r="G142" s="198"/>
      <c r="H142" s="202">
        <v>0.878</v>
      </c>
      <c r="I142" s="203"/>
      <c r="J142" s="198"/>
      <c r="K142" s="198"/>
      <c r="L142" s="204"/>
      <c r="M142" s="205"/>
      <c r="N142" s="206"/>
      <c r="O142" s="206"/>
      <c r="P142" s="206"/>
      <c r="Q142" s="206"/>
      <c r="R142" s="206"/>
      <c r="S142" s="206"/>
      <c r="T142" s="207"/>
      <c r="AT142" s="208" t="s">
        <v>147</v>
      </c>
      <c r="AU142" s="208" t="s">
        <v>83</v>
      </c>
      <c r="AV142" s="11" t="s">
        <v>83</v>
      </c>
      <c r="AW142" s="11" t="s">
        <v>38</v>
      </c>
      <c r="AX142" s="11" t="s">
        <v>23</v>
      </c>
      <c r="AY142" s="208" t="s">
        <v>136</v>
      </c>
    </row>
    <row r="143" spans="2:65" s="1" customFormat="1" ht="57" customHeight="1">
      <c r="B143" s="34"/>
      <c r="C143" s="183" t="s">
        <v>247</v>
      </c>
      <c r="D143" s="183" t="s">
        <v>138</v>
      </c>
      <c r="E143" s="184" t="s">
        <v>508</v>
      </c>
      <c r="F143" s="185" t="s">
        <v>509</v>
      </c>
      <c r="G143" s="186" t="s">
        <v>141</v>
      </c>
      <c r="H143" s="187">
        <v>2.925</v>
      </c>
      <c r="I143" s="188"/>
      <c r="J143" s="189">
        <f>ROUND(I143*H143,2)</f>
        <v>0</v>
      </c>
      <c r="K143" s="185" t="s">
        <v>142</v>
      </c>
      <c r="L143" s="54"/>
      <c r="M143" s="190" t="s">
        <v>22</v>
      </c>
      <c r="N143" s="191" t="s">
        <v>46</v>
      </c>
      <c r="O143" s="35"/>
      <c r="P143" s="192">
        <f>O143*H143</f>
        <v>0</v>
      </c>
      <c r="Q143" s="192">
        <v>0.08425</v>
      </c>
      <c r="R143" s="192">
        <f>Q143*H143</f>
        <v>0.24643125</v>
      </c>
      <c r="S143" s="192">
        <v>0</v>
      </c>
      <c r="T143" s="193">
        <f>S143*H143</f>
        <v>0</v>
      </c>
      <c r="AR143" s="17" t="s">
        <v>143</v>
      </c>
      <c r="AT143" s="17" t="s">
        <v>138</v>
      </c>
      <c r="AU143" s="17" t="s">
        <v>83</v>
      </c>
      <c r="AY143" s="17" t="s">
        <v>136</v>
      </c>
      <c r="BE143" s="194">
        <f>IF(N143="základní",J143,0)</f>
        <v>0</v>
      </c>
      <c r="BF143" s="194">
        <f>IF(N143="snížená",J143,0)</f>
        <v>0</v>
      </c>
      <c r="BG143" s="194">
        <f>IF(N143="zákl. přenesená",J143,0)</f>
        <v>0</v>
      </c>
      <c r="BH143" s="194">
        <f>IF(N143="sníž. přenesená",J143,0)</f>
        <v>0</v>
      </c>
      <c r="BI143" s="194">
        <f>IF(N143="nulová",J143,0)</f>
        <v>0</v>
      </c>
      <c r="BJ143" s="17" t="s">
        <v>23</v>
      </c>
      <c r="BK143" s="194">
        <f>ROUND(I143*H143,2)</f>
        <v>0</v>
      </c>
      <c r="BL143" s="17" t="s">
        <v>143</v>
      </c>
      <c r="BM143" s="17" t="s">
        <v>510</v>
      </c>
    </row>
    <row r="144" spans="2:47" s="1" customFormat="1" ht="121.5">
      <c r="B144" s="34"/>
      <c r="C144" s="56"/>
      <c r="D144" s="195" t="s">
        <v>145</v>
      </c>
      <c r="E144" s="56"/>
      <c r="F144" s="196" t="s">
        <v>229</v>
      </c>
      <c r="G144" s="56"/>
      <c r="H144" s="56"/>
      <c r="I144" s="153"/>
      <c r="J144" s="56"/>
      <c r="K144" s="56"/>
      <c r="L144" s="54"/>
      <c r="M144" s="71"/>
      <c r="N144" s="35"/>
      <c r="O144" s="35"/>
      <c r="P144" s="35"/>
      <c r="Q144" s="35"/>
      <c r="R144" s="35"/>
      <c r="S144" s="35"/>
      <c r="T144" s="72"/>
      <c r="AT144" s="17" t="s">
        <v>145</v>
      </c>
      <c r="AU144" s="17" t="s">
        <v>83</v>
      </c>
    </row>
    <row r="145" spans="2:51" s="11" customFormat="1" ht="13.5">
      <c r="B145" s="197"/>
      <c r="C145" s="198"/>
      <c r="D145" s="195" t="s">
        <v>147</v>
      </c>
      <c r="E145" s="209" t="s">
        <v>22</v>
      </c>
      <c r="F145" s="210" t="s">
        <v>487</v>
      </c>
      <c r="G145" s="198"/>
      <c r="H145" s="211">
        <v>2.925</v>
      </c>
      <c r="I145" s="203"/>
      <c r="J145" s="198"/>
      <c r="K145" s="198"/>
      <c r="L145" s="204"/>
      <c r="M145" s="205"/>
      <c r="N145" s="206"/>
      <c r="O145" s="206"/>
      <c r="P145" s="206"/>
      <c r="Q145" s="206"/>
      <c r="R145" s="206"/>
      <c r="S145" s="206"/>
      <c r="T145" s="207"/>
      <c r="AT145" s="208" t="s">
        <v>147</v>
      </c>
      <c r="AU145" s="208" t="s">
        <v>83</v>
      </c>
      <c r="AV145" s="11" t="s">
        <v>83</v>
      </c>
      <c r="AW145" s="11" t="s">
        <v>38</v>
      </c>
      <c r="AX145" s="11" t="s">
        <v>23</v>
      </c>
      <c r="AY145" s="208" t="s">
        <v>136</v>
      </c>
    </row>
    <row r="146" spans="2:63" s="10" customFormat="1" ht="29.85" customHeight="1">
      <c r="B146" s="166"/>
      <c r="C146" s="167"/>
      <c r="D146" s="180" t="s">
        <v>74</v>
      </c>
      <c r="E146" s="181" t="s">
        <v>194</v>
      </c>
      <c r="F146" s="181" t="s">
        <v>511</v>
      </c>
      <c r="G146" s="167"/>
      <c r="H146" s="167"/>
      <c r="I146" s="170"/>
      <c r="J146" s="182">
        <f>BK146</f>
        <v>0</v>
      </c>
      <c r="K146" s="167"/>
      <c r="L146" s="172"/>
      <c r="M146" s="173"/>
      <c r="N146" s="174"/>
      <c r="O146" s="174"/>
      <c r="P146" s="175">
        <f>P147+SUM(P148:P152)</f>
        <v>0</v>
      </c>
      <c r="Q146" s="174"/>
      <c r="R146" s="175">
        <f>R147+SUM(R148:R152)</f>
        <v>0.909</v>
      </c>
      <c r="S146" s="174"/>
      <c r="T146" s="176">
        <f>T147+SUM(T148:T152)</f>
        <v>0</v>
      </c>
      <c r="AR146" s="177" t="s">
        <v>23</v>
      </c>
      <c r="AT146" s="178" t="s">
        <v>74</v>
      </c>
      <c r="AU146" s="178" t="s">
        <v>23</v>
      </c>
      <c r="AY146" s="177" t="s">
        <v>136</v>
      </c>
      <c r="BK146" s="179">
        <f>BK147+SUM(BK148:BK152)</f>
        <v>0</v>
      </c>
    </row>
    <row r="147" spans="2:65" s="1" customFormat="1" ht="44.25" customHeight="1">
      <c r="B147" s="34"/>
      <c r="C147" s="183" t="s">
        <v>257</v>
      </c>
      <c r="D147" s="183" t="s">
        <v>138</v>
      </c>
      <c r="E147" s="184" t="s">
        <v>512</v>
      </c>
      <c r="F147" s="185" t="s">
        <v>513</v>
      </c>
      <c r="G147" s="186" t="s">
        <v>157</v>
      </c>
      <c r="H147" s="187">
        <v>6</v>
      </c>
      <c r="I147" s="188"/>
      <c r="J147" s="189">
        <f>ROUND(I147*H147,2)</f>
        <v>0</v>
      </c>
      <c r="K147" s="185" t="s">
        <v>142</v>
      </c>
      <c r="L147" s="54"/>
      <c r="M147" s="190" t="s">
        <v>22</v>
      </c>
      <c r="N147" s="191" t="s">
        <v>46</v>
      </c>
      <c r="O147" s="35"/>
      <c r="P147" s="192">
        <f>O147*H147</f>
        <v>0</v>
      </c>
      <c r="Q147" s="192">
        <v>0.1295</v>
      </c>
      <c r="R147" s="192">
        <f>Q147*H147</f>
        <v>0.777</v>
      </c>
      <c r="S147" s="192">
        <v>0</v>
      </c>
      <c r="T147" s="193">
        <f>S147*H147</f>
        <v>0</v>
      </c>
      <c r="AR147" s="17" t="s">
        <v>143</v>
      </c>
      <c r="AT147" s="17" t="s">
        <v>138</v>
      </c>
      <c r="AU147" s="17" t="s">
        <v>83</v>
      </c>
      <c r="AY147" s="17" t="s">
        <v>136</v>
      </c>
      <c r="BE147" s="194">
        <f>IF(N147="základní",J147,0)</f>
        <v>0</v>
      </c>
      <c r="BF147" s="194">
        <f>IF(N147="snížená",J147,0)</f>
        <v>0</v>
      </c>
      <c r="BG147" s="194">
        <f>IF(N147="zákl. přenesená",J147,0)</f>
        <v>0</v>
      </c>
      <c r="BH147" s="194">
        <f>IF(N147="sníž. přenesená",J147,0)</f>
        <v>0</v>
      </c>
      <c r="BI147" s="194">
        <f>IF(N147="nulová",J147,0)</f>
        <v>0</v>
      </c>
      <c r="BJ147" s="17" t="s">
        <v>23</v>
      </c>
      <c r="BK147" s="194">
        <f>ROUND(I147*H147,2)</f>
        <v>0</v>
      </c>
      <c r="BL147" s="17" t="s">
        <v>143</v>
      </c>
      <c r="BM147" s="17" t="s">
        <v>514</v>
      </c>
    </row>
    <row r="148" spans="2:47" s="1" customFormat="1" ht="94.5">
      <c r="B148" s="34"/>
      <c r="C148" s="56"/>
      <c r="D148" s="195" t="s">
        <v>145</v>
      </c>
      <c r="E148" s="56"/>
      <c r="F148" s="196" t="s">
        <v>515</v>
      </c>
      <c r="G148" s="56"/>
      <c r="H148" s="56"/>
      <c r="I148" s="153"/>
      <c r="J148" s="56"/>
      <c r="K148" s="56"/>
      <c r="L148" s="54"/>
      <c r="M148" s="71"/>
      <c r="N148" s="35"/>
      <c r="O148" s="35"/>
      <c r="P148" s="35"/>
      <c r="Q148" s="35"/>
      <c r="R148" s="35"/>
      <c r="S148" s="35"/>
      <c r="T148" s="72"/>
      <c r="AT148" s="17" t="s">
        <v>145</v>
      </c>
      <c r="AU148" s="17" t="s">
        <v>83</v>
      </c>
    </row>
    <row r="149" spans="2:51" s="11" customFormat="1" ht="13.5">
      <c r="B149" s="197"/>
      <c r="C149" s="198"/>
      <c r="D149" s="199" t="s">
        <v>147</v>
      </c>
      <c r="E149" s="200" t="s">
        <v>22</v>
      </c>
      <c r="F149" s="201" t="s">
        <v>173</v>
      </c>
      <c r="G149" s="198"/>
      <c r="H149" s="202">
        <v>6</v>
      </c>
      <c r="I149" s="203"/>
      <c r="J149" s="198"/>
      <c r="K149" s="198"/>
      <c r="L149" s="204"/>
      <c r="M149" s="205"/>
      <c r="N149" s="206"/>
      <c r="O149" s="206"/>
      <c r="P149" s="206"/>
      <c r="Q149" s="206"/>
      <c r="R149" s="206"/>
      <c r="S149" s="206"/>
      <c r="T149" s="207"/>
      <c r="AT149" s="208" t="s">
        <v>147</v>
      </c>
      <c r="AU149" s="208" t="s">
        <v>83</v>
      </c>
      <c r="AV149" s="11" t="s">
        <v>83</v>
      </c>
      <c r="AW149" s="11" t="s">
        <v>38</v>
      </c>
      <c r="AX149" s="11" t="s">
        <v>23</v>
      </c>
      <c r="AY149" s="208" t="s">
        <v>136</v>
      </c>
    </row>
    <row r="150" spans="2:65" s="1" customFormat="1" ht="31.5" customHeight="1">
      <c r="B150" s="34"/>
      <c r="C150" s="223" t="s">
        <v>262</v>
      </c>
      <c r="D150" s="223" t="s">
        <v>182</v>
      </c>
      <c r="E150" s="224" t="s">
        <v>516</v>
      </c>
      <c r="F150" s="225" t="s">
        <v>517</v>
      </c>
      <c r="G150" s="226" t="s">
        <v>238</v>
      </c>
      <c r="H150" s="227">
        <v>12</v>
      </c>
      <c r="I150" s="228"/>
      <c r="J150" s="229">
        <f>ROUND(I150*H150,2)</f>
        <v>0</v>
      </c>
      <c r="K150" s="225" t="s">
        <v>142</v>
      </c>
      <c r="L150" s="230"/>
      <c r="M150" s="231" t="s">
        <v>22</v>
      </c>
      <c r="N150" s="232" t="s">
        <v>46</v>
      </c>
      <c r="O150" s="35"/>
      <c r="P150" s="192">
        <f>O150*H150</f>
        <v>0</v>
      </c>
      <c r="Q150" s="192">
        <v>0.011</v>
      </c>
      <c r="R150" s="192">
        <f>Q150*H150</f>
        <v>0.132</v>
      </c>
      <c r="S150" s="192">
        <v>0</v>
      </c>
      <c r="T150" s="193">
        <f>S150*H150</f>
        <v>0</v>
      </c>
      <c r="AR150" s="17" t="s">
        <v>186</v>
      </c>
      <c r="AT150" s="17" t="s">
        <v>182</v>
      </c>
      <c r="AU150" s="17" t="s">
        <v>83</v>
      </c>
      <c r="AY150" s="17" t="s">
        <v>136</v>
      </c>
      <c r="BE150" s="194">
        <f>IF(N150="základní",J150,0)</f>
        <v>0</v>
      </c>
      <c r="BF150" s="194">
        <f>IF(N150="snížená",J150,0)</f>
        <v>0</v>
      </c>
      <c r="BG150" s="194">
        <f>IF(N150="zákl. přenesená",J150,0)</f>
        <v>0</v>
      </c>
      <c r="BH150" s="194">
        <f>IF(N150="sníž. přenesená",J150,0)</f>
        <v>0</v>
      </c>
      <c r="BI150" s="194">
        <f>IF(N150="nulová",J150,0)</f>
        <v>0</v>
      </c>
      <c r="BJ150" s="17" t="s">
        <v>23</v>
      </c>
      <c r="BK150" s="194">
        <f>ROUND(I150*H150,2)</f>
        <v>0</v>
      </c>
      <c r="BL150" s="17" t="s">
        <v>143</v>
      </c>
      <c r="BM150" s="17" t="s">
        <v>518</v>
      </c>
    </row>
    <row r="151" spans="2:51" s="11" customFormat="1" ht="13.5">
      <c r="B151" s="197"/>
      <c r="C151" s="198"/>
      <c r="D151" s="195" t="s">
        <v>147</v>
      </c>
      <c r="E151" s="209" t="s">
        <v>22</v>
      </c>
      <c r="F151" s="210" t="s">
        <v>338</v>
      </c>
      <c r="G151" s="198"/>
      <c r="H151" s="211">
        <v>12</v>
      </c>
      <c r="I151" s="203"/>
      <c r="J151" s="198"/>
      <c r="K151" s="198"/>
      <c r="L151" s="204"/>
      <c r="M151" s="205"/>
      <c r="N151" s="206"/>
      <c r="O151" s="206"/>
      <c r="P151" s="206"/>
      <c r="Q151" s="206"/>
      <c r="R151" s="206"/>
      <c r="S151" s="206"/>
      <c r="T151" s="207"/>
      <c r="AT151" s="208" t="s">
        <v>147</v>
      </c>
      <c r="AU151" s="208" t="s">
        <v>83</v>
      </c>
      <c r="AV151" s="11" t="s">
        <v>83</v>
      </c>
      <c r="AW151" s="11" t="s">
        <v>38</v>
      </c>
      <c r="AX151" s="11" t="s">
        <v>23</v>
      </c>
      <c r="AY151" s="208" t="s">
        <v>136</v>
      </c>
    </row>
    <row r="152" spans="2:63" s="10" customFormat="1" ht="22.35" customHeight="1">
      <c r="B152" s="166"/>
      <c r="C152" s="167"/>
      <c r="D152" s="180" t="s">
        <v>74</v>
      </c>
      <c r="E152" s="181" t="s">
        <v>255</v>
      </c>
      <c r="F152" s="181" t="s">
        <v>256</v>
      </c>
      <c r="G152" s="167"/>
      <c r="H152" s="167"/>
      <c r="I152" s="170"/>
      <c r="J152" s="182">
        <f>BK152</f>
        <v>0</v>
      </c>
      <c r="K152" s="167"/>
      <c r="L152" s="172"/>
      <c r="M152" s="173"/>
      <c r="N152" s="174"/>
      <c r="O152" s="174"/>
      <c r="P152" s="175">
        <f>SUM(P153:P171)</f>
        <v>0</v>
      </c>
      <c r="Q152" s="174"/>
      <c r="R152" s="175">
        <f>SUM(R153:R171)</f>
        <v>0</v>
      </c>
      <c r="S152" s="174"/>
      <c r="T152" s="176">
        <f>SUM(T153:T171)</f>
        <v>0</v>
      </c>
      <c r="AR152" s="177" t="s">
        <v>23</v>
      </c>
      <c r="AT152" s="178" t="s">
        <v>74</v>
      </c>
      <c r="AU152" s="178" t="s">
        <v>83</v>
      </c>
      <c r="AY152" s="177" t="s">
        <v>136</v>
      </c>
      <c r="BK152" s="179">
        <f>SUM(BK153:BK171)</f>
        <v>0</v>
      </c>
    </row>
    <row r="153" spans="2:65" s="1" customFormat="1" ht="22.5" customHeight="1">
      <c r="B153" s="34"/>
      <c r="C153" s="183" t="s">
        <v>7</v>
      </c>
      <c r="D153" s="183" t="s">
        <v>138</v>
      </c>
      <c r="E153" s="184" t="s">
        <v>258</v>
      </c>
      <c r="F153" s="185" t="s">
        <v>259</v>
      </c>
      <c r="G153" s="186" t="s">
        <v>260</v>
      </c>
      <c r="H153" s="187">
        <v>8</v>
      </c>
      <c r="I153" s="188"/>
      <c r="J153" s="189">
        <f>ROUND(I153*H153,2)</f>
        <v>0</v>
      </c>
      <c r="K153" s="185" t="s">
        <v>22</v>
      </c>
      <c r="L153" s="54"/>
      <c r="M153" s="190" t="s">
        <v>22</v>
      </c>
      <c r="N153" s="191" t="s">
        <v>46</v>
      </c>
      <c r="O153" s="35"/>
      <c r="P153" s="192">
        <f>O153*H153</f>
        <v>0</v>
      </c>
      <c r="Q153" s="192">
        <v>0</v>
      </c>
      <c r="R153" s="192">
        <f>Q153*H153</f>
        <v>0</v>
      </c>
      <c r="S153" s="192">
        <v>0</v>
      </c>
      <c r="T153" s="193">
        <f>S153*H153</f>
        <v>0</v>
      </c>
      <c r="AR153" s="17" t="s">
        <v>143</v>
      </c>
      <c r="AT153" s="17" t="s">
        <v>138</v>
      </c>
      <c r="AU153" s="17" t="s">
        <v>154</v>
      </c>
      <c r="AY153" s="17" t="s">
        <v>136</v>
      </c>
      <c r="BE153" s="194">
        <f>IF(N153="základní",J153,0)</f>
        <v>0</v>
      </c>
      <c r="BF153" s="194">
        <f>IF(N153="snížená",J153,0)</f>
        <v>0</v>
      </c>
      <c r="BG153" s="194">
        <f>IF(N153="zákl. přenesená",J153,0)</f>
        <v>0</v>
      </c>
      <c r="BH153" s="194">
        <f>IF(N153="sníž. přenesená",J153,0)</f>
        <v>0</v>
      </c>
      <c r="BI153" s="194">
        <f>IF(N153="nulová",J153,0)</f>
        <v>0</v>
      </c>
      <c r="BJ153" s="17" t="s">
        <v>23</v>
      </c>
      <c r="BK153" s="194">
        <f>ROUND(I153*H153,2)</f>
        <v>0</v>
      </c>
      <c r="BL153" s="17" t="s">
        <v>143</v>
      </c>
      <c r="BM153" s="17" t="s">
        <v>261</v>
      </c>
    </row>
    <row r="154" spans="2:65" s="1" customFormat="1" ht="22.5" customHeight="1">
      <c r="B154" s="34"/>
      <c r="C154" s="183" t="s">
        <v>97</v>
      </c>
      <c r="D154" s="183" t="s">
        <v>138</v>
      </c>
      <c r="E154" s="184" t="s">
        <v>263</v>
      </c>
      <c r="F154" s="185" t="s">
        <v>264</v>
      </c>
      <c r="G154" s="186" t="s">
        <v>260</v>
      </c>
      <c r="H154" s="187">
        <v>8</v>
      </c>
      <c r="I154" s="188"/>
      <c r="J154" s="189">
        <f>ROUND(I154*H154,2)</f>
        <v>0</v>
      </c>
      <c r="K154" s="185" t="s">
        <v>22</v>
      </c>
      <c r="L154" s="54"/>
      <c r="M154" s="190" t="s">
        <v>22</v>
      </c>
      <c r="N154" s="191" t="s">
        <v>46</v>
      </c>
      <c r="O154" s="35"/>
      <c r="P154" s="192">
        <f>O154*H154</f>
        <v>0</v>
      </c>
      <c r="Q154" s="192">
        <v>0</v>
      </c>
      <c r="R154" s="192">
        <f>Q154*H154</f>
        <v>0</v>
      </c>
      <c r="S154" s="192">
        <v>0</v>
      </c>
      <c r="T154" s="193">
        <f>S154*H154</f>
        <v>0</v>
      </c>
      <c r="AR154" s="17" t="s">
        <v>143</v>
      </c>
      <c r="AT154" s="17" t="s">
        <v>138</v>
      </c>
      <c r="AU154" s="17" t="s">
        <v>154</v>
      </c>
      <c r="AY154" s="17" t="s">
        <v>136</v>
      </c>
      <c r="BE154" s="194">
        <f>IF(N154="základní",J154,0)</f>
        <v>0</v>
      </c>
      <c r="BF154" s="194">
        <f>IF(N154="snížená",J154,0)</f>
        <v>0</v>
      </c>
      <c r="BG154" s="194">
        <f>IF(N154="zákl. přenesená",J154,0)</f>
        <v>0</v>
      </c>
      <c r="BH154" s="194">
        <f>IF(N154="sníž. přenesená",J154,0)</f>
        <v>0</v>
      </c>
      <c r="BI154" s="194">
        <f>IF(N154="nulová",J154,0)</f>
        <v>0</v>
      </c>
      <c r="BJ154" s="17" t="s">
        <v>23</v>
      </c>
      <c r="BK154" s="194">
        <f>ROUND(I154*H154,2)</f>
        <v>0</v>
      </c>
      <c r="BL154" s="17" t="s">
        <v>143</v>
      </c>
      <c r="BM154" s="17" t="s">
        <v>265</v>
      </c>
    </row>
    <row r="155" spans="2:65" s="1" customFormat="1" ht="31.5" customHeight="1">
      <c r="B155" s="34"/>
      <c r="C155" s="183" t="s">
        <v>275</v>
      </c>
      <c r="D155" s="183" t="s">
        <v>138</v>
      </c>
      <c r="E155" s="184" t="s">
        <v>266</v>
      </c>
      <c r="F155" s="185" t="s">
        <v>267</v>
      </c>
      <c r="G155" s="186" t="s">
        <v>215</v>
      </c>
      <c r="H155" s="187">
        <v>2.002</v>
      </c>
      <c r="I155" s="188"/>
      <c r="J155" s="189">
        <f>ROUND(I155*H155,2)</f>
        <v>0</v>
      </c>
      <c r="K155" s="185" t="s">
        <v>142</v>
      </c>
      <c r="L155" s="54"/>
      <c r="M155" s="190" t="s">
        <v>22</v>
      </c>
      <c r="N155" s="191" t="s">
        <v>46</v>
      </c>
      <c r="O155" s="35"/>
      <c r="P155" s="192">
        <f>O155*H155</f>
        <v>0</v>
      </c>
      <c r="Q155" s="192">
        <v>0</v>
      </c>
      <c r="R155" s="192">
        <f>Q155*H155</f>
        <v>0</v>
      </c>
      <c r="S155" s="192">
        <v>0</v>
      </c>
      <c r="T155" s="193">
        <f>S155*H155</f>
        <v>0</v>
      </c>
      <c r="AR155" s="17" t="s">
        <v>202</v>
      </c>
      <c r="AT155" s="17" t="s">
        <v>138</v>
      </c>
      <c r="AU155" s="17" t="s">
        <v>154</v>
      </c>
      <c r="AY155" s="17" t="s">
        <v>136</v>
      </c>
      <c r="BE155" s="194">
        <f>IF(N155="základní",J155,0)</f>
        <v>0</v>
      </c>
      <c r="BF155" s="194">
        <f>IF(N155="snížená",J155,0)</f>
        <v>0</v>
      </c>
      <c r="BG155" s="194">
        <f>IF(N155="zákl. přenesená",J155,0)</f>
        <v>0</v>
      </c>
      <c r="BH155" s="194">
        <f>IF(N155="sníž. přenesená",J155,0)</f>
        <v>0</v>
      </c>
      <c r="BI155" s="194">
        <f>IF(N155="nulová",J155,0)</f>
        <v>0</v>
      </c>
      <c r="BJ155" s="17" t="s">
        <v>23</v>
      </c>
      <c r="BK155" s="194">
        <f>ROUND(I155*H155,2)</f>
        <v>0</v>
      </c>
      <c r="BL155" s="17" t="s">
        <v>202</v>
      </c>
      <c r="BM155" s="17" t="s">
        <v>268</v>
      </c>
    </row>
    <row r="156" spans="2:47" s="1" customFormat="1" ht="54">
      <c r="B156" s="34"/>
      <c r="C156" s="56"/>
      <c r="D156" s="195" t="s">
        <v>145</v>
      </c>
      <c r="E156" s="56"/>
      <c r="F156" s="196" t="s">
        <v>204</v>
      </c>
      <c r="G156" s="56"/>
      <c r="H156" s="56"/>
      <c r="I156" s="153"/>
      <c r="J156" s="56"/>
      <c r="K156" s="56"/>
      <c r="L156" s="54"/>
      <c r="M156" s="71"/>
      <c r="N156" s="35"/>
      <c r="O156" s="35"/>
      <c r="P156" s="35"/>
      <c r="Q156" s="35"/>
      <c r="R156" s="35"/>
      <c r="S156" s="35"/>
      <c r="T156" s="72"/>
      <c r="AT156" s="17" t="s">
        <v>145</v>
      </c>
      <c r="AU156" s="17" t="s">
        <v>154</v>
      </c>
    </row>
    <row r="157" spans="2:51" s="11" customFormat="1" ht="13.5">
      <c r="B157" s="197"/>
      <c r="C157" s="198"/>
      <c r="D157" s="195" t="s">
        <v>147</v>
      </c>
      <c r="E157" s="209" t="s">
        <v>22</v>
      </c>
      <c r="F157" s="210" t="s">
        <v>519</v>
      </c>
      <c r="G157" s="198"/>
      <c r="H157" s="211">
        <v>1.23</v>
      </c>
      <c r="I157" s="203"/>
      <c r="J157" s="198"/>
      <c r="K157" s="198"/>
      <c r="L157" s="204"/>
      <c r="M157" s="205"/>
      <c r="N157" s="206"/>
      <c r="O157" s="206"/>
      <c r="P157" s="206"/>
      <c r="Q157" s="206"/>
      <c r="R157" s="206"/>
      <c r="S157" s="206"/>
      <c r="T157" s="207"/>
      <c r="AT157" s="208" t="s">
        <v>147</v>
      </c>
      <c r="AU157" s="208" t="s">
        <v>154</v>
      </c>
      <c r="AV157" s="11" t="s">
        <v>83</v>
      </c>
      <c r="AW157" s="11" t="s">
        <v>38</v>
      </c>
      <c r="AX157" s="11" t="s">
        <v>75</v>
      </c>
      <c r="AY157" s="208" t="s">
        <v>136</v>
      </c>
    </row>
    <row r="158" spans="2:51" s="13" customFormat="1" ht="13.5">
      <c r="B158" s="235"/>
      <c r="C158" s="236"/>
      <c r="D158" s="195" t="s">
        <v>147</v>
      </c>
      <c r="E158" s="237" t="s">
        <v>22</v>
      </c>
      <c r="F158" s="238" t="s">
        <v>520</v>
      </c>
      <c r="G158" s="236"/>
      <c r="H158" s="239" t="s">
        <v>22</v>
      </c>
      <c r="I158" s="240"/>
      <c r="J158" s="236"/>
      <c r="K158" s="236"/>
      <c r="L158" s="241"/>
      <c r="M158" s="242"/>
      <c r="N158" s="243"/>
      <c r="O158" s="243"/>
      <c r="P158" s="243"/>
      <c r="Q158" s="243"/>
      <c r="R158" s="243"/>
      <c r="S158" s="243"/>
      <c r="T158" s="244"/>
      <c r="AT158" s="245" t="s">
        <v>147</v>
      </c>
      <c r="AU158" s="245" t="s">
        <v>154</v>
      </c>
      <c r="AV158" s="13" t="s">
        <v>23</v>
      </c>
      <c r="AW158" s="13" t="s">
        <v>38</v>
      </c>
      <c r="AX158" s="13" t="s">
        <v>75</v>
      </c>
      <c r="AY158" s="245" t="s">
        <v>136</v>
      </c>
    </row>
    <row r="159" spans="2:51" s="11" customFormat="1" ht="13.5">
      <c r="B159" s="197"/>
      <c r="C159" s="198"/>
      <c r="D159" s="195" t="s">
        <v>147</v>
      </c>
      <c r="E159" s="209" t="s">
        <v>22</v>
      </c>
      <c r="F159" s="210" t="s">
        <v>521</v>
      </c>
      <c r="G159" s="198"/>
      <c r="H159" s="211">
        <v>0.085</v>
      </c>
      <c r="I159" s="203"/>
      <c r="J159" s="198"/>
      <c r="K159" s="198"/>
      <c r="L159" s="204"/>
      <c r="M159" s="205"/>
      <c r="N159" s="206"/>
      <c r="O159" s="206"/>
      <c r="P159" s="206"/>
      <c r="Q159" s="206"/>
      <c r="R159" s="206"/>
      <c r="S159" s="206"/>
      <c r="T159" s="207"/>
      <c r="AT159" s="208" t="s">
        <v>147</v>
      </c>
      <c r="AU159" s="208" t="s">
        <v>154</v>
      </c>
      <c r="AV159" s="11" t="s">
        <v>83</v>
      </c>
      <c r="AW159" s="11" t="s">
        <v>38</v>
      </c>
      <c r="AX159" s="11" t="s">
        <v>75</v>
      </c>
      <c r="AY159" s="208" t="s">
        <v>136</v>
      </c>
    </row>
    <row r="160" spans="2:51" s="13" customFormat="1" ht="13.5">
      <c r="B160" s="235"/>
      <c r="C160" s="236"/>
      <c r="D160" s="195" t="s">
        <v>147</v>
      </c>
      <c r="E160" s="237" t="s">
        <v>22</v>
      </c>
      <c r="F160" s="238" t="s">
        <v>270</v>
      </c>
      <c r="G160" s="236"/>
      <c r="H160" s="239" t="s">
        <v>22</v>
      </c>
      <c r="I160" s="240"/>
      <c r="J160" s="236"/>
      <c r="K160" s="236"/>
      <c r="L160" s="241"/>
      <c r="M160" s="242"/>
      <c r="N160" s="243"/>
      <c r="O160" s="243"/>
      <c r="P160" s="243"/>
      <c r="Q160" s="243"/>
      <c r="R160" s="243"/>
      <c r="S160" s="243"/>
      <c r="T160" s="244"/>
      <c r="AT160" s="245" t="s">
        <v>147</v>
      </c>
      <c r="AU160" s="245" t="s">
        <v>154</v>
      </c>
      <c r="AV160" s="13" t="s">
        <v>23</v>
      </c>
      <c r="AW160" s="13" t="s">
        <v>38</v>
      </c>
      <c r="AX160" s="13" t="s">
        <v>75</v>
      </c>
      <c r="AY160" s="245" t="s">
        <v>136</v>
      </c>
    </row>
    <row r="161" spans="2:51" s="11" customFormat="1" ht="13.5">
      <c r="B161" s="197"/>
      <c r="C161" s="198"/>
      <c r="D161" s="199" t="s">
        <v>147</v>
      </c>
      <c r="E161" s="200" t="s">
        <v>22</v>
      </c>
      <c r="F161" s="201" t="s">
        <v>522</v>
      </c>
      <c r="G161" s="198"/>
      <c r="H161" s="202">
        <v>0.687</v>
      </c>
      <c r="I161" s="203"/>
      <c r="J161" s="198"/>
      <c r="K161" s="198"/>
      <c r="L161" s="204"/>
      <c r="M161" s="205"/>
      <c r="N161" s="206"/>
      <c r="O161" s="206"/>
      <c r="P161" s="206"/>
      <c r="Q161" s="206"/>
      <c r="R161" s="206"/>
      <c r="S161" s="206"/>
      <c r="T161" s="207"/>
      <c r="AT161" s="208" t="s">
        <v>147</v>
      </c>
      <c r="AU161" s="208" t="s">
        <v>154</v>
      </c>
      <c r="AV161" s="11" t="s">
        <v>83</v>
      </c>
      <c r="AW161" s="11" t="s">
        <v>38</v>
      </c>
      <c r="AX161" s="11" t="s">
        <v>75</v>
      </c>
      <c r="AY161" s="208" t="s">
        <v>136</v>
      </c>
    </row>
    <row r="162" spans="2:65" s="1" customFormat="1" ht="31.5" customHeight="1">
      <c r="B162" s="34"/>
      <c r="C162" s="183" t="s">
        <v>280</v>
      </c>
      <c r="D162" s="183" t="s">
        <v>138</v>
      </c>
      <c r="E162" s="184" t="s">
        <v>271</v>
      </c>
      <c r="F162" s="185" t="s">
        <v>272</v>
      </c>
      <c r="G162" s="186" t="s">
        <v>215</v>
      </c>
      <c r="H162" s="187">
        <v>18.18</v>
      </c>
      <c r="I162" s="188"/>
      <c r="J162" s="189">
        <f>ROUND(I162*H162,2)</f>
        <v>0</v>
      </c>
      <c r="K162" s="185" t="s">
        <v>142</v>
      </c>
      <c r="L162" s="54"/>
      <c r="M162" s="190" t="s">
        <v>22</v>
      </c>
      <c r="N162" s="191" t="s">
        <v>46</v>
      </c>
      <c r="O162" s="35"/>
      <c r="P162" s="192">
        <f>O162*H162</f>
        <v>0</v>
      </c>
      <c r="Q162" s="192">
        <v>0</v>
      </c>
      <c r="R162" s="192">
        <f>Q162*H162</f>
        <v>0</v>
      </c>
      <c r="S162" s="192">
        <v>0</v>
      </c>
      <c r="T162" s="193">
        <f>S162*H162</f>
        <v>0</v>
      </c>
      <c r="AR162" s="17" t="s">
        <v>202</v>
      </c>
      <c r="AT162" s="17" t="s">
        <v>138</v>
      </c>
      <c r="AU162" s="17" t="s">
        <v>154</v>
      </c>
      <c r="AY162" s="17" t="s">
        <v>136</v>
      </c>
      <c r="BE162" s="194">
        <f>IF(N162="základní",J162,0)</f>
        <v>0</v>
      </c>
      <c r="BF162" s="194">
        <f>IF(N162="snížená",J162,0)</f>
        <v>0</v>
      </c>
      <c r="BG162" s="194">
        <f>IF(N162="zákl. přenesená",J162,0)</f>
        <v>0</v>
      </c>
      <c r="BH162" s="194">
        <f>IF(N162="sníž. přenesená",J162,0)</f>
        <v>0</v>
      </c>
      <c r="BI162" s="194">
        <f>IF(N162="nulová",J162,0)</f>
        <v>0</v>
      </c>
      <c r="BJ162" s="17" t="s">
        <v>23</v>
      </c>
      <c r="BK162" s="194">
        <f>ROUND(I162*H162,2)</f>
        <v>0</v>
      </c>
      <c r="BL162" s="17" t="s">
        <v>202</v>
      </c>
      <c r="BM162" s="17" t="s">
        <v>273</v>
      </c>
    </row>
    <row r="163" spans="2:47" s="1" customFormat="1" ht="54">
      <c r="B163" s="34"/>
      <c r="C163" s="56"/>
      <c r="D163" s="195" t="s">
        <v>145</v>
      </c>
      <c r="E163" s="56"/>
      <c r="F163" s="196" t="s">
        <v>204</v>
      </c>
      <c r="G163" s="56"/>
      <c r="H163" s="56"/>
      <c r="I163" s="153"/>
      <c r="J163" s="56"/>
      <c r="K163" s="56"/>
      <c r="L163" s="54"/>
      <c r="M163" s="71"/>
      <c r="N163" s="35"/>
      <c r="O163" s="35"/>
      <c r="P163" s="35"/>
      <c r="Q163" s="35"/>
      <c r="R163" s="35"/>
      <c r="S163" s="35"/>
      <c r="T163" s="72"/>
      <c r="AT163" s="17" t="s">
        <v>145</v>
      </c>
      <c r="AU163" s="17" t="s">
        <v>154</v>
      </c>
    </row>
    <row r="164" spans="2:51" s="11" customFormat="1" ht="13.5">
      <c r="B164" s="197"/>
      <c r="C164" s="198"/>
      <c r="D164" s="199" t="s">
        <v>147</v>
      </c>
      <c r="E164" s="200" t="s">
        <v>22</v>
      </c>
      <c r="F164" s="201" t="s">
        <v>523</v>
      </c>
      <c r="G164" s="198"/>
      <c r="H164" s="202">
        <v>18.18</v>
      </c>
      <c r="I164" s="203"/>
      <c r="J164" s="198"/>
      <c r="K164" s="198"/>
      <c r="L164" s="204"/>
      <c r="M164" s="205"/>
      <c r="N164" s="206"/>
      <c r="O164" s="206"/>
      <c r="P164" s="206"/>
      <c r="Q164" s="206"/>
      <c r="R164" s="206"/>
      <c r="S164" s="206"/>
      <c r="T164" s="207"/>
      <c r="AT164" s="208" t="s">
        <v>147</v>
      </c>
      <c r="AU164" s="208" t="s">
        <v>154</v>
      </c>
      <c r="AV164" s="11" t="s">
        <v>83</v>
      </c>
      <c r="AW164" s="11" t="s">
        <v>38</v>
      </c>
      <c r="AX164" s="11" t="s">
        <v>75</v>
      </c>
      <c r="AY164" s="208" t="s">
        <v>136</v>
      </c>
    </row>
    <row r="165" spans="2:65" s="1" customFormat="1" ht="22.5" customHeight="1">
      <c r="B165" s="34"/>
      <c r="C165" s="183" t="s">
        <v>284</v>
      </c>
      <c r="D165" s="183" t="s">
        <v>138</v>
      </c>
      <c r="E165" s="184" t="s">
        <v>524</v>
      </c>
      <c r="F165" s="185" t="s">
        <v>525</v>
      </c>
      <c r="G165" s="186" t="s">
        <v>215</v>
      </c>
      <c r="H165" s="187">
        <v>1.23</v>
      </c>
      <c r="I165" s="188"/>
      <c r="J165" s="189">
        <f>ROUND(I165*H165,2)</f>
        <v>0</v>
      </c>
      <c r="K165" s="185" t="s">
        <v>22</v>
      </c>
      <c r="L165" s="54"/>
      <c r="M165" s="190" t="s">
        <v>22</v>
      </c>
      <c r="N165" s="191" t="s">
        <v>46</v>
      </c>
      <c r="O165" s="35"/>
      <c r="P165" s="192">
        <f>O165*H165</f>
        <v>0</v>
      </c>
      <c r="Q165" s="192">
        <v>0</v>
      </c>
      <c r="R165" s="192">
        <f>Q165*H165</f>
        <v>0</v>
      </c>
      <c r="S165" s="192">
        <v>0</v>
      </c>
      <c r="T165" s="193">
        <f>S165*H165</f>
        <v>0</v>
      </c>
      <c r="AR165" s="17" t="s">
        <v>143</v>
      </c>
      <c r="AT165" s="17" t="s">
        <v>138</v>
      </c>
      <c r="AU165" s="17" t="s">
        <v>154</v>
      </c>
      <c r="AY165" s="17" t="s">
        <v>136</v>
      </c>
      <c r="BE165" s="194">
        <f>IF(N165="základní",J165,0)</f>
        <v>0</v>
      </c>
      <c r="BF165" s="194">
        <f>IF(N165="snížená",J165,0)</f>
        <v>0</v>
      </c>
      <c r="BG165" s="194">
        <f>IF(N165="zákl. přenesená",J165,0)</f>
        <v>0</v>
      </c>
      <c r="BH165" s="194">
        <f>IF(N165="sníž. přenesená",J165,0)</f>
        <v>0</v>
      </c>
      <c r="BI165" s="194">
        <f>IF(N165="nulová",J165,0)</f>
        <v>0</v>
      </c>
      <c r="BJ165" s="17" t="s">
        <v>23</v>
      </c>
      <c r="BK165" s="194">
        <f>ROUND(I165*H165,2)</f>
        <v>0</v>
      </c>
      <c r="BL165" s="17" t="s">
        <v>143</v>
      </c>
      <c r="BM165" s="17" t="s">
        <v>526</v>
      </c>
    </row>
    <row r="166" spans="2:51" s="11" customFormat="1" ht="13.5">
      <c r="B166" s="197"/>
      <c r="C166" s="198"/>
      <c r="D166" s="199" t="s">
        <v>147</v>
      </c>
      <c r="E166" s="200" t="s">
        <v>22</v>
      </c>
      <c r="F166" s="201" t="s">
        <v>519</v>
      </c>
      <c r="G166" s="198"/>
      <c r="H166" s="202">
        <v>1.23</v>
      </c>
      <c r="I166" s="203"/>
      <c r="J166" s="198"/>
      <c r="K166" s="198"/>
      <c r="L166" s="204"/>
      <c r="M166" s="205"/>
      <c r="N166" s="206"/>
      <c r="O166" s="206"/>
      <c r="P166" s="206"/>
      <c r="Q166" s="206"/>
      <c r="R166" s="206"/>
      <c r="S166" s="206"/>
      <c r="T166" s="207"/>
      <c r="AT166" s="208" t="s">
        <v>147</v>
      </c>
      <c r="AU166" s="208" t="s">
        <v>154</v>
      </c>
      <c r="AV166" s="11" t="s">
        <v>83</v>
      </c>
      <c r="AW166" s="11" t="s">
        <v>38</v>
      </c>
      <c r="AX166" s="11" t="s">
        <v>75</v>
      </c>
      <c r="AY166" s="208" t="s">
        <v>136</v>
      </c>
    </row>
    <row r="167" spans="2:65" s="1" customFormat="1" ht="22.5" customHeight="1">
      <c r="B167" s="34"/>
      <c r="C167" s="183" t="s">
        <v>240</v>
      </c>
      <c r="D167" s="183" t="s">
        <v>138</v>
      </c>
      <c r="E167" s="184" t="s">
        <v>276</v>
      </c>
      <c r="F167" s="185" t="s">
        <v>277</v>
      </c>
      <c r="G167" s="186" t="s">
        <v>215</v>
      </c>
      <c r="H167" s="187">
        <v>0.687</v>
      </c>
      <c r="I167" s="188"/>
      <c r="J167" s="189">
        <f>ROUND(I167*H167,2)</f>
        <v>0</v>
      </c>
      <c r="K167" s="185" t="s">
        <v>142</v>
      </c>
      <c r="L167" s="54"/>
      <c r="M167" s="190" t="s">
        <v>22</v>
      </c>
      <c r="N167" s="191" t="s">
        <v>46</v>
      </c>
      <c r="O167" s="35"/>
      <c r="P167" s="192">
        <f>O167*H167</f>
        <v>0</v>
      </c>
      <c r="Q167" s="192">
        <v>0</v>
      </c>
      <c r="R167" s="192">
        <f>Q167*H167</f>
        <v>0</v>
      </c>
      <c r="S167" s="192">
        <v>0</v>
      </c>
      <c r="T167" s="193">
        <f>S167*H167</f>
        <v>0</v>
      </c>
      <c r="AR167" s="17" t="s">
        <v>143</v>
      </c>
      <c r="AT167" s="17" t="s">
        <v>138</v>
      </c>
      <c r="AU167" s="17" t="s">
        <v>154</v>
      </c>
      <c r="AY167" s="17" t="s">
        <v>136</v>
      </c>
      <c r="BE167" s="194">
        <f>IF(N167="základní",J167,0)</f>
        <v>0</v>
      </c>
      <c r="BF167" s="194">
        <f>IF(N167="snížená",J167,0)</f>
        <v>0</v>
      </c>
      <c r="BG167" s="194">
        <f>IF(N167="zákl. přenesená",J167,0)</f>
        <v>0</v>
      </c>
      <c r="BH167" s="194">
        <f>IF(N167="sníž. přenesená",J167,0)</f>
        <v>0</v>
      </c>
      <c r="BI167" s="194">
        <f>IF(N167="nulová",J167,0)</f>
        <v>0</v>
      </c>
      <c r="BJ167" s="17" t="s">
        <v>23</v>
      </c>
      <c r="BK167" s="194">
        <f>ROUND(I167*H167,2)</f>
        <v>0</v>
      </c>
      <c r="BL167" s="17" t="s">
        <v>143</v>
      </c>
      <c r="BM167" s="17" t="s">
        <v>527</v>
      </c>
    </row>
    <row r="168" spans="2:47" s="1" customFormat="1" ht="67.5">
      <c r="B168" s="34"/>
      <c r="C168" s="56"/>
      <c r="D168" s="195" t="s">
        <v>145</v>
      </c>
      <c r="E168" s="56"/>
      <c r="F168" s="196" t="s">
        <v>279</v>
      </c>
      <c r="G168" s="56"/>
      <c r="H168" s="56"/>
      <c r="I168" s="153"/>
      <c r="J168" s="56"/>
      <c r="K168" s="56"/>
      <c r="L168" s="54"/>
      <c r="M168" s="71"/>
      <c r="N168" s="35"/>
      <c r="O168" s="35"/>
      <c r="P168" s="35"/>
      <c r="Q168" s="35"/>
      <c r="R168" s="35"/>
      <c r="S168" s="35"/>
      <c r="T168" s="72"/>
      <c r="AT168" s="17" t="s">
        <v>145</v>
      </c>
      <c r="AU168" s="17" t="s">
        <v>154</v>
      </c>
    </row>
    <row r="169" spans="2:51" s="11" customFormat="1" ht="13.5">
      <c r="B169" s="197"/>
      <c r="C169" s="198"/>
      <c r="D169" s="199" t="s">
        <v>147</v>
      </c>
      <c r="E169" s="200" t="s">
        <v>22</v>
      </c>
      <c r="F169" s="201" t="s">
        <v>522</v>
      </c>
      <c r="G169" s="198"/>
      <c r="H169" s="202">
        <v>0.687</v>
      </c>
      <c r="I169" s="203"/>
      <c r="J169" s="198"/>
      <c r="K169" s="198"/>
      <c r="L169" s="204"/>
      <c r="M169" s="205"/>
      <c r="N169" s="206"/>
      <c r="O169" s="206"/>
      <c r="P169" s="206"/>
      <c r="Q169" s="206"/>
      <c r="R169" s="206"/>
      <c r="S169" s="206"/>
      <c r="T169" s="207"/>
      <c r="AT169" s="208" t="s">
        <v>147</v>
      </c>
      <c r="AU169" s="208" t="s">
        <v>154</v>
      </c>
      <c r="AV169" s="11" t="s">
        <v>83</v>
      </c>
      <c r="AW169" s="11" t="s">
        <v>38</v>
      </c>
      <c r="AX169" s="11" t="s">
        <v>23</v>
      </c>
      <c r="AY169" s="208" t="s">
        <v>136</v>
      </c>
    </row>
    <row r="170" spans="2:65" s="1" customFormat="1" ht="22.5" customHeight="1">
      <c r="B170" s="34"/>
      <c r="C170" s="183" t="s">
        <v>298</v>
      </c>
      <c r="D170" s="183" t="s">
        <v>138</v>
      </c>
      <c r="E170" s="184" t="s">
        <v>285</v>
      </c>
      <c r="F170" s="185" t="s">
        <v>286</v>
      </c>
      <c r="G170" s="186" t="s">
        <v>215</v>
      </c>
      <c r="H170" s="187">
        <v>2.411</v>
      </c>
      <c r="I170" s="188"/>
      <c r="J170" s="189">
        <f>ROUND(I170*H170,2)</f>
        <v>0</v>
      </c>
      <c r="K170" s="185" t="s">
        <v>22</v>
      </c>
      <c r="L170" s="54"/>
      <c r="M170" s="190" t="s">
        <v>22</v>
      </c>
      <c r="N170" s="191" t="s">
        <v>46</v>
      </c>
      <c r="O170" s="35"/>
      <c r="P170" s="192">
        <f>O170*H170</f>
        <v>0</v>
      </c>
      <c r="Q170" s="192">
        <v>0</v>
      </c>
      <c r="R170" s="192">
        <f>Q170*H170</f>
        <v>0</v>
      </c>
      <c r="S170" s="192">
        <v>0</v>
      </c>
      <c r="T170" s="193">
        <f>S170*H170</f>
        <v>0</v>
      </c>
      <c r="AR170" s="17" t="s">
        <v>143</v>
      </c>
      <c r="AT170" s="17" t="s">
        <v>138</v>
      </c>
      <c r="AU170" s="17" t="s">
        <v>154</v>
      </c>
      <c r="AY170" s="17" t="s">
        <v>136</v>
      </c>
      <c r="BE170" s="194">
        <f>IF(N170="základní",J170,0)</f>
        <v>0</v>
      </c>
      <c r="BF170" s="194">
        <f>IF(N170="snížená",J170,0)</f>
        <v>0</v>
      </c>
      <c r="BG170" s="194">
        <f>IF(N170="zákl. přenesená",J170,0)</f>
        <v>0</v>
      </c>
      <c r="BH170" s="194">
        <f>IF(N170="sníž. přenesená",J170,0)</f>
        <v>0</v>
      </c>
      <c r="BI170" s="194">
        <f>IF(N170="nulová",J170,0)</f>
        <v>0</v>
      </c>
      <c r="BJ170" s="17" t="s">
        <v>23</v>
      </c>
      <c r="BK170" s="194">
        <f>ROUND(I170*H170,2)</f>
        <v>0</v>
      </c>
      <c r="BL170" s="17" t="s">
        <v>143</v>
      </c>
      <c r="BM170" s="17" t="s">
        <v>287</v>
      </c>
    </row>
    <row r="171" spans="2:51" s="11" customFormat="1" ht="13.5">
      <c r="B171" s="197"/>
      <c r="C171" s="198"/>
      <c r="D171" s="195" t="s">
        <v>147</v>
      </c>
      <c r="E171" s="209" t="s">
        <v>22</v>
      </c>
      <c r="F171" s="210" t="s">
        <v>528</v>
      </c>
      <c r="G171" s="198"/>
      <c r="H171" s="211">
        <v>2.411</v>
      </c>
      <c r="I171" s="203"/>
      <c r="J171" s="198"/>
      <c r="K171" s="198"/>
      <c r="L171" s="204"/>
      <c r="M171" s="205"/>
      <c r="N171" s="206"/>
      <c r="O171" s="206"/>
      <c r="P171" s="206"/>
      <c r="Q171" s="206"/>
      <c r="R171" s="206"/>
      <c r="S171" s="206"/>
      <c r="T171" s="207"/>
      <c r="AT171" s="208" t="s">
        <v>147</v>
      </c>
      <c r="AU171" s="208" t="s">
        <v>154</v>
      </c>
      <c r="AV171" s="11" t="s">
        <v>83</v>
      </c>
      <c r="AW171" s="11" t="s">
        <v>38</v>
      </c>
      <c r="AX171" s="11" t="s">
        <v>23</v>
      </c>
      <c r="AY171" s="208" t="s">
        <v>136</v>
      </c>
    </row>
    <row r="172" spans="2:63" s="10" customFormat="1" ht="37.35" customHeight="1">
      <c r="B172" s="166"/>
      <c r="C172" s="167"/>
      <c r="D172" s="168" t="s">
        <v>74</v>
      </c>
      <c r="E172" s="169" t="s">
        <v>288</v>
      </c>
      <c r="F172" s="169" t="s">
        <v>289</v>
      </c>
      <c r="G172" s="167"/>
      <c r="H172" s="167"/>
      <c r="I172" s="170"/>
      <c r="J172" s="171">
        <f>BK172</f>
        <v>0</v>
      </c>
      <c r="K172" s="167"/>
      <c r="L172" s="172"/>
      <c r="M172" s="173"/>
      <c r="N172" s="174"/>
      <c r="O172" s="174"/>
      <c r="P172" s="175">
        <f>P173+P177+P180+P183</f>
        <v>0</v>
      </c>
      <c r="Q172" s="174"/>
      <c r="R172" s="175">
        <f>R173+R177+R180+R183</f>
        <v>0.52</v>
      </c>
      <c r="S172" s="174"/>
      <c r="T172" s="176">
        <f>T173+T177+T180+T183</f>
        <v>0.0852</v>
      </c>
      <c r="AR172" s="177" t="s">
        <v>83</v>
      </c>
      <c r="AT172" s="178" t="s">
        <v>74</v>
      </c>
      <c r="AU172" s="178" t="s">
        <v>75</v>
      </c>
      <c r="AY172" s="177" t="s">
        <v>136</v>
      </c>
      <c r="BK172" s="179">
        <f>BK173+BK177+BK180+BK183</f>
        <v>0</v>
      </c>
    </row>
    <row r="173" spans="2:63" s="10" customFormat="1" ht="19.9" customHeight="1">
      <c r="B173" s="166"/>
      <c r="C173" s="167"/>
      <c r="D173" s="180" t="s">
        <v>74</v>
      </c>
      <c r="E173" s="181" t="s">
        <v>290</v>
      </c>
      <c r="F173" s="181" t="s">
        <v>291</v>
      </c>
      <c r="G173" s="167"/>
      <c r="H173" s="167"/>
      <c r="I173" s="170"/>
      <c r="J173" s="182">
        <f>BK173</f>
        <v>0</v>
      </c>
      <c r="K173" s="167"/>
      <c r="L173" s="172"/>
      <c r="M173" s="173"/>
      <c r="N173" s="174"/>
      <c r="O173" s="174"/>
      <c r="P173" s="175">
        <f>SUM(P174:P176)</f>
        <v>0</v>
      </c>
      <c r="Q173" s="174"/>
      <c r="R173" s="175">
        <f>SUM(R174:R176)</f>
        <v>0</v>
      </c>
      <c r="S173" s="174"/>
      <c r="T173" s="176">
        <f>SUM(T174:T176)</f>
        <v>0</v>
      </c>
      <c r="AR173" s="177" t="s">
        <v>83</v>
      </c>
      <c r="AT173" s="178" t="s">
        <v>74</v>
      </c>
      <c r="AU173" s="178" t="s">
        <v>23</v>
      </c>
      <c r="AY173" s="177" t="s">
        <v>136</v>
      </c>
      <c r="BK173" s="179">
        <f>SUM(BK174:BK176)</f>
        <v>0</v>
      </c>
    </row>
    <row r="174" spans="2:65" s="1" customFormat="1" ht="31.5" customHeight="1">
      <c r="B174" s="34"/>
      <c r="C174" s="183" t="s">
        <v>529</v>
      </c>
      <c r="D174" s="183" t="s">
        <v>138</v>
      </c>
      <c r="E174" s="184" t="s">
        <v>292</v>
      </c>
      <c r="F174" s="185" t="s">
        <v>293</v>
      </c>
      <c r="G174" s="186" t="s">
        <v>238</v>
      </c>
      <c r="H174" s="187">
        <v>1</v>
      </c>
      <c r="I174" s="188"/>
      <c r="J174" s="189">
        <f>ROUND(I174*H174,2)</f>
        <v>0</v>
      </c>
      <c r="K174" s="185" t="s">
        <v>142</v>
      </c>
      <c r="L174" s="54"/>
      <c r="M174" s="190" t="s">
        <v>22</v>
      </c>
      <c r="N174" s="191" t="s">
        <v>46</v>
      </c>
      <c r="O174" s="35"/>
      <c r="P174" s="192">
        <f>O174*H174</f>
        <v>0</v>
      </c>
      <c r="Q174" s="192">
        <v>0</v>
      </c>
      <c r="R174" s="192">
        <f>Q174*H174</f>
        <v>0</v>
      </c>
      <c r="S174" s="192">
        <v>0</v>
      </c>
      <c r="T174" s="193">
        <f>S174*H174</f>
        <v>0</v>
      </c>
      <c r="AR174" s="17" t="s">
        <v>235</v>
      </c>
      <c r="AT174" s="17" t="s">
        <v>138</v>
      </c>
      <c r="AU174" s="17" t="s">
        <v>83</v>
      </c>
      <c r="AY174" s="17" t="s">
        <v>136</v>
      </c>
      <c r="BE174" s="194">
        <f>IF(N174="základní",J174,0)</f>
        <v>0</v>
      </c>
      <c r="BF174" s="194">
        <f>IF(N174="snížená",J174,0)</f>
        <v>0</v>
      </c>
      <c r="BG174" s="194">
        <f>IF(N174="zákl. přenesená",J174,0)</f>
        <v>0</v>
      </c>
      <c r="BH174" s="194">
        <f>IF(N174="sníž. přenesená",J174,0)</f>
        <v>0</v>
      </c>
      <c r="BI174" s="194">
        <f>IF(N174="nulová",J174,0)</f>
        <v>0</v>
      </c>
      <c r="BJ174" s="17" t="s">
        <v>23</v>
      </c>
      <c r="BK174" s="194">
        <f>ROUND(I174*H174,2)</f>
        <v>0</v>
      </c>
      <c r="BL174" s="17" t="s">
        <v>235</v>
      </c>
      <c r="BM174" s="17" t="s">
        <v>530</v>
      </c>
    </row>
    <row r="175" spans="2:47" s="1" customFormat="1" ht="40.5">
      <c r="B175" s="34"/>
      <c r="C175" s="56"/>
      <c r="D175" s="195" t="s">
        <v>145</v>
      </c>
      <c r="E175" s="56"/>
      <c r="F175" s="196" t="s">
        <v>295</v>
      </c>
      <c r="G175" s="56"/>
      <c r="H175" s="56"/>
      <c r="I175" s="153"/>
      <c r="J175" s="56"/>
      <c r="K175" s="56"/>
      <c r="L175" s="54"/>
      <c r="M175" s="71"/>
      <c r="N175" s="35"/>
      <c r="O175" s="35"/>
      <c r="P175" s="35"/>
      <c r="Q175" s="35"/>
      <c r="R175" s="35"/>
      <c r="S175" s="35"/>
      <c r="T175" s="72"/>
      <c r="AT175" s="17" t="s">
        <v>145</v>
      </c>
      <c r="AU175" s="17" t="s">
        <v>83</v>
      </c>
    </row>
    <row r="176" spans="2:51" s="11" customFormat="1" ht="13.5">
      <c r="B176" s="197"/>
      <c r="C176" s="198"/>
      <c r="D176" s="195" t="s">
        <v>147</v>
      </c>
      <c r="E176" s="209" t="s">
        <v>22</v>
      </c>
      <c r="F176" s="210" t="s">
        <v>23</v>
      </c>
      <c r="G176" s="198"/>
      <c r="H176" s="211">
        <v>1</v>
      </c>
      <c r="I176" s="203"/>
      <c r="J176" s="198"/>
      <c r="K176" s="198"/>
      <c r="L176" s="204"/>
      <c r="M176" s="205"/>
      <c r="N176" s="206"/>
      <c r="O176" s="206"/>
      <c r="P176" s="206"/>
      <c r="Q176" s="206"/>
      <c r="R176" s="206"/>
      <c r="S176" s="206"/>
      <c r="T176" s="207"/>
      <c r="AT176" s="208" t="s">
        <v>147</v>
      </c>
      <c r="AU176" s="208" t="s">
        <v>83</v>
      </c>
      <c r="AV176" s="11" t="s">
        <v>83</v>
      </c>
      <c r="AW176" s="11" t="s">
        <v>38</v>
      </c>
      <c r="AX176" s="11" t="s">
        <v>23</v>
      </c>
      <c r="AY176" s="208" t="s">
        <v>136</v>
      </c>
    </row>
    <row r="177" spans="2:63" s="10" customFormat="1" ht="29.85" customHeight="1">
      <c r="B177" s="166"/>
      <c r="C177" s="167"/>
      <c r="D177" s="180" t="s">
        <v>74</v>
      </c>
      <c r="E177" s="181" t="s">
        <v>296</v>
      </c>
      <c r="F177" s="181" t="s">
        <v>297</v>
      </c>
      <c r="G177" s="167"/>
      <c r="H177" s="167"/>
      <c r="I177" s="170"/>
      <c r="J177" s="182">
        <f>BK177</f>
        <v>0</v>
      </c>
      <c r="K177" s="167"/>
      <c r="L177" s="172"/>
      <c r="M177" s="173"/>
      <c r="N177" s="174"/>
      <c r="O177" s="174"/>
      <c r="P177" s="175">
        <f>SUM(P178:P179)</f>
        <v>0</v>
      </c>
      <c r="Q177" s="174"/>
      <c r="R177" s="175">
        <f>SUM(R178:R179)</f>
        <v>0</v>
      </c>
      <c r="S177" s="174"/>
      <c r="T177" s="176">
        <f>SUM(T178:T179)</f>
        <v>0</v>
      </c>
      <c r="AR177" s="177" t="s">
        <v>83</v>
      </c>
      <c r="AT177" s="178" t="s">
        <v>74</v>
      </c>
      <c r="AU177" s="178" t="s">
        <v>23</v>
      </c>
      <c r="AY177" s="177" t="s">
        <v>136</v>
      </c>
      <c r="BK177" s="179">
        <f>SUM(BK178:BK179)</f>
        <v>0</v>
      </c>
    </row>
    <row r="178" spans="2:65" s="1" customFormat="1" ht="31.5" customHeight="1">
      <c r="B178" s="34"/>
      <c r="C178" s="183" t="s">
        <v>310</v>
      </c>
      <c r="D178" s="183" t="s">
        <v>138</v>
      </c>
      <c r="E178" s="184" t="s">
        <v>299</v>
      </c>
      <c r="F178" s="185" t="s">
        <v>300</v>
      </c>
      <c r="G178" s="186" t="s">
        <v>238</v>
      </c>
      <c r="H178" s="187">
        <v>5</v>
      </c>
      <c r="I178" s="188"/>
      <c r="J178" s="189">
        <f>ROUND(I178*H178,2)</f>
        <v>0</v>
      </c>
      <c r="K178" s="185" t="s">
        <v>22</v>
      </c>
      <c r="L178" s="54"/>
      <c r="M178" s="190" t="s">
        <v>22</v>
      </c>
      <c r="N178" s="191" t="s">
        <v>46</v>
      </c>
      <c r="O178" s="35"/>
      <c r="P178" s="192">
        <f>O178*H178</f>
        <v>0</v>
      </c>
      <c r="Q178" s="192">
        <v>0</v>
      </c>
      <c r="R178" s="192">
        <f>Q178*H178</f>
        <v>0</v>
      </c>
      <c r="S178" s="192">
        <v>0</v>
      </c>
      <c r="T178" s="193">
        <f>S178*H178</f>
        <v>0</v>
      </c>
      <c r="AR178" s="17" t="s">
        <v>235</v>
      </c>
      <c r="AT178" s="17" t="s">
        <v>138</v>
      </c>
      <c r="AU178" s="17" t="s">
        <v>83</v>
      </c>
      <c r="AY178" s="17" t="s">
        <v>136</v>
      </c>
      <c r="BE178" s="194">
        <f>IF(N178="základní",J178,0)</f>
        <v>0</v>
      </c>
      <c r="BF178" s="194">
        <f>IF(N178="snížená",J178,0)</f>
        <v>0</v>
      </c>
      <c r="BG178" s="194">
        <f>IF(N178="zákl. přenesená",J178,0)</f>
        <v>0</v>
      </c>
      <c r="BH178" s="194">
        <f>IF(N178="sníž. přenesená",J178,0)</f>
        <v>0</v>
      </c>
      <c r="BI178" s="194">
        <f>IF(N178="nulová",J178,0)</f>
        <v>0</v>
      </c>
      <c r="BJ178" s="17" t="s">
        <v>23</v>
      </c>
      <c r="BK178" s="194">
        <f>ROUND(I178*H178,2)</f>
        <v>0</v>
      </c>
      <c r="BL178" s="17" t="s">
        <v>235</v>
      </c>
      <c r="BM178" s="17" t="s">
        <v>301</v>
      </c>
    </row>
    <row r="179" spans="2:51" s="11" customFormat="1" ht="13.5">
      <c r="B179" s="197"/>
      <c r="C179" s="198"/>
      <c r="D179" s="195" t="s">
        <v>147</v>
      </c>
      <c r="E179" s="209" t="s">
        <v>22</v>
      </c>
      <c r="F179" s="210" t="s">
        <v>166</v>
      </c>
      <c r="G179" s="198"/>
      <c r="H179" s="211">
        <v>5</v>
      </c>
      <c r="I179" s="203"/>
      <c r="J179" s="198"/>
      <c r="K179" s="198"/>
      <c r="L179" s="204"/>
      <c r="M179" s="205"/>
      <c r="N179" s="206"/>
      <c r="O179" s="206"/>
      <c r="P179" s="206"/>
      <c r="Q179" s="206"/>
      <c r="R179" s="206"/>
      <c r="S179" s="206"/>
      <c r="T179" s="207"/>
      <c r="AT179" s="208" t="s">
        <v>147</v>
      </c>
      <c r="AU179" s="208" t="s">
        <v>83</v>
      </c>
      <c r="AV179" s="11" t="s">
        <v>83</v>
      </c>
      <c r="AW179" s="11" t="s">
        <v>38</v>
      </c>
      <c r="AX179" s="11" t="s">
        <v>23</v>
      </c>
      <c r="AY179" s="208" t="s">
        <v>136</v>
      </c>
    </row>
    <row r="180" spans="2:63" s="10" customFormat="1" ht="29.85" customHeight="1">
      <c r="B180" s="166"/>
      <c r="C180" s="167"/>
      <c r="D180" s="180" t="s">
        <v>74</v>
      </c>
      <c r="E180" s="181" t="s">
        <v>302</v>
      </c>
      <c r="F180" s="181" t="s">
        <v>303</v>
      </c>
      <c r="G180" s="167"/>
      <c r="H180" s="167"/>
      <c r="I180" s="170"/>
      <c r="J180" s="182">
        <f>BK180</f>
        <v>0</v>
      </c>
      <c r="K180" s="167"/>
      <c r="L180" s="172"/>
      <c r="M180" s="173"/>
      <c r="N180" s="174"/>
      <c r="O180" s="174"/>
      <c r="P180" s="175">
        <f>SUM(P181:P182)</f>
        <v>0</v>
      </c>
      <c r="Q180" s="174"/>
      <c r="R180" s="175">
        <f>SUM(R181:R182)</f>
        <v>0</v>
      </c>
      <c r="S180" s="174"/>
      <c r="T180" s="176">
        <f>SUM(T181:T182)</f>
        <v>0</v>
      </c>
      <c r="AR180" s="177" t="s">
        <v>83</v>
      </c>
      <c r="AT180" s="178" t="s">
        <v>74</v>
      </c>
      <c r="AU180" s="178" t="s">
        <v>23</v>
      </c>
      <c r="AY180" s="177" t="s">
        <v>136</v>
      </c>
      <c r="BK180" s="179">
        <f>SUM(BK181:BK182)</f>
        <v>0</v>
      </c>
    </row>
    <row r="181" spans="2:65" s="1" customFormat="1" ht="22.5" customHeight="1">
      <c r="B181" s="34"/>
      <c r="C181" s="183" t="s">
        <v>314</v>
      </c>
      <c r="D181" s="183" t="s">
        <v>138</v>
      </c>
      <c r="E181" s="184" t="s">
        <v>305</v>
      </c>
      <c r="F181" s="185" t="s">
        <v>306</v>
      </c>
      <c r="G181" s="186" t="s">
        <v>238</v>
      </c>
      <c r="H181" s="187">
        <v>5</v>
      </c>
      <c r="I181" s="188"/>
      <c r="J181" s="189">
        <f>ROUND(I181*H181,2)</f>
        <v>0</v>
      </c>
      <c r="K181" s="185" t="s">
        <v>22</v>
      </c>
      <c r="L181" s="54"/>
      <c r="M181" s="190" t="s">
        <v>22</v>
      </c>
      <c r="N181" s="191" t="s">
        <v>46</v>
      </c>
      <c r="O181" s="35"/>
      <c r="P181" s="192">
        <f>O181*H181</f>
        <v>0</v>
      </c>
      <c r="Q181" s="192">
        <v>0</v>
      </c>
      <c r="R181" s="192">
        <f>Q181*H181</f>
        <v>0</v>
      </c>
      <c r="S181" s="192">
        <v>0</v>
      </c>
      <c r="T181" s="193">
        <f>S181*H181</f>
        <v>0</v>
      </c>
      <c r="AR181" s="17" t="s">
        <v>235</v>
      </c>
      <c r="AT181" s="17" t="s">
        <v>138</v>
      </c>
      <c r="AU181" s="17" t="s">
        <v>83</v>
      </c>
      <c r="AY181" s="17" t="s">
        <v>136</v>
      </c>
      <c r="BE181" s="194">
        <f>IF(N181="základní",J181,0)</f>
        <v>0</v>
      </c>
      <c r="BF181" s="194">
        <f>IF(N181="snížená",J181,0)</f>
        <v>0</v>
      </c>
      <c r="BG181" s="194">
        <f>IF(N181="zákl. přenesená",J181,0)</f>
        <v>0</v>
      </c>
      <c r="BH181" s="194">
        <f>IF(N181="sníž. přenesená",J181,0)</f>
        <v>0</v>
      </c>
      <c r="BI181" s="194">
        <f>IF(N181="nulová",J181,0)</f>
        <v>0</v>
      </c>
      <c r="BJ181" s="17" t="s">
        <v>23</v>
      </c>
      <c r="BK181" s="194">
        <f>ROUND(I181*H181,2)</f>
        <v>0</v>
      </c>
      <c r="BL181" s="17" t="s">
        <v>235</v>
      </c>
      <c r="BM181" s="17" t="s">
        <v>307</v>
      </c>
    </row>
    <row r="182" spans="2:51" s="11" customFormat="1" ht="13.5">
      <c r="B182" s="197"/>
      <c r="C182" s="198"/>
      <c r="D182" s="195" t="s">
        <v>147</v>
      </c>
      <c r="E182" s="209" t="s">
        <v>22</v>
      </c>
      <c r="F182" s="210" t="s">
        <v>166</v>
      </c>
      <c r="G182" s="198"/>
      <c r="H182" s="211">
        <v>5</v>
      </c>
      <c r="I182" s="203"/>
      <c r="J182" s="198"/>
      <c r="K182" s="198"/>
      <c r="L182" s="204"/>
      <c r="M182" s="205"/>
      <c r="N182" s="206"/>
      <c r="O182" s="206"/>
      <c r="P182" s="206"/>
      <c r="Q182" s="206"/>
      <c r="R182" s="206"/>
      <c r="S182" s="206"/>
      <c r="T182" s="207"/>
      <c r="AT182" s="208" t="s">
        <v>147</v>
      </c>
      <c r="AU182" s="208" t="s">
        <v>83</v>
      </c>
      <c r="AV182" s="11" t="s">
        <v>83</v>
      </c>
      <c r="AW182" s="11" t="s">
        <v>38</v>
      </c>
      <c r="AX182" s="11" t="s">
        <v>23</v>
      </c>
      <c r="AY182" s="208" t="s">
        <v>136</v>
      </c>
    </row>
    <row r="183" spans="2:63" s="10" customFormat="1" ht="29.85" customHeight="1">
      <c r="B183" s="166"/>
      <c r="C183" s="167"/>
      <c r="D183" s="180" t="s">
        <v>74</v>
      </c>
      <c r="E183" s="181" t="s">
        <v>308</v>
      </c>
      <c r="F183" s="181" t="s">
        <v>309</v>
      </c>
      <c r="G183" s="167"/>
      <c r="H183" s="167"/>
      <c r="I183" s="170"/>
      <c r="J183" s="182">
        <f>BK183</f>
        <v>0</v>
      </c>
      <c r="K183" s="167"/>
      <c r="L183" s="172"/>
      <c r="M183" s="173"/>
      <c r="N183" s="174"/>
      <c r="O183" s="174"/>
      <c r="P183" s="175">
        <f>SUM(P184:P201)</f>
        <v>0</v>
      </c>
      <c r="Q183" s="174"/>
      <c r="R183" s="175">
        <f>SUM(R184:R201)</f>
        <v>0.52</v>
      </c>
      <c r="S183" s="174"/>
      <c r="T183" s="176">
        <f>SUM(T184:T201)</f>
        <v>0.0852</v>
      </c>
      <c r="AR183" s="177" t="s">
        <v>83</v>
      </c>
      <c r="AT183" s="178" t="s">
        <v>74</v>
      </c>
      <c r="AU183" s="178" t="s">
        <v>23</v>
      </c>
      <c r="AY183" s="177" t="s">
        <v>136</v>
      </c>
      <c r="BK183" s="179">
        <f>SUM(BK184:BK201)</f>
        <v>0</v>
      </c>
    </row>
    <row r="184" spans="2:65" s="1" customFormat="1" ht="22.5" customHeight="1">
      <c r="B184" s="34"/>
      <c r="C184" s="183" t="s">
        <v>319</v>
      </c>
      <c r="D184" s="183" t="s">
        <v>138</v>
      </c>
      <c r="E184" s="184" t="s">
        <v>531</v>
      </c>
      <c r="F184" s="185" t="s">
        <v>532</v>
      </c>
      <c r="G184" s="186" t="s">
        <v>238</v>
      </c>
      <c r="H184" s="187">
        <v>1</v>
      </c>
      <c r="I184" s="188"/>
      <c r="J184" s="189">
        <f>ROUND(I184*H184,2)</f>
        <v>0</v>
      </c>
      <c r="K184" s="185" t="s">
        <v>22</v>
      </c>
      <c r="L184" s="54"/>
      <c r="M184" s="190" t="s">
        <v>22</v>
      </c>
      <c r="N184" s="191" t="s">
        <v>46</v>
      </c>
      <c r="O184" s="35"/>
      <c r="P184" s="192">
        <f>O184*H184</f>
        <v>0</v>
      </c>
      <c r="Q184" s="192">
        <v>0</v>
      </c>
      <c r="R184" s="192">
        <f>Q184*H184</f>
        <v>0</v>
      </c>
      <c r="S184" s="192">
        <v>0.01</v>
      </c>
      <c r="T184" s="193">
        <f>S184*H184</f>
        <v>0.01</v>
      </c>
      <c r="AR184" s="17" t="s">
        <v>202</v>
      </c>
      <c r="AT184" s="17" t="s">
        <v>138</v>
      </c>
      <c r="AU184" s="17" t="s">
        <v>83</v>
      </c>
      <c r="AY184" s="17" t="s">
        <v>136</v>
      </c>
      <c r="BE184" s="194">
        <f>IF(N184="základní",J184,0)</f>
        <v>0</v>
      </c>
      <c r="BF184" s="194">
        <f>IF(N184="snížená",J184,0)</f>
        <v>0</v>
      </c>
      <c r="BG184" s="194">
        <f>IF(N184="zákl. přenesená",J184,0)</f>
        <v>0</v>
      </c>
      <c r="BH184" s="194">
        <f>IF(N184="sníž. přenesená",J184,0)</f>
        <v>0</v>
      </c>
      <c r="BI184" s="194">
        <f>IF(N184="nulová",J184,0)</f>
        <v>0</v>
      </c>
      <c r="BJ184" s="17" t="s">
        <v>23</v>
      </c>
      <c r="BK184" s="194">
        <f>ROUND(I184*H184,2)</f>
        <v>0</v>
      </c>
      <c r="BL184" s="17" t="s">
        <v>202</v>
      </c>
      <c r="BM184" s="17" t="s">
        <v>533</v>
      </c>
    </row>
    <row r="185" spans="2:51" s="11" customFormat="1" ht="13.5">
      <c r="B185" s="197"/>
      <c r="C185" s="198"/>
      <c r="D185" s="199" t="s">
        <v>147</v>
      </c>
      <c r="E185" s="200" t="s">
        <v>22</v>
      </c>
      <c r="F185" s="201" t="s">
        <v>23</v>
      </c>
      <c r="G185" s="198"/>
      <c r="H185" s="202">
        <v>1</v>
      </c>
      <c r="I185" s="203"/>
      <c r="J185" s="198"/>
      <c r="K185" s="198"/>
      <c r="L185" s="204"/>
      <c r="M185" s="205"/>
      <c r="N185" s="206"/>
      <c r="O185" s="206"/>
      <c r="P185" s="206"/>
      <c r="Q185" s="206"/>
      <c r="R185" s="206"/>
      <c r="S185" s="206"/>
      <c r="T185" s="207"/>
      <c r="AT185" s="208" t="s">
        <v>147</v>
      </c>
      <c r="AU185" s="208" t="s">
        <v>83</v>
      </c>
      <c r="AV185" s="11" t="s">
        <v>83</v>
      </c>
      <c r="AW185" s="11" t="s">
        <v>38</v>
      </c>
      <c r="AX185" s="11" t="s">
        <v>23</v>
      </c>
      <c r="AY185" s="208" t="s">
        <v>136</v>
      </c>
    </row>
    <row r="186" spans="2:65" s="1" customFormat="1" ht="22.5" customHeight="1">
      <c r="B186" s="34"/>
      <c r="C186" s="183" t="s">
        <v>317</v>
      </c>
      <c r="D186" s="183" t="s">
        <v>138</v>
      </c>
      <c r="E186" s="184" t="s">
        <v>534</v>
      </c>
      <c r="F186" s="185" t="s">
        <v>532</v>
      </c>
      <c r="G186" s="186" t="s">
        <v>238</v>
      </c>
      <c r="H186" s="187">
        <v>1</v>
      </c>
      <c r="I186" s="188"/>
      <c r="J186" s="189">
        <f>ROUND(I186*H186,2)</f>
        <v>0</v>
      </c>
      <c r="K186" s="185" t="s">
        <v>22</v>
      </c>
      <c r="L186" s="54"/>
      <c r="M186" s="190" t="s">
        <v>22</v>
      </c>
      <c r="N186" s="191" t="s">
        <v>46</v>
      </c>
      <c r="O186" s="35"/>
      <c r="P186" s="192">
        <f>O186*H186</f>
        <v>0</v>
      </c>
      <c r="Q186" s="192">
        <v>0</v>
      </c>
      <c r="R186" s="192">
        <f>Q186*H186</f>
        <v>0</v>
      </c>
      <c r="S186" s="192">
        <v>0.0752</v>
      </c>
      <c r="T186" s="193">
        <f>S186*H186</f>
        <v>0.0752</v>
      </c>
      <c r="AR186" s="17" t="s">
        <v>235</v>
      </c>
      <c r="AT186" s="17" t="s">
        <v>138</v>
      </c>
      <c r="AU186" s="17" t="s">
        <v>83</v>
      </c>
      <c r="AY186" s="17" t="s">
        <v>136</v>
      </c>
      <c r="BE186" s="194">
        <f>IF(N186="základní",J186,0)</f>
        <v>0</v>
      </c>
      <c r="BF186" s="194">
        <f>IF(N186="snížená",J186,0)</f>
        <v>0</v>
      </c>
      <c r="BG186" s="194">
        <f>IF(N186="zákl. přenesená",J186,0)</f>
        <v>0</v>
      </c>
      <c r="BH186" s="194">
        <f>IF(N186="sníž. přenesená",J186,0)</f>
        <v>0</v>
      </c>
      <c r="BI186" s="194">
        <f>IF(N186="nulová",J186,0)</f>
        <v>0</v>
      </c>
      <c r="BJ186" s="17" t="s">
        <v>23</v>
      </c>
      <c r="BK186" s="194">
        <f>ROUND(I186*H186,2)</f>
        <v>0</v>
      </c>
      <c r="BL186" s="17" t="s">
        <v>235</v>
      </c>
      <c r="BM186" s="17" t="s">
        <v>535</v>
      </c>
    </row>
    <row r="187" spans="2:51" s="11" customFormat="1" ht="13.5">
      <c r="B187" s="197"/>
      <c r="C187" s="198"/>
      <c r="D187" s="199" t="s">
        <v>147</v>
      </c>
      <c r="E187" s="200" t="s">
        <v>22</v>
      </c>
      <c r="F187" s="201" t="s">
        <v>23</v>
      </c>
      <c r="G187" s="198"/>
      <c r="H187" s="202">
        <v>1</v>
      </c>
      <c r="I187" s="203"/>
      <c r="J187" s="198"/>
      <c r="K187" s="198"/>
      <c r="L187" s="204"/>
      <c r="M187" s="205"/>
      <c r="N187" s="206"/>
      <c r="O187" s="206"/>
      <c r="P187" s="206"/>
      <c r="Q187" s="206"/>
      <c r="R187" s="206"/>
      <c r="S187" s="206"/>
      <c r="T187" s="207"/>
      <c r="AT187" s="208" t="s">
        <v>147</v>
      </c>
      <c r="AU187" s="208" t="s">
        <v>83</v>
      </c>
      <c r="AV187" s="11" t="s">
        <v>83</v>
      </c>
      <c r="AW187" s="11" t="s">
        <v>38</v>
      </c>
      <c r="AX187" s="11" t="s">
        <v>23</v>
      </c>
      <c r="AY187" s="208" t="s">
        <v>136</v>
      </c>
    </row>
    <row r="188" spans="2:65" s="1" customFormat="1" ht="22.5" customHeight="1">
      <c r="B188" s="34"/>
      <c r="C188" s="183" t="s">
        <v>327</v>
      </c>
      <c r="D188" s="183" t="s">
        <v>138</v>
      </c>
      <c r="E188" s="184" t="s">
        <v>536</v>
      </c>
      <c r="F188" s="185" t="s">
        <v>537</v>
      </c>
      <c r="G188" s="186" t="s">
        <v>238</v>
      </c>
      <c r="H188" s="187">
        <v>1</v>
      </c>
      <c r="I188" s="188"/>
      <c r="J188" s="189">
        <f>ROUND(I188*H188,2)</f>
        <v>0</v>
      </c>
      <c r="K188" s="185" t="s">
        <v>22</v>
      </c>
      <c r="L188" s="54"/>
      <c r="M188" s="190" t="s">
        <v>22</v>
      </c>
      <c r="N188" s="191" t="s">
        <v>46</v>
      </c>
      <c r="O188" s="35"/>
      <c r="P188" s="192">
        <f>O188*H188</f>
        <v>0</v>
      </c>
      <c r="Q188" s="192">
        <v>0</v>
      </c>
      <c r="R188" s="192">
        <f>Q188*H188</f>
        <v>0</v>
      </c>
      <c r="S188" s="192">
        <v>0</v>
      </c>
      <c r="T188" s="193">
        <f>S188*H188</f>
        <v>0</v>
      </c>
      <c r="AR188" s="17" t="s">
        <v>235</v>
      </c>
      <c r="AT188" s="17" t="s">
        <v>138</v>
      </c>
      <c r="AU188" s="17" t="s">
        <v>83</v>
      </c>
      <c r="AY188" s="17" t="s">
        <v>136</v>
      </c>
      <c r="BE188" s="194">
        <f>IF(N188="základní",J188,0)</f>
        <v>0</v>
      </c>
      <c r="BF188" s="194">
        <f>IF(N188="snížená",J188,0)</f>
        <v>0</v>
      </c>
      <c r="BG188" s="194">
        <f>IF(N188="zákl. přenesená",J188,0)</f>
        <v>0</v>
      </c>
      <c r="BH188" s="194">
        <f>IF(N188="sníž. přenesená",J188,0)</f>
        <v>0</v>
      </c>
      <c r="BI188" s="194">
        <f>IF(N188="nulová",J188,0)</f>
        <v>0</v>
      </c>
      <c r="BJ188" s="17" t="s">
        <v>23</v>
      </c>
      <c r="BK188" s="194">
        <f>ROUND(I188*H188,2)</f>
        <v>0</v>
      </c>
      <c r="BL188" s="17" t="s">
        <v>235</v>
      </c>
      <c r="BM188" s="17" t="s">
        <v>538</v>
      </c>
    </row>
    <row r="189" spans="2:51" s="11" customFormat="1" ht="13.5">
      <c r="B189" s="197"/>
      <c r="C189" s="198"/>
      <c r="D189" s="199" t="s">
        <v>147</v>
      </c>
      <c r="E189" s="200" t="s">
        <v>22</v>
      </c>
      <c r="F189" s="201" t="s">
        <v>23</v>
      </c>
      <c r="G189" s="198"/>
      <c r="H189" s="202">
        <v>1</v>
      </c>
      <c r="I189" s="203"/>
      <c r="J189" s="198"/>
      <c r="K189" s="198"/>
      <c r="L189" s="204"/>
      <c r="M189" s="205"/>
      <c r="N189" s="206"/>
      <c r="O189" s="206"/>
      <c r="P189" s="206"/>
      <c r="Q189" s="206"/>
      <c r="R189" s="206"/>
      <c r="S189" s="206"/>
      <c r="T189" s="207"/>
      <c r="AT189" s="208" t="s">
        <v>147</v>
      </c>
      <c r="AU189" s="208" t="s">
        <v>83</v>
      </c>
      <c r="AV189" s="11" t="s">
        <v>83</v>
      </c>
      <c r="AW189" s="11" t="s">
        <v>38</v>
      </c>
      <c r="AX189" s="11" t="s">
        <v>23</v>
      </c>
      <c r="AY189" s="208" t="s">
        <v>136</v>
      </c>
    </row>
    <row r="190" spans="2:65" s="1" customFormat="1" ht="31.5" customHeight="1">
      <c r="B190" s="34"/>
      <c r="C190" s="183" t="s">
        <v>334</v>
      </c>
      <c r="D190" s="183" t="s">
        <v>138</v>
      </c>
      <c r="E190" s="184" t="s">
        <v>539</v>
      </c>
      <c r="F190" s="185" t="s">
        <v>540</v>
      </c>
      <c r="G190" s="186" t="s">
        <v>162</v>
      </c>
      <c r="H190" s="187">
        <v>1</v>
      </c>
      <c r="I190" s="188"/>
      <c r="J190" s="189">
        <f>ROUND(I190*H190,2)</f>
        <v>0</v>
      </c>
      <c r="K190" s="185" t="s">
        <v>22</v>
      </c>
      <c r="L190" s="54"/>
      <c r="M190" s="190" t="s">
        <v>22</v>
      </c>
      <c r="N190" s="191" t="s">
        <v>46</v>
      </c>
      <c r="O190" s="35"/>
      <c r="P190" s="192">
        <f>O190*H190</f>
        <v>0</v>
      </c>
      <c r="Q190" s="192">
        <v>0</v>
      </c>
      <c r="R190" s="192">
        <f>Q190*H190</f>
        <v>0</v>
      </c>
      <c r="S190" s="192">
        <v>0</v>
      </c>
      <c r="T190" s="193">
        <f>S190*H190</f>
        <v>0</v>
      </c>
      <c r="AR190" s="17" t="s">
        <v>202</v>
      </c>
      <c r="AT190" s="17" t="s">
        <v>138</v>
      </c>
      <c r="AU190" s="17" t="s">
        <v>83</v>
      </c>
      <c r="AY190" s="17" t="s">
        <v>136</v>
      </c>
      <c r="BE190" s="194">
        <f>IF(N190="základní",J190,0)</f>
        <v>0</v>
      </c>
      <c r="BF190" s="194">
        <f>IF(N190="snížená",J190,0)</f>
        <v>0</v>
      </c>
      <c r="BG190" s="194">
        <f>IF(N190="zákl. přenesená",J190,0)</f>
        <v>0</v>
      </c>
      <c r="BH190" s="194">
        <f>IF(N190="sníž. přenesená",J190,0)</f>
        <v>0</v>
      </c>
      <c r="BI190" s="194">
        <f>IF(N190="nulová",J190,0)</f>
        <v>0</v>
      </c>
      <c r="BJ190" s="17" t="s">
        <v>23</v>
      </c>
      <c r="BK190" s="194">
        <f>ROUND(I190*H190,2)</f>
        <v>0</v>
      </c>
      <c r="BL190" s="17" t="s">
        <v>202</v>
      </c>
      <c r="BM190" s="17" t="s">
        <v>541</v>
      </c>
    </row>
    <row r="191" spans="2:51" s="11" customFormat="1" ht="13.5">
      <c r="B191" s="197"/>
      <c r="C191" s="198"/>
      <c r="D191" s="199" t="s">
        <v>147</v>
      </c>
      <c r="E191" s="200" t="s">
        <v>22</v>
      </c>
      <c r="F191" s="201" t="s">
        <v>23</v>
      </c>
      <c r="G191" s="198"/>
      <c r="H191" s="202">
        <v>1</v>
      </c>
      <c r="I191" s="203"/>
      <c r="J191" s="198"/>
      <c r="K191" s="198"/>
      <c r="L191" s="204"/>
      <c r="M191" s="205"/>
      <c r="N191" s="206"/>
      <c r="O191" s="206"/>
      <c r="P191" s="206"/>
      <c r="Q191" s="206"/>
      <c r="R191" s="206"/>
      <c r="S191" s="206"/>
      <c r="T191" s="207"/>
      <c r="AT191" s="208" t="s">
        <v>147</v>
      </c>
      <c r="AU191" s="208" t="s">
        <v>83</v>
      </c>
      <c r="AV191" s="11" t="s">
        <v>83</v>
      </c>
      <c r="AW191" s="11" t="s">
        <v>38</v>
      </c>
      <c r="AX191" s="11" t="s">
        <v>23</v>
      </c>
      <c r="AY191" s="208" t="s">
        <v>136</v>
      </c>
    </row>
    <row r="192" spans="2:65" s="1" customFormat="1" ht="31.5" customHeight="1">
      <c r="B192" s="34"/>
      <c r="C192" s="183" t="s">
        <v>339</v>
      </c>
      <c r="D192" s="183" t="s">
        <v>138</v>
      </c>
      <c r="E192" s="184" t="s">
        <v>311</v>
      </c>
      <c r="F192" s="185" t="s">
        <v>312</v>
      </c>
      <c r="G192" s="186" t="s">
        <v>238</v>
      </c>
      <c r="H192" s="187">
        <v>5</v>
      </c>
      <c r="I192" s="188"/>
      <c r="J192" s="189">
        <f>ROUND(I192*H192,2)</f>
        <v>0</v>
      </c>
      <c r="K192" s="185" t="s">
        <v>142</v>
      </c>
      <c r="L192" s="54"/>
      <c r="M192" s="190" t="s">
        <v>22</v>
      </c>
      <c r="N192" s="191" t="s">
        <v>46</v>
      </c>
      <c r="O192" s="35"/>
      <c r="P192" s="192">
        <f>O192*H192</f>
        <v>0</v>
      </c>
      <c r="Q192" s="192">
        <v>0</v>
      </c>
      <c r="R192" s="192">
        <f>Q192*H192</f>
        <v>0</v>
      </c>
      <c r="S192" s="192">
        <v>0</v>
      </c>
      <c r="T192" s="193">
        <f>S192*H192</f>
        <v>0</v>
      </c>
      <c r="AR192" s="17" t="s">
        <v>235</v>
      </c>
      <c r="AT192" s="17" t="s">
        <v>138</v>
      </c>
      <c r="AU192" s="17" t="s">
        <v>83</v>
      </c>
      <c r="AY192" s="17" t="s">
        <v>136</v>
      </c>
      <c r="BE192" s="194">
        <f>IF(N192="základní",J192,0)</f>
        <v>0</v>
      </c>
      <c r="BF192" s="194">
        <f>IF(N192="snížená",J192,0)</f>
        <v>0</v>
      </c>
      <c r="BG192" s="194">
        <f>IF(N192="zákl. přenesená",J192,0)</f>
        <v>0</v>
      </c>
      <c r="BH192" s="194">
        <f>IF(N192="sníž. přenesená",J192,0)</f>
        <v>0</v>
      </c>
      <c r="BI192" s="194">
        <f>IF(N192="nulová",J192,0)</f>
        <v>0</v>
      </c>
      <c r="BJ192" s="17" t="s">
        <v>23</v>
      </c>
      <c r="BK192" s="194">
        <f>ROUND(I192*H192,2)</f>
        <v>0</v>
      </c>
      <c r="BL192" s="17" t="s">
        <v>235</v>
      </c>
      <c r="BM192" s="17" t="s">
        <v>313</v>
      </c>
    </row>
    <row r="193" spans="2:51" s="11" customFormat="1" ht="13.5">
      <c r="B193" s="197"/>
      <c r="C193" s="198"/>
      <c r="D193" s="199" t="s">
        <v>147</v>
      </c>
      <c r="E193" s="200" t="s">
        <v>22</v>
      </c>
      <c r="F193" s="201" t="s">
        <v>166</v>
      </c>
      <c r="G193" s="198"/>
      <c r="H193" s="202">
        <v>5</v>
      </c>
      <c r="I193" s="203"/>
      <c r="J193" s="198"/>
      <c r="K193" s="198"/>
      <c r="L193" s="204"/>
      <c r="M193" s="205"/>
      <c r="N193" s="206"/>
      <c r="O193" s="206"/>
      <c r="P193" s="206"/>
      <c r="Q193" s="206"/>
      <c r="R193" s="206"/>
      <c r="S193" s="206"/>
      <c r="T193" s="207"/>
      <c r="AT193" s="208" t="s">
        <v>147</v>
      </c>
      <c r="AU193" s="208" t="s">
        <v>83</v>
      </c>
      <c r="AV193" s="11" t="s">
        <v>83</v>
      </c>
      <c r="AW193" s="11" t="s">
        <v>38</v>
      </c>
      <c r="AX193" s="11" t="s">
        <v>23</v>
      </c>
      <c r="AY193" s="208" t="s">
        <v>136</v>
      </c>
    </row>
    <row r="194" spans="2:65" s="1" customFormat="1" ht="22.5" customHeight="1">
      <c r="B194" s="34"/>
      <c r="C194" s="223" t="s">
        <v>343</v>
      </c>
      <c r="D194" s="223" t="s">
        <v>182</v>
      </c>
      <c r="E194" s="224" t="s">
        <v>315</v>
      </c>
      <c r="F194" s="225" t="s">
        <v>316</v>
      </c>
      <c r="G194" s="226" t="s">
        <v>238</v>
      </c>
      <c r="H194" s="227">
        <v>5</v>
      </c>
      <c r="I194" s="228"/>
      <c r="J194" s="229">
        <f>ROUND(I194*H194,2)</f>
        <v>0</v>
      </c>
      <c r="K194" s="225" t="s">
        <v>22</v>
      </c>
      <c r="L194" s="230"/>
      <c r="M194" s="231" t="s">
        <v>22</v>
      </c>
      <c r="N194" s="232" t="s">
        <v>46</v>
      </c>
      <c r="O194" s="35"/>
      <c r="P194" s="192">
        <f>O194*H194</f>
        <v>0</v>
      </c>
      <c r="Q194" s="192">
        <v>0.094</v>
      </c>
      <c r="R194" s="192">
        <f>Q194*H194</f>
        <v>0.47</v>
      </c>
      <c r="S194" s="192">
        <v>0</v>
      </c>
      <c r="T194" s="193">
        <f>S194*H194</f>
        <v>0</v>
      </c>
      <c r="AR194" s="17" t="s">
        <v>317</v>
      </c>
      <c r="AT194" s="17" t="s">
        <v>182</v>
      </c>
      <c r="AU194" s="17" t="s">
        <v>83</v>
      </c>
      <c r="AY194" s="17" t="s">
        <v>136</v>
      </c>
      <c r="BE194" s="194">
        <f>IF(N194="základní",J194,0)</f>
        <v>0</v>
      </c>
      <c r="BF194" s="194">
        <f>IF(N194="snížená",J194,0)</f>
        <v>0</v>
      </c>
      <c r="BG194" s="194">
        <f>IF(N194="zákl. přenesená",J194,0)</f>
        <v>0</v>
      </c>
      <c r="BH194" s="194">
        <f>IF(N194="sníž. přenesená",J194,0)</f>
        <v>0</v>
      </c>
      <c r="BI194" s="194">
        <f>IF(N194="nulová",J194,0)</f>
        <v>0</v>
      </c>
      <c r="BJ194" s="17" t="s">
        <v>23</v>
      </c>
      <c r="BK194" s="194">
        <f>ROUND(I194*H194,2)</f>
        <v>0</v>
      </c>
      <c r="BL194" s="17" t="s">
        <v>235</v>
      </c>
      <c r="BM194" s="17" t="s">
        <v>318</v>
      </c>
    </row>
    <row r="195" spans="2:51" s="11" customFormat="1" ht="13.5">
      <c r="B195" s="197"/>
      <c r="C195" s="198"/>
      <c r="D195" s="199" t="s">
        <v>147</v>
      </c>
      <c r="E195" s="200" t="s">
        <v>22</v>
      </c>
      <c r="F195" s="201" t="s">
        <v>166</v>
      </c>
      <c r="G195" s="198"/>
      <c r="H195" s="202">
        <v>5</v>
      </c>
      <c r="I195" s="203"/>
      <c r="J195" s="198"/>
      <c r="K195" s="198"/>
      <c r="L195" s="204"/>
      <c r="M195" s="205"/>
      <c r="N195" s="206"/>
      <c r="O195" s="206"/>
      <c r="P195" s="206"/>
      <c r="Q195" s="206"/>
      <c r="R195" s="206"/>
      <c r="S195" s="206"/>
      <c r="T195" s="207"/>
      <c r="AT195" s="208" t="s">
        <v>147</v>
      </c>
      <c r="AU195" s="208" t="s">
        <v>83</v>
      </c>
      <c r="AV195" s="11" t="s">
        <v>83</v>
      </c>
      <c r="AW195" s="11" t="s">
        <v>38</v>
      </c>
      <c r="AX195" s="11" t="s">
        <v>23</v>
      </c>
      <c r="AY195" s="208" t="s">
        <v>136</v>
      </c>
    </row>
    <row r="196" spans="2:65" s="1" customFormat="1" ht="31.5" customHeight="1">
      <c r="B196" s="34"/>
      <c r="C196" s="183" t="s">
        <v>348</v>
      </c>
      <c r="D196" s="183" t="s">
        <v>138</v>
      </c>
      <c r="E196" s="184" t="s">
        <v>320</v>
      </c>
      <c r="F196" s="185" t="s">
        <v>321</v>
      </c>
      <c r="G196" s="186" t="s">
        <v>238</v>
      </c>
      <c r="H196" s="187">
        <v>5</v>
      </c>
      <c r="I196" s="188"/>
      <c r="J196" s="189">
        <f>ROUND(I196*H196,2)</f>
        <v>0</v>
      </c>
      <c r="K196" s="185" t="s">
        <v>142</v>
      </c>
      <c r="L196" s="54"/>
      <c r="M196" s="190" t="s">
        <v>22</v>
      </c>
      <c r="N196" s="191" t="s">
        <v>46</v>
      </c>
      <c r="O196" s="35"/>
      <c r="P196" s="192">
        <f>O196*H196</f>
        <v>0</v>
      </c>
      <c r="Q196" s="192">
        <v>0</v>
      </c>
      <c r="R196" s="192">
        <f>Q196*H196</f>
        <v>0</v>
      </c>
      <c r="S196" s="192">
        <v>0</v>
      </c>
      <c r="T196" s="193">
        <f>S196*H196</f>
        <v>0</v>
      </c>
      <c r="AR196" s="17" t="s">
        <v>202</v>
      </c>
      <c r="AT196" s="17" t="s">
        <v>138</v>
      </c>
      <c r="AU196" s="17" t="s">
        <v>83</v>
      </c>
      <c r="AY196" s="17" t="s">
        <v>136</v>
      </c>
      <c r="BE196" s="194">
        <f>IF(N196="základní",J196,0)</f>
        <v>0</v>
      </c>
      <c r="BF196" s="194">
        <f>IF(N196="snížená",J196,0)</f>
        <v>0</v>
      </c>
      <c r="BG196" s="194">
        <f>IF(N196="zákl. přenesená",J196,0)</f>
        <v>0</v>
      </c>
      <c r="BH196" s="194">
        <f>IF(N196="sníž. přenesená",J196,0)</f>
        <v>0</v>
      </c>
      <c r="BI196" s="194">
        <f>IF(N196="nulová",J196,0)</f>
        <v>0</v>
      </c>
      <c r="BJ196" s="17" t="s">
        <v>23</v>
      </c>
      <c r="BK196" s="194">
        <f>ROUND(I196*H196,2)</f>
        <v>0</v>
      </c>
      <c r="BL196" s="17" t="s">
        <v>202</v>
      </c>
      <c r="BM196" s="17" t="s">
        <v>322</v>
      </c>
    </row>
    <row r="197" spans="2:51" s="11" customFormat="1" ht="13.5">
      <c r="B197" s="197"/>
      <c r="C197" s="198"/>
      <c r="D197" s="199" t="s">
        <v>147</v>
      </c>
      <c r="E197" s="200" t="s">
        <v>22</v>
      </c>
      <c r="F197" s="201" t="s">
        <v>166</v>
      </c>
      <c r="G197" s="198"/>
      <c r="H197" s="202">
        <v>5</v>
      </c>
      <c r="I197" s="203"/>
      <c r="J197" s="198"/>
      <c r="K197" s="198"/>
      <c r="L197" s="204"/>
      <c r="M197" s="205"/>
      <c r="N197" s="206"/>
      <c r="O197" s="206"/>
      <c r="P197" s="206"/>
      <c r="Q197" s="206"/>
      <c r="R197" s="206"/>
      <c r="S197" s="206"/>
      <c r="T197" s="207"/>
      <c r="AT197" s="208" t="s">
        <v>147</v>
      </c>
      <c r="AU197" s="208" t="s">
        <v>83</v>
      </c>
      <c r="AV197" s="11" t="s">
        <v>83</v>
      </c>
      <c r="AW197" s="11" t="s">
        <v>38</v>
      </c>
      <c r="AX197" s="11" t="s">
        <v>23</v>
      </c>
      <c r="AY197" s="208" t="s">
        <v>136</v>
      </c>
    </row>
    <row r="198" spans="2:65" s="1" customFormat="1" ht="22.5" customHeight="1">
      <c r="B198" s="34"/>
      <c r="C198" s="223" t="s">
        <v>353</v>
      </c>
      <c r="D198" s="223" t="s">
        <v>182</v>
      </c>
      <c r="E198" s="224" t="s">
        <v>323</v>
      </c>
      <c r="F198" s="225" t="s">
        <v>324</v>
      </c>
      <c r="G198" s="226" t="s">
        <v>238</v>
      </c>
      <c r="H198" s="227">
        <v>5</v>
      </c>
      <c r="I198" s="228"/>
      <c r="J198" s="229">
        <f>ROUND(I198*H198,2)</f>
        <v>0</v>
      </c>
      <c r="K198" s="225" t="s">
        <v>22</v>
      </c>
      <c r="L198" s="230"/>
      <c r="M198" s="231" t="s">
        <v>22</v>
      </c>
      <c r="N198" s="232" t="s">
        <v>46</v>
      </c>
      <c r="O198" s="35"/>
      <c r="P198" s="192">
        <f>O198*H198</f>
        <v>0</v>
      </c>
      <c r="Q198" s="192">
        <v>0.01</v>
      </c>
      <c r="R198" s="192">
        <f>Q198*H198</f>
        <v>0.05</v>
      </c>
      <c r="S198" s="192">
        <v>0</v>
      </c>
      <c r="T198" s="193">
        <f>S198*H198</f>
        <v>0</v>
      </c>
      <c r="AR198" s="17" t="s">
        <v>325</v>
      </c>
      <c r="AT198" s="17" t="s">
        <v>182</v>
      </c>
      <c r="AU198" s="17" t="s">
        <v>83</v>
      </c>
      <c r="AY198" s="17" t="s">
        <v>136</v>
      </c>
      <c r="BE198" s="194">
        <f>IF(N198="základní",J198,0)</f>
        <v>0</v>
      </c>
      <c r="BF198" s="194">
        <f>IF(N198="snížená",J198,0)</f>
        <v>0</v>
      </c>
      <c r="BG198" s="194">
        <f>IF(N198="zákl. přenesená",J198,0)</f>
        <v>0</v>
      </c>
      <c r="BH198" s="194">
        <f>IF(N198="sníž. přenesená",J198,0)</f>
        <v>0</v>
      </c>
      <c r="BI198" s="194">
        <f>IF(N198="nulová",J198,0)</f>
        <v>0</v>
      </c>
      <c r="BJ198" s="17" t="s">
        <v>23</v>
      </c>
      <c r="BK198" s="194">
        <f>ROUND(I198*H198,2)</f>
        <v>0</v>
      </c>
      <c r="BL198" s="17" t="s">
        <v>202</v>
      </c>
      <c r="BM198" s="17" t="s">
        <v>326</v>
      </c>
    </row>
    <row r="199" spans="2:51" s="11" customFormat="1" ht="13.5">
      <c r="B199" s="197"/>
      <c r="C199" s="198"/>
      <c r="D199" s="199" t="s">
        <v>147</v>
      </c>
      <c r="E199" s="200" t="s">
        <v>22</v>
      </c>
      <c r="F199" s="201" t="s">
        <v>166</v>
      </c>
      <c r="G199" s="198"/>
      <c r="H199" s="202">
        <v>5</v>
      </c>
      <c r="I199" s="203"/>
      <c r="J199" s="198"/>
      <c r="K199" s="198"/>
      <c r="L199" s="204"/>
      <c r="M199" s="205"/>
      <c r="N199" s="206"/>
      <c r="O199" s="206"/>
      <c r="P199" s="206"/>
      <c r="Q199" s="206"/>
      <c r="R199" s="206"/>
      <c r="S199" s="206"/>
      <c r="T199" s="207"/>
      <c r="AT199" s="208" t="s">
        <v>147</v>
      </c>
      <c r="AU199" s="208" t="s">
        <v>83</v>
      </c>
      <c r="AV199" s="11" t="s">
        <v>83</v>
      </c>
      <c r="AW199" s="11" t="s">
        <v>38</v>
      </c>
      <c r="AX199" s="11" t="s">
        <v>23</v>
      </c>
      <c r="AY199" s="208" t="s">
        <v>136</v>
      </c>
    </row>
    <row r="200" spans="2:65" s="1" customFormat="1" ht="22.5" customHeight="1">
      <c r="B200" s="34"/>
      <c r="C200" s="183" t="s">
        <v>358</v>
      </c>
      <c r="D200" s="183" t="s">
        <v>138</v>
      </c>
      <c r="E200" s="184" t="s">
        <v>328</v>
      </c>
      <c r="F200" s="185" t="s">
        <v>329</v>
      </c>
      <c r="G200" s="186" t="s">
        <v>238</v>
      </c>
      <c r="H200" s="187">
        <v>5</v>
      </c>
      <c r="I200" s="188"/>
      <c r="J200" s="189">
        <f>ROUND(I200*H200,2)</f>
        <v>0</v>
      </c>
      <c r="K200" s="185" t="s">
        <v>142</v>
      </c>
      <c r="L200" s="54"/>
      <c r="M200" s="190" t="s">
        <v>22</v>
      </c>
      <c r="N200" s="191" t="s">
        <v>46</v>
      </c>
      <c r="O200" s="35"/>
      <c r="P200" s="192">
        <f>O200*H200</f>
        <v>0</v>
      </c>
      <c r="Q200" s="192">
        <v>0</v>
      </c>
      <c r="R200" s="192">
        <f>Q200*H200</f>
        <v>0</v>
      </c>
      <c r="S200" s="192">
        <v>0</v>
      </c>
      <c r="T200" s="193">
        <f>S200*H200</f>
        <v>0</v>
      </c>
      <c r="AR200" s="17" t="s">
        <v>235</v>
      </c>
      <c r="AT200" s="17" t="s">
        <v>138</v>
      </c>
      <c r="AU200" s="17" t="s">
        <v>83</v>
      </c>
      <c r="AY200" s="17" t="s">
        <v>136</v>
      </c>
      <c r="BE200" s="194">
        <f>IF(N200="základní",J200,0)</f>
        <v>0</v>
      </c>
      <c r="BF200" s="194">
        <f>IF(N200="snížená",J200,0)</f>
        <v>0</v>
      </c>
      <c r="BG200" s="194">
        <f>IF(N200="zákl. přenesená",J200,0)</f>
        <v>0</v>
      </c>
      <c r="BH200" s="194">
        <f>IF(N200="sníž. přenesená",J200,0)</f>
        <v>0</v>
      </c>
      <c r="BI200" s="194">
        <f>IF(N200="nulová",J200,0)</f>
        <v>0</v>
      </c>
      <c r="BJ200" s="17" t="s">
        <v>23</v>
      </c>
      <c r="BK200" s="194">
        <f>ROUND(I200*H200,2)</f>
        <v>0</v>
      </c>
      <c r="BL200" s="17" t="s">
        <v>235</v>
      </c>
      <c r="BM200" s="17" t="s">
        <v>330</v>
      </c>
    </row>
    <row r="201" spans="2:51" s="11" customFormat="1" ht="13.5">
      <c r="B201" s="197"/>
      <c r="C201" s="198"/>
      <c r="D201" s="195" t="s">
        <v>147</v>
      </c>
      <c r="E201" s="209" t="s">
        <v>22</v>
      </c>
      <c r="F201" s="210" t="s">
        <v>166</v>
      </c>
      <c r="G201" s="198"/>
      <c r="H201" s="211">
        <v>5</v>
      </c>
      <c r="I201" s="203"/>
      <c r="J201" s="198"/>
      <c r="K201" s="198"/>
      <c r="L201" s="204"/>
      <c r="M201" s="205"/>
      <c r="N201" s="206"/>
      <c r="O201" s="206"/>
      <c r="P201" s="206"/>
      <c r="Q201" s="206"/>
      <c r="R201" s="206"/>
      <c r="S201" s="206"/>
      <c r="T201" s="207"/>
      <c r="AT201" s="208" t="s">
        <v>147</v>
      </c>
      <c r="AU201" s="208" t="s">
        <v>83</v>
      </c>
      <c r="AV201" s="11" t="s">
        <v>83</v>
      </c>
      <c r="AW201" s="11" t="s">
        <v>38</v>
      </c>
      <c r="AX201" s="11" t="s">
        <v>23</v>
      </c>
      <c r="AY201" s="208" t="s">
        <v>136</v>
      </c>
    </row>
    <row r="202" spans="2:63" s="10" customFormat="1" ht="37.35" customHeight="1">
      <c r="B202" s="166"/>
      <c r="C202" s="167"/>
      <c r="D202" s="168" t="s">
        <v>74</v>
      </c>
      <c r="E202" s="169" t="s">
        <v>182</v>
      </c>
      <c r="F202" s="169" t="s">
        <v>331</v>
      </c>
      <c r="G202" s="167"/>
      <c r="H202" s="167"/>
      <c r="I202" s="170"/>
      <c r="J202" s="171">
        <f>BK202</f>
        <v>0</v>
      </c>
      <c r="K202" s="167"/>
      <c r="L202" s="172"/>
      <c r="M202" s="173"/>
      <c r="N202" s="174"/>
      <c r="O202" s="174"/>
      <c r="P202" s="175">
        <f>P203+P248</f>
        <v>0</v>
      </c>
      <c r="Q202" s="174"/>
      <c r="R202" s="175">
        <f>R203+R248</f>
        <v>39.188007</v>
      </c>
      <c r="S202" s="174"/>
      <c r="T202" s="176">
        <f>T203+T248</f>
        <v>0</v>
      </c>
      <c r="AR202" s="177" t="s">
        <v>154</v>
      </c>
      <c r="AT202" s="178" t="s">
        <v>74</v>
      </c>
      <c r="AU202" s="178" t="s">
        <v>75</v>
      </c>
      <c r="AY202" s="177" t="s">
        <v>136</v>
      </c>
      <c r="BK202" s="179">
        <f>BK203+BK248</f>
        <v>0</v>
      </c>
    </row>
    <row r="203" spans="2:63" s="10" customFormat="1" ht="19.9" customHeight="1">
      <c r="B203" s="166"/>
      <c r="C203" s="167"/>
      <c r="D203" s="180" t="s">
        <v>74</v>
      </c>
      <c r="E203" s="181" t="s">
        <v>332</v>
      </c>
      <c r="F203" s="181" t="s">
        <v>333</v>
      </c>
      <c r="G203" s="167"/>
      <c r="H203" s="167"/>
      <c r="I203" s="170"/>
      <c r="J203" s="182">
        <f>BK203</f>
        <v>0</v>
      </c>
      <c r="K203" s="167"/>
      <c r="L203" s="172"/>
      <c r="M203" s="173"/>
      <c r="N203" s="174"/>
      <c r="O203" s="174"/>
      <c r="P203" s="175">
        <f>SUM(P204:P247)</f>
        <v>0</v>
      </c>
      <c r="Q203" s="174"/>
      <c r="R203" s="175">
        <f>SUM(R204:R247)</f>
        <v>0.36321099999999995</v>
      </c>
      <c r="S203" s="174"/>
      <c r="T203" s="176">
        <f>SUM(T204:T247)</f>
        <v>0</v>
      </c>
      <c r="AR203" s="177" t="s">
        <v>154</v>
      </c>
      <c r="AT203" s="178" t="s">
        <v>74</v>
      </c>
      <c r="AU203" s="178" t="s">
        <v>23</v>
      </c>
      <c r="AY203" s="177" t="s">
        <v>136</v>
      </c>
      <c r="BK203" s="179">
        <f>SUM(BK204:BK247)</f>
        <v>0</v>
      </c>
    </row>
    <row r="204" spans="2:65" s="1" customFormat="1" ht="31.5" customHeight="1">
      <c r="B204" s="34"/>
      <c r="C204" s="183" t="s">
        <v>363</v>
      </c>
      <c r="D204" s="183" t="s">
        <v>138</v>
      </c>
      <c r="E204" s="184" t="s">
        <v>335</v>
      </c>
      <c r="F204" s="185" t="s">
        <v>336</v>
      </c>
      <c r="G204" s="186" t="s">
        <v>238</v>
      </c>
      <c r="H204" s="187">
        <v>30</v>
      </c>
      <c r="I204" s="188"/>
      <c r="J204" s="189">
        <f>ROUND(I204*H204,2)</f>
        <v>0</v>
      </c>
      <c r="K204" s="185" t="s">
        <v>142</v>
      </c>
      <c r="L204" s="54"/>
      <c r="M204" s="190" t="s">
        <v>22</v>
      </c>
      <c r="N204" s="191" t="s">
        <v>46</v>
      </c>
      <c r="O204" s="35"/>
      <c r="P204" s="192">
        <f>O204*H204</f>
        <v>0</v>
      </c>
      <c r="Q204" s="192">
        <v>0</v>
      </c>
      <c r="R204" s="192">
        <f>Q204*H204</f>
        <v>0</v>
      </c>
      <c r="S204" s="192">
        <v>0</v>
      </c>
      <c r="T204" s="193">
        <f>S204*H204</f>
        <v>0</v>
      </c>
      <c r="AR204" s="17" t="s">
        <v>202</v>
      </c>
      <c r="AT204" s="17" t="s">
        <v>138</v>
      </c>
      <c r="AU204" s="17" t="s">
        <v>83</v>
      </c>
      <c r="AY204" s="17" t="s">
        <v>136</v>
      </c>
      <c r="BE204" s="194">
        <f>IF(N204="základní",J204,0)</f>
        <v>0</v>
      </c>
      <c r="BF204" s="194">
        <f>IF(N204="snížená",J204,0)</f>
        <v>0</v>
      </c>
      <c r="BG204" s="194">
        <f>IF(N204="zákl. přenesená",J204,0)</f>
        <v>0</v>
      </c>
      <c r="BH204" s="194">
        <f>IF(N204="sníž. přenesená",J204,0)</f>
        <v>0</v>
      </c>
      <c r="BI204" s="194">
        <f>IF(N204="nulová",J204,0)</f>
        <v>0</v>
      </c>
      <c r="BJ204" s="17" t="s">
        <v>23</v>
      </c>
      <c r="BK204" s="194">
        <f>ROUND(I204*H204,2)</f>
        <v>0</v>
      </c>
      <c r="BL204" s="17" t="s">
        <v>202</v>
      </c>
      <c r="BM204" s="17" t="s">
        <v>337</v>
      </c>
    </row>
    <row r="205" spans="2:51" s="11" customFormat="1" ht="13.5">
      <c r="B205" s="197"/>
      <c r="C205" s="198"/>
      <c r="D205" s="199" t="s">
        <v>147</v>
      </c>
      <c r="E205" s="200" t="s">
        <v>22</v>
      </c>
      <c r="F205" s="201" t="s">
        <v>542</v>
      </c>
      <c r="G205" s="198"/>
      <c r="H205" s="202">
        <v>30</v>
      </c>
      <c r="I205" s="203"/>
      <c r="J205" s="198"/>
      <c r="K205" s="198"/>
      <c r="L205" s="204"/>
      <c r="M205" s="205"/>
      <c r="N205" s="206"/>
      <c r="O205" s="206"/>
      <c r="P205" s="206"/>
      <c r="Q205" s="206"/>
      <c r="R205" s="206"/>
      <c r="S205" s="206"/>
      <c r="T205" s="207"/>
      <c r="AT205" s="208" t="s">
        <v>147</v>
      </c>
      <c r="AU205" s="208" t="s">
        <v>83</v>
      </c>
      <c r="AV205" s="11" t="s">
        <v>83</v>
      </c>
      <c r="AW205" s="11" t="s">
        <v>38</v>
      </c>
      <c r="AX205" s="11" t="s">
        <v>75</v>
      </c>
      <c r="AY205" s="208" t="s">
        <v>136</v>
      </c>
    </row>
    <row r="206" spans="2:65" s="1" customFormat="1" ht="22.5" customHeight="1">
      <c r="B206" s="34"/>
      <c r="C206" s="183" t="s">
        <v>368</v>
      </c>
      <c r="D206" s="183" t="s">
        <v>138</v>
      </c>
      <c r="E206" s="184" t="s">
        <v>340</v>
      </c>
      <c r="F206" s="185" t="s">
        <v>341</v>
      </c>
      <c r="G206" s="186" t="s">
        <v>238</v>
      </c>
      <c r="H206" s="187">
        <v>5</v>
      </c>
      <c r="I206" s="188"/>
      <c r="J206" s="189">
        <f>ROUND(I206*H206,2)</f>
        <v>0</v>
      </c>
      <c r="K206" s="185" t="s">
        <v>22</v>
      </c>
      <c r="L206" s="54"/>
      <c r="M206" s="190" t="s">
        <v>22</v>
      </c>
      <c r="N206" s="191" t="s">
        <v>46</v>
      </c>
      <c r="O206" s="35"/>
      <c r="P206" s="192">
        <f>O206*H206</f>
        <v>0</v>
      </c>
      <c r="Q206" s="192">
        <v>0</v>
      </c>
      <c r="R206" s="192">
        <f>Q206*H206</f>
        <v>0</v>
      </c>
      <c r="S206" s="192">
        <v>0</v>
      </c>
      <c r="T206" s="193">
        <f>S206*H206</f>
        <v>0</v>
      </c>
      <c r="AR206" s="17" t="s">
        <v>202</v>
      </c>
      <c r="AT206" s="17" t="s">
        <v>138</v>
      </c>
      <c r="AU206" s="17" t="s">
        <v>83</v>
      </c>
      <c r="AY206" s="17" t="s">
        <v>136</v>
      </c>
      <c r="BE206" s="194">
        <f>IF(N206="základní",J206,0)</f>
        <v>0</v>
      </c>
      <c r="BF206" s="194">
        <f>IF(N206="snížená",J206,0)</f>
        <v>0</v>
      </c>
      <c r="BG206" s="194">
        <f>IF(N206="zákl. přenesená",J206,0)</f>
        <v>0</v>
      </c>
      <c r="BH206" s="194">
        <f>IF(N206="sníž. přenesená",J206,0)</f>
        <v>0</v>
      </c>
      <c r="BI206" s="194">
        <f>IF(N206="nulová",J206,0)</f>
        <v>0</v>
      </c>
      <c r="BJ206" s="17" t="s">
        <v>23</v>
      </c>
      <c r="BK206" s="194">
        <f>ROUND(I206*H206,2)</f>
        <v>0</v>
      </c>
      <c r="BL206" s="17" t="s">
        <v>202</v>
      </c>
      <c r="BM206" s="17" t="s">
        <v>342</v>
      </c>
    </row>
    <row r="207" spans="2:51" s="11" customFormat="1" ht="13.5">
      <c r="B207" s="197"/>
      <c r="C207" s="198"/>
      <c r="D207" s="199" t="s">
        <v>147</v>
      </c>
      <c r="E207" s="200" t="s">
        <v>22</v>
      </c>
      <c r="F207" s="201" t="s">
        <v>166</v>
      </c>
      <c r="G207" s="198"/>
      <c r="H207" s="202">
        <v>5</v>
      </c>
      <c r="I207" s="203"/>
      <c r="J207" s="198"/>
      <c r="K207" s="198"/>
      <c r="L207" s="204"/>
      <c r="M207" s="205"/>
      <c r="N207" s="206"/>
      <c r="O207" s="206"/>
      <c r="P207" s="206"/>
      <c r="Q207" s="206"/>
      <c r="R207" s="206"/>
      <c r="S207" s="206"/>
      <c r="T207" s="207"/>
      <c r="AT207" s="208" t="s">
        <v>147</v>
      </c>
      <c r="AU207" s="208" t="s">
        <v>83</v>
      </c>
      <c r="AV207" s="11" t="s">
        <v>83</v>
      </c>
      <c r="AW207" s="11" t="s">
        <v>38</v>
      </c>
      <c r="AX207" s="11" t="s">
        <v>23</v>
      </c>
      <c r="AY207" s="208" t="s">
        <v>136</v>
      </c>
    </row>
    <row r="208" spans="2:65" s="1" customFormat="1" ht="22.5" customHeight="1">
      <c r="B208" s="34"/>
      <c r="C208" s="183" t="s">
        <v>373</v>
      </c>
      <c r="D208" s="183" t="s">
        <v>138</v>
      </c>
      <c r="E208" s="184" t="s">
        <v>344</v>
      </c>
      <c r="F208" s="185" t="s">
        <v>345</v>
      </c>
      <c r="G208" s="186" t="s">
        <v>238</v>
      </c>
      <c r="H208" s="187">
        <v>66</v>
      </c>
      <c r="I208" s="188"/>
      <c r="J208" s="189">
        <f>ROUND(I208*H208,2)</f>
        <v>0</v>
      </c>
      <c r="K208" s="185" t="s">
        <v>22</v>
      </c>
      <c r="L208" s="54"/>
      <c r="M208" s="190" t="s">
        <v>22</v>
      </c>
      <c r="N208" s="191" t="s">
        <v>46</v>
      </c>
      <c r="O208" s="35"/>
      <c r="P208" s="192">
        <f>O208*H208</f>
        <v>0</v>
      </c>
      <c r="Q208" s="192">
        <v>0</v>
      </c>
      <c r="R208" s="192">
        <f>Q208*H208</f>
        <v>0</v>
      </c>
      <c r="S208" s="192">
        <v>0</v>
      </c>
      <c r="T208" s="193">
        <f>S208*H208</f>
        <v>0</v>
      </c>
      <c r="AR208" s="17" t="s">
        <v>235</v>
      </c>
      <c r="AT208" s="17" t="s">
        <v>138</v>
      </c>
      <c r="AU208" s="17" t="s">
        <v>83</v>
      </c>
      <c r="AY208" s="17" t="s">
        <v>136</v>
      </c>
      <c r="BE208" s="194">
        <f>IF(N208="základní",J208,0)</f>
        <v>0</v>
      </c>
      <c r="BF208" s="194">
        <f>IF(N208="snížená",J208,0)</f>
        <v>0</v>
      </c>
      <c r="BG208" s="194">
        <f>IF(N208="zákl. přenesená",J208,0)</f>
        <v>0</v>
      </c>
      <c r="BH208" s="194">
        <f>IF(N208="sníž. přenesená",J208,0)</f>
        <v>0</v>
      </c>
      <c r="BI208" s="194">
        <f>IF(N208="nulová",J208,0)</f>
        <v>0</v>
      </c>
      <c r="BJ208" s="17" t="s">
        <v>23</v>
      </c>
      <c r="BK208" s="194">
        <f>ROUND(I208*H208,2)</f>
        <v>0</v>
      </c>
      <c r="BL208" s="17" t="s">
        <v>235</v>
      </c>
      <c r="BM208" s="17" t="s">
        <v>346</v>
      </c>
    </row>
    <row r="209" spans="2:51" s="11" customFormat="1" ht="13.5">
      <c r="B209" s="197"/>
      <c r="C209" s="198"/>
      <c r="D209" s="199" t="s">
        <v>147</v>
      </c>
      <c r="E209" s="200" t="s">
        <v>22</v>
      </c>
      <c r="F209" s="201" t="s">
        <v>543</v>
      </c>
      <c r="G209" s="198"/>
      <c r="H209" s="202">
        <v>66</v>
      </c>
      <c r="I209" s="203"/>
      <c r="J209" s="198"/>
      <c r="K209" s="198"/>
      <c r="L209" s="204"/>
      <c r="M209" s="205"/>
      <c r="N209" s="206"/>
      <c r="O209" s="206"/>
      <c r="P209" s="206"/>
      <c r="Q209" s="206"/>
      <c r="R209" s="206"/>
      <c r="S209" s="206"/>
      <c r="T209" s="207"/>
      <c r="AT209" s="208" t="s">
        <v>147</v>
      </c>
      <c r="AU209" s="208" t="s">
        <v>83</v>
      </c>
      <c r="AV209" s="11" t="s">
        <v>83</v>
      </c>
      <c r="AW209" s="11" t="s">
        <v>38</v>
      </c>
      <c r="AX209" s="11" t="s">
        <v>23</v>
      </c>
      <c r="AY209" s="208" t="s">
        <v>136</v>
      </c>
    </row>
    <row r="210" spans="2:65" s="1" customFormat="1" ht="44.25" customHeight="1">
      <c r="B210" s="34"/>
      <c r="C210" s="183" t="s">
        <v>379</v>
      </c>
      <c r="D210" s="183" t="s">
        <v>138</v>
      </c>
      <c r="E210" s="184" t="s">
        <v>349</v>
      </c>
      <c r="F210" s="185" t="s">
        <v>350</v>
      </c>
      <c r="G210" s="186" t="s">
        <v>157</v>
      </c>
      <c r="H210" s="187">
        <v>183.6</v>
      </c>
      <c r="I210" s="188"/>
      <c r="J210" s="189">
        <f>ROUND(I210*H210,2)</f>
        <v>0</v>
      </c>
      <c r="K210" s="185" t="s">
        <v>22</v>
      </c>
      <c r="L210" s="54"/>
      <c r="M210" s="190" t="s">
        <v>22</v>
      </c>
      <c r="N210" s="191" t="s">
        <v>46</v>
      </c>
      <c r="O210" s="35"/>
      <c r="P210" s="192">
        <f>O210*H210</f>
        <v>0</v>
      </c>
      <c r="Q210" s="192">
        <v>0</v>
      </c>
      <c r="R210" s="192">
        <f>Q210*H210</f>
        <v>0</v>
      </c>
      <c r="S210" s="192">
        <v>0</v>
      </c>
      <c r="T210" s="193">
        <f>S210*H210</f>
        <v>0</v>
      </c>
      <c r="AR210" s="17" t="s">
        <v>235</v>
      </c>
      <c r="AT210" s="17" t="s">
        <v>138</v>
      </c>
      <c r="AU210" s="17" t="s">
        <v>83</v>
      </c>
      <c r="AY210" s="17" t="s">
        <v>136</v>
      </c>
      <c r="BE210" s="194">
        <f>IF(N210="základní",J210,0)</f>
        <v>0</v>
      </c>
      <c r="BF210" s="194">
        <f>IF(N210="snížená",J210,0)</f>
        <v>0</v>
      </c>
      <c r="BG210" s="194">
        <f>IF(N210="zákl. přenesená",J210,0)</f>
        <v>0</v>
      </c>
      <c r="BH210" s="194">
        <f>IF(N210="sníž. přenesená",J210,0)</f>
        <v>0</v>
      </c>
      <c r="BI210" s="194">
        <f>IF(N210="nulová",J210,0)</f>
        <v>0</v>
      </c>
      <c r="BJ210" s="17" t="s">
        <v>23</v>
      </c>
      <c r="BK210" s="194">
        <f>ROUND(I210*H210,2)</f>
        <v>0</v>
      </c>
      <c r="BL210" s="17" t="s">
        <v>235</v>
      </c>
      <c r="BM210" s="17" t="s">
        <v>351</v>
      </c>
    </row>
    <row r="211" spans="2:51" s="11" customFormat="1" ht="13.5">
      <c r="B211" s="197"/>
      <c r="C211" s="198"/>
      <c r="D211" s="199" t="s">
        <v>147</v>
      </c>
      <c r="E211" s="200" t="s">
        <v>22</v>
      </c>
      <c r="F211" s="201" t="s">
        <v>544</v>
      </c>
      <c r="G211" s="198"/>
      <c r="H211" s="202">
        <v>183.6</v>
      </c>
      <c r="I211" s="203"/>
      <c r="J211" s="198"/>
      <c r="K211" s="198"/>
      <c r="L211" s="204"/>
      <c r="M211" s="205"/>
      <c r="N211" s="206"/>
      <c r="O211" s="206"/>
      <c r="P211" s="206"/>
      <c r="Q211" s="206"/>
      <c r="R211" s="206"/>
      <c r="S211" s="206"/>
      <c r="T211" s="207"/>
      <c r="AT211" s="208" t="s">
        <v>147</v>
      </c>
      <c r="AU211" s="208" t="s">
        <v>83</v>
      </c>
      <c r="AV211" s="11" t="s">
        <v>83</v>
      </c>
      <c r="AW211" s="11" t="s">
        <v>38</v>
      </c>
      <c r="AX211" s="11" t="s">
        <v>23</v>
      </c>
      <c r="AY211" s="208" t="s">
        <v>136</v>
      </c>
    </row>
    <row r="212" spans="2:65" s="1" customFormat="1" ht="31.5" customHeight="1">
      <c r="B212" s="34"/>
      <c r="C212" s="183" t="s">
        <v>383</v>
      </c>
      <c r="D212" s="183" t="s">
        <v>138</v>
      </c>
      <c r="E212" s="184" t="s">
        <v>354</v>
      </c>
      <c r="F212" s="185" t="s">
        <v>355</v>
      </c>
      <c r="G212" s="186" t="s">
        <v>238</v>
      </c>
      <c r="H212" s="187">
        <v>36</v>
      </c>
      <c r="I212" s="188"/>
      <c r="J212" s="189">
        <f>ROUND(I212*H212,2)</f>
        <v>0</v>
      </c>
      <c r="K212" s="185" t="s">
        <v>142</v>
      </c>
      <c r="L212" s="54"/>
      <c r="M212" s="190" t="s">
        <v>22</v>
      </c>
      <c r="N212" s="191" t="s">
        <v>46</v>
      </c>
      <c r="O212" s="35"/>
      <c r="P212" s="192">
        <f>O212*H212</f>
        <v>0</v>
      </c>
      <c r="Q212" s="192">
        <v>0</v>
      </c>
      <c r="R212" s="192">
        <f>Q212*H212</f>
        <v>0</v>
      </c>
      <c r="S212" s="192">
        <v>0</v>
      </c>
      <c r="T212" s="193">
        <f>S212*H212</f>
        <v>0</v>
      </c>
      <c r="AR212" s="17" t="s">
        <v>202</v>
      </c>
      <c r="AT212" s="17" t="s">
        <v>138</v>
      </c>
      <c r="AU212" s="17" t="s">
        <v>83</v>
      </c>
      <c r="AY212" s="17" t="s">
        <v>136</v>
      </c>
      <c r="BE212" s="194">
        <f>IF(N212="základní",J212,0)</f>
        <v>0</v>
      </c>
      <c r="BF212" s="194">
        <f>IF(N212="snížená",J212,0)</f>
        <v>0</v>
      </c>
      <c r="BG212" s="194">
        <f>IF(N212="zákl. přenesená",J212,0)</f>
        <v>0</v>
      </c>
      <c r="BH212" s="194">
        <f>IF(N212="sníž. přenesená",J212,0)</f>
        <v>0</v>
      </c>
      <c r="BI212" s="194">
        <f>IF(N212="nulová",J212,0)</f>
        <v>0</v>
      </c>
      <c r="BJ212" s="17" t="s">
        <v>23</v>
      </c>
      <c r="BK212" s="194">
        <f>ROUND(I212*H212,2)</f>
        <v>0</v>
      </c>
      <c r="BL212" s="17" t="s">
        <v>202</v>
      </c>
      <c r="BM212" s="17" t="s">
        <v>356</v>
      </c>
    </row>
    <row r="213" spans="2:51" s="11" customFormat="1" ht="13.5">
      <c r="B213" s="197"/>
      <c r="C213" s="198"/>
      <c r="D213" s="199" t="s">
        <v>147</v>
      </c>
      <c r="E213" s="200" t="s">
        <v>22</v>
      </c>
      <c r="F213" s="201" t="s">
        <v>545</v>
      </c>
      <c r="G213" s="198"/>
      <c r="H213" s="202">
        <v>36</v>
      </c>
      <c r="I213" s="203"/>
      <c r="J213" s="198"/>
      <c r="K213" s="198"/>
      <c r="L213" s="204"/>
      <c r="M213" s="205"/>
      <c r="N213" s="206"/>
      <c r="O213" s="206"/>
      <c r="P213" s="206"/>
      <c r="Q213" s="206"/>
      <c r="R213" s="206"/>
      <c r="S213" s="206"/>
      <c r="T213" s="207"/>
      <c r="AT213" s="208" t="s">
        <v>147</v>
      </c>
      <c r="AU213" s="208" t="s">
        <v>83</v>
      </c>
      <c r="AV213" s="11" t="s">
        <v>83</v>
      </c>
      <c r="AW213" s="11" t="s">
        <v>38</v>
      </c>
      <c r="AX213" s="11" t="s">
        <v>23</v>
      </c>
      <c r="AY213" s="208" t="s">
        <v>136</v>
      </c>
    </row>
    <row r="214" spans="2:65" s="1" customFormat="1" ht="22.5" customHeight="1">
      <c r="B214" s="34"/>
      <c r="C214" s="183" t="s">
        <v>388</v>
      </c>
      <c r="D214" s="183" t="s">
        <v>138</v>
      </c>
      <c r="E214" s="184" t="s">
        <v>359</v>
      </c>
      <c r="F214" s="185" t="s">
        <v>360</v>
      </c>
      <c r="G214" s="186" t="s">
        <v>157</v>
      </c>
      <c r="H214" s="187">
        <v>176.4</v>
      </c>
      <c r="I214" s="188"/>
      <c r="J214" s="189">
        <f>ROUND(I214*H214,2)</f>
        <v>0</v>
      </c>
      <c r="K214" s="185" t="s">
        <v>22</v>
      </c>
      <c r="L214" s="54"/>
      <c r="M214" s="190" t="s">
        <v>22</v>
      </c>
      <c r="N214" s="191" t="s">
        <v>46</v>
      </c>
      <c r="O214" s="35"/>
      <c r="P214" s="192">
        <f>O214*H214</f>
        <v>0</v>
      </c>
      <c r="Q214" s="192">
        <v>0</v>
      </c>
      <c r="R214" s="192">
        <f>Q214*H214</f>
        <v>0</v>
      </c>
      <c r="S214" s="192">
        <v>0</v>
      </c>
      <c r="T214" s="193">
        <f>S214*H214</f>
        <v>0</v>
      </c>
      <c r="AR214" s="17" t="s">
        <v>202</v>
      </c>
      <c r="AT214" s="17" t="s">
        <v>138</v>
      </c>
      <c r="AU214" s="17" t="s">
        <v>83</v>
      </c>
      <c r="AY214" s="17" t="s">
        <v>136</v>
      </c>
      <c r="BE214" s="194">
        <f>IF(N214="základní",J214,0)</f>
        <v>0</v>
      </c>
      <c r="BF214" s="194">
        <f>IF(N214="snížená",J214,0)</f>
        <v>0</v>
      </c>
      <c r="BG214" s="194">
        <f>IF(N214="zákl. přenesená",J214,0)</f>
        <v>0</v>
      </c>
      <c r="BH214" s="194">
        <f>IF(N214="sníž. přenesená",J214,0)</f>
        <v>0</v>
      </c>
      <c r="BI214" s="194">
        <f>IF(N214="nulová",J214,0)</f>
        <v>0</v>
      </c>
      <c r="BJ214" s="17" t="s">
        <v>23</v>
      </c>
      <c r="BK214" s="194">
        <f>ROUND(I214*H214,2)</f>
        <v>0</v>
      </c>
      <c r="BL214" s="17" t="s">
        <v>202</v>
      </c>
      <c r="BM214" s="17" t="s">
        <v>361</v>
      </c>
    </row>
    <row r="215" spans="2:51" s="11" customFormat="1" ht="13.5">
      <c r="B215" s="197"/>
      <c r="C215" s="198"/>
      <c r="D215" s="199" t="s">
        <v>147</v>
      </c>
      <c r="E215" s="200" t="s">
        <v>22</v>
      </c>
      <c r="F215" s="201" t="s">
        <v>546</v>
      </c>
      <c r="G215" s="198"/>
      <c r="H215" s="202">
        <v>176.4</v>
      </c>
      <c r="I215" s="203"/>
      <c r="J215" s="198"/>
      <c r="K215" s="198"/>
      <c r="L215" s="204"/>
      <c r="M215" s="205"/>
      <c r="N215" s="206"/>
      <c r="O215" s="206"/>
      <c r="P215" s="206"/>
      <c r="Q215" s="206"/>
      <c r="R215" s="206"/>
      <c r="S215" s="206"/>
      <c r="T215" s="207"/>
      <c r="AT215" s="208" t="s">
        <v>147</v>
      </c>
      <c r="AU215" s="208" t="s">
        <v>83</v>
      </c>
      <c r="AV215" s="11" t="s">
        <v>83</v>
      </c>
      <c r="AW215" s="11" t="s">
        <v>38</v>
      </c>
      <c r="AX215" s="11" t="s">
        <v>23</v>
      </c>
      <c r="AY215" s="208" t="s">
        <v>136</v>
      </c>
    </row>
    <row r="216" spans="2:65" s="1" customFormat="1" ht="22.5" customHeight="1">
      <c r="B216" s="34"/>
      <c r="C216" s="183" t="s">
        <v>393</v>
      </c>
      <c r="D216" s="183" t="s">
        <v>138</v>
      </c>
      <c r="E216" s="184" t="s">
        <v>369</v>
      </c>
      <c r="F216" s="185" t="s">
        <v>370</v>
      </c>
      <c r="G216" s="186" t="s">
        <v>157</v>
      </c>
      <c r="H216" s="187">
        <v>7.2</v>
      </c>
      <c r="I216" s="188"/>
      <c r="J216" s="189">
        <f>ROUND(I216*H216,2)</f>
        <v>0</v>
      </c>
      <c r="K216" s="185" t="s">
        <v>22</v>
      </c>
      <c r="L216" s="54"/>
      <c r="M216" s="190" t="s">
        <v>22</v>
      </c>
      <c r="N216" s="191" t="s">
        <v>46</v>
      </c>
      <c r="O216" s="35"/>
      <c r="P216" s="192">
        <f>O216*H216</f>
        <v>0</v>
      </c>
      <c r="Q216" s="192">
        <v>0</v>
      </c>
      <c r="R216" s="192">
        <f>Q216*H216</f>
        <v>0</v>
      </c>
      <c r="S216" s="192">
        <v>0</v>
      </c>
      <c r="T216" s="193">
        <f>S216*H216</f>
        <v>0</v>
      </c>
      <c r="AR216" s="17" t="s">
        <v>202</v>
      </c>
      <c r="AT216" s="17" t="s">
        <v>138</v>
      </c>
      <c r="AU216" s="17" t="s">
        <v>83</v>
      </c>
      <c r="AY216" s="17" t="s">
        <v>136</v>
      </c>
      <c r="BE216" s="194">
        <f>IF(N216="základní",J216,0)</f>
        <v>0</v>
      </c>
      <c r="BF216" s="194">
        <f>IF(N216="snížená",J216,0)</f>
        <v>0</v>
      </c>
      <c r="BG216" s="194">
        <f>IF(N216="zákl. přenesená",J216,0)</f>
        <v>0</v>
      </c>
      <c r="BH216" s="194">
        <f>IF(N216="sníž. přenesená",J216,0)</f>
        <v>0</v>
      </c>
      <c r="BI216" s="194">
        <f>IF(N216="nulová",J216,0)</f>
        <v>0</v>
      </c>
      <c r="BJ216" s="17" t="s">
        <v>23</v>
      </c>
      <c r="BK216" s="194">
        <f>ROUND(I216*H216,2)</f>
        <v>0</v>
      </c>
      <c r="BL216" s="17" t="s">
        <v>202</v>
      </c>
      <c r="BM216" s="17" t="s">
        <v>371</v>
      </c>
    </row>
    <row r="217" spans="2:51" s="11" customFormat="1" ht="13.5">
      <c r="B217" s="197"/>
      <c r="C217" s="198"/>
      <c r="D217" s="199" t="s">
        <v>147</v>
      </c>
      <c r="E217" s="200" t="s">
        <v>22</v>
      </c>
      <c r="F217" s="201" t="s">
        <v>547</v>
      </c>
      <c r="G217" s="198"/>
      <c r="H217" s="202">
        <v>7.2</v>
      </c>
      <c r="I217" s="203"/>
      <c r="J217" s="198"/>
      <c r="K217" s="198"/>
      <c r="L217" s="204"/>
      <c r="M217" s="205"/>
      <c r="N217" s="206"/>
      <c r="O217" s="206"/>
      <c r="P217" s="206"/>
      <c r="Q217" s="206"/>
      <c r="R217" s="206"/>
      <c r="S217" s="206"/>
      <c r="T217" s="207"/>
      <c r="AT217" s="208" t="s">
        <v>147</v>
      </c>
      <c r="AU217" s="208" t="s">
        <v>83</v>
      </c>
      <c r="AV217" s="11" t="s">
        <v>83</v>
      </c>
      <c r="AW217" s="11" t="s">
        <v>38</v>
      </c>
      <c r="AX217" s="11" t="s">
        <v>23</v>
      </c>
      <c r="AY217" s="208" t="s">
        <v>136</v>
      </c>
    </row>
    <row r="218" spans="2:65" s="1" customFormat="1" ht="22.5" customHeight="1">
      <c r="B218" s="34"/>
      <c r="C218" s="223" t="s">
        <v>398</v>
      </c>
      <c r="D218" s="223" t="s">
        <v>182</v>
      </c>
      <c r="E218" s="224" t="s">
        <v>374</v>
      </c>
      <c r="F218" s="225" t="s">
        <v>375</v>
      </c>
      <c r="G218" s="226" t="s">
        <v>157</v>
      </c>
      <c r="H218" s="227">
        <v>176.4</v>
      </c>
      <c r="I218" s="228"/>
      <c r="J218" s="229">
        <f>ROUND(I218*H218,2)</f>
        <v>0</v>
      </c>
      <c r="K218" s="225" t="s">
        <v>22</v>
      </c>
      <c r="L218" s="230"/>
      <c r="M218" s="231" t="s">
        <v>22</v>
      </c>
      <c r="N218" s="232" t="s">
        <v>46</v>
      </c>
      <c r="O218" s="35"/>
      <c r="P218" s="192">
        <f>O218*H218</f>
        <v>0</v>
      </c>
      <c r="Q218" s="192">
        <v>0.00072</v>
      </c>
      <c r="R218" s="192">
        <f>Q218*H218</f>
        <v>0.127008</v>
      </c>
      <c r="S218" s="192">
        <v>0</v>
      </c>
      <c r="T218" s="193">
        <f>S218*H218</f>
        <v>0</v>
      </c>
      <c r="AR218" s="17" t="s">
        <v>325</v>
      </c>
      <c r="AT218" s="17" t="s">
        <v>182</v>
      </c>
      <c r="AU218" s="17" t="s">
        <v>83</v>
      </c>
      <c r="AY218" s="17" t="s">
        <v>136</v>
      </c>
      <c r="BE218" s="194">
        <f>IF(N218="základní",J218,0)</f>
        <v>0</v>
      </c>
      <c r="BF218" s="194">
        <f>IF(N218="snížená",J218,0)</f>
        <v>0</v>
      </c>
      <c r="BG218" s="194">
        <f>IF(N218="zákl. přenesená",J218,0)</f>
        <v>0</v>
      </c>
      <c r="BH218" s="194">
        <f>IF(N218="sníž. přenesená",J218,0)</f>
        <v>0</v>
      </c>
      <c r="BI218" s="194">
        <f>IF(N218="nulová",J218,0)</f>
        <v>0</v>
      </c>
      <c r="BJ218" s="17" t="s">
        <v>23</v>
      </c>
      <c r="BK218" s="194">
        <f>ROUND(I218*H218,2)</f>
        <v>0</v>
      </c>
      <c r="BL218" s="17" t="s">
        <v>202</v>
      </c>
      <c r="BM218" s="17" t="s">
        <v>376</v>
      </c>
    </row>
    <row r="219" spans="2:47" s="1" customFormat="1" ht="27">
      <c r="B219" s="34"/>
      <c r="C219" s="56"/>
      <c r="D219" s="195" t="s">
        <v>170</v>
      </c>
      <c r="E219" s="56"/>
      <c r="F219" s="196" t="s">
        <v>377</v>
      </c>
      <c r="G219" s="56"/>
      <c r="H219" s="56"/>
      <c r="I219" s="153"/>
      <c r="J219" s="56"/>
      <c r="K219" s="56"/>
      <c r="L219" s="54"/>
      <c r="M219" s="71"/>
      <c r="N219" s="35"/>
      <c r="O219" s="35"/>
      <c r="P219" s="35"/>
      <c r="Q219" s="35"/>
      <c r="R219" s="35"/>
      <c r="S219" s="35"/>
      <c r="T219" s="72"/>
      <c r="AT219" s="17" t="s">
        <v>170</v>
      </c>
      <c r="AU219" s="17" t="s">
        <v>83</v>
      </c>
    </row>
    <row r="220" spans="2:51" s="11" customFormat="1" ht="13.5">
      <c r="B220" s="197"/>
      <c r="C220" s="198"/>
      <c r="D220" s="199" t="s">
        <v>147</v>
      </c>
      <c r="E220" s="200" t="s">
        <v>22</v>
      </c>
      <c r="F220" s="201" t="s">
        <v>548</v>
      </c>
      <c r="G220" s="198"/>
      <c r="H220" s="202">
        <v>176.4</v>
      </c>
      <c r="I220" s="203"/>
      <c r="J220" s="198"/>
      <c r="K220" s="198"/>
      <c r="L220" s="204"/>
      <c r="M220" s="205"/>
      <c r="N220" s="206"/>
      <c r="O220" s="206"/>
      <c r="P220" s="206"/>
      <c r="Q220" s="206"/>
      <c r="R220" s="206"/>
      <c r="S220" s="206"/>
      <c r="T220" s="207"/>
      <c r="AT220" s="208" t="s">
        <v>147</v>
      </c>
      <c r="AU220" s="208" t="s">
        <v>83</v>
      </c>
      <c r="AV220" s="11" t="s">
        <v>83</v>
      </c>
      <c r="AW220" s="11" t="s">
        <v>38</v>
      </c>
      <c r="AX220" s="11" t="s">
        <v>23</v>
      </c>
      <c r="AY220" s="208" t="s">
        <v>136</v>
      </c>
    </row>
    <row r="221" spans="2:65" s="1" customFormat="1" ht="22.5" customHeight="1">
      <c r="B221" s="34"/>
      <c r="C221" s="223" t="s">
        <v>403</v>
      </c>
      <c r="D221" s="223" t="s">
        <v>182</v>
      </c>
      <c r="E221" s="224" t="s">
        <v>384</v>
      </c>
      <c r="F221" s="225" t="s">
        <v>385</v>
      </c>
      <c r="G221" s="226" t="s">
        <v>157</v>
      </c>
      <c r="H221" s="227">
        <v>7.2</v>
      </c>
      <c r="I221" s="228"/>
      <c r="J221" s="229">
        <f>ROUND(I221*H221,2)</f>
        <v>0</v>
      </c>
      <c r="K221" s="225" t="s">
        <v>22</v>
      </c>
      <c r="L221" s="230"/>
      <c r="M221" s="231" t="s">
        <v>22</v>
      </c>
      <c r="N221" s="232" t="s">
        <v>46</v>
      </c>
      <c r="O221" s="35"/>
      <c r="P221" s="192">
        <f>O221*H221</f>
        <v>0</v>
      </c>
      <c r="Q221" s="192">
        <v>0.00072</v>
      </c>
      <c r="R221" s="192">
        <f>Q221*H221</f>
        <v>0.005184</v>
      </c>
      <c r="S221" s="192">
        <v>0</v>
      </c>
      <c r="T221" s="193">
        <f>S221*H221</f>
        <v>0</v>
      </c>
      <c r="AR221" s="17" t="s">
        <v>325</v>
      </c>
      <c r="AT221" s="17" t="s">
        <v>182</v>
      </c>
      <c r="AU221" s="17" t="s">
        <v>83</v>
      </c>
      <c r="AY221" s="17" t="s">
        <v>136</v>
      </c>
      <c r="BE221" s="194">
        <f>IF(N221="základní",J221,0)</f>
        <v>0</v>
      </c>
      <c r="BF221" s="194">
        <f>IF(N221="snížená",J221,0)</f>
        <v>0</v>
      </c>
      <c r="BG221" s="194">
        <f>IF(N221="zákl. přenesená",J221,0)</f>
        <v>0</v>
      </c>
      <c r="BH221" s="194">
        <f>IF(N221="sníž. přenesená",J221,0)</f>
        <v>0</v>
      </c>
      <c r="BI221" s="194">
        <f>IF(N221="nulová",J221,0)</f>
        <v>0</v>
      </c>
      <c r="BJ221" s="17" t="s">
        <v>23</v>
      </c>
      <c r="BK221" s="194">
        <f>ROUND(I221*H221,2)</f>
        <v>0</v>
      </c>
      <c r="BL221" s="17" t="s">
        <v>202</v>
      </c>
      <c r="BM221" s="17" t="s">
        <v>386</v>
      </c>
    </row>
    <row r="222" spans="2:47" s="1" customFormat="1" ht="27">
      <c r="B222" s="34"/>
      <c r="C222" s="56"/>
      <c r="D222" s="195" t="s">
        <v>170</v>
      </c>
      <c r="E222" s="56"/>
      <c r="F222" s="196" t="s">
        <v>387</v>
      </c>
      <c r="G222" s="56"/>
      <c r="H222" s="56"/>
      <c r="I222" s="153"/>
      <c r="J222" s="56"/>
      <c r="K222" s="56"/>
      <c r="L222" s="54"/>
      <c r="M222" s="71"/>
      <c r="N222" s="35"/>
      <c r="O222" s="35"/>
      <c r="P222" s="35"/>
      <c r="Q222" s="35"/>
      <c r="R222" s="35"/>
      <c r="S222" s="35"/>
      <c r="T222" s="72"/>
      <c r="AT222" s="17" t="s">
        <v>170</v>
      </c>
      <c r="AU222" s="17" t="s">
        <v>83</v>
      </c>
    </row>
    <row r="223" spans="2:51" s="11" customFormat="1" ht="13.5">
      <c r="B223" s="197"/>
      <c r="C223" s="198"/>
      <c r="D223" s="199" t="s">
        <v>147</v>
      </c>
      <c r="E223" s="200" t="s">
        <v>22</v>
      </c>
      <c r="F223" s="201" t="s">
        <v>549</v>
      </c>
      <c r="G223" s="198"/>
      <c r="H223" s="202">
        <v>7.2</v>
      </c>
      <c r="I223" s="203"/>
      <c r="J223" s="198"/>
      <c r="K223" s="198"/>
      <c r="L223" s="204"/>
      <c r="M223" s="205"/>
      <c r="N223" s="206"/>
      <c r="O223" s="206"/>
      <c r="P223" s="206"/>
      <c r="Q223" s="206"/>
      <c r="R223" s="206"/>
      <c r="S223" s="206"/>
      <c r="T223" s="207"/>
      <c r="AT223" s="208" t="s">
        <v>147</v>
      </c>
      <c r="AU223" s="208" t="s">
        <v>83</v>
      </c>
      <c r="AV223" s="11" t="s">
        <v>83</v>
      </c>
      <c r="AW223" s="11" t="s">
        <v>38</v>
      </c>
      <c r="AX223" s="11" t="s">
        <v>23</v>
      </c>
      <c r="AY223" s="208" t="s">
        <v>136</v>
      </c>
    </row>
    <row r="224" spans="2:65" s="1" customFormat="1" ht="31.5" customHeight="1">
      <c r="B224" s="34"/>
      <c r="C224" s="183" t="s">
        <v>409</v>
      </c>
      <c r="D224" s="183" t="s">
        <v>138</v>
      </c>
      <c r="E224" s="184" t="s">
        <v>389</v>
      </c>
      <c r="F224" s="185" t="s">
        <v>390</v>
      </c>
      <c r="G224" s="186" t="s">
        <v>391</v>
      </c>
      <c r="H224" s="187">
        <v>5</v>
      </c>
      <c r="I224" s="188"/>
      <c r="J224" s="189">
        <f>ROUND(I224*H224,2)</f>
        <v>0</v>
      </c>
      <c r="K224" s="185" t="s">
        <v>22</v>
      </c>
      <c r="L224" s="54"/>
      <c r="M224" s="190" t="s">
        <v>22</v>
      </c>
      <c r="N224" s="191" t="s">
        <v>46</v>
      </c>
      <c r="O224" s="35"/>
      <c r="P224" s="192">
        <f>O224*H224</f>
        <v>0</v>
      </c>
      <c r="Q224" s="192">
        <v>0</v>
      </c>
      <c r="R224" s="192">
        <f>Q224*H224</f>
        <v>0</v>
      </c>
      <c r="S224" s="192">
        <v>0</v>
      </c>
      <c r="T224" s="193">
        <f>S224*H224</f>
        <v>0</v>
      </c>
      <c r="AR224" s="17" t="s">
        <v>202</v>
      </c>
      <c r="AT224" s="17" t="s">
        <v>138</v>
      </c>
      <c r="AU224" s="17" t="s">
        <v>83</v>
      </c>
      <c r="AY224" s="17" t="s">
        <v>136</v>
      </c>
      <c r="BE224" s="194">
        <f>IF(N224="základní",J224,0)</f>
        <v>0</v>
      </c>
      <c r="BF224" s="194">
        <f>IF(N224="snížená",J224,0)</f>
        <v>0</v>
      </c>
      <c r="BG224" s="194">
        <f>IF(N224="zákl. přenesená",J224,0)</f>
        <v>0</v>
      </c>
      <c r="BH224" s="194">
        <f>IF(N224="sníž. přenesená",J224,0)</f>
        <v>0</v>
      </c>
      <c r="BI224" s="194">
        <f>IF(N224="nulová",J224,0)</f>
        <v>0</v>
      </c>
      <c r="BJ224" s="17" t="s">
        <v>23</v>
      </c>
      <c r="BK224" s="194">
        <f>ROUND(I224*H224,2)</f>
        <v>0</v>
      </c>
      <c r="BL224" s="17" t="s">
        <v>202</v>
      </c>
      <c r="BM224" s="17" t="s">
        <v>392</v>
      </c>
    </row>
    <row r="225" spans="2:51" s="11" customFormat="1" ht="13.5">
      <c r="B225" s="197"/>
      <c r="C225" s="198"/>
      <c r="D225" s="199" t="s">
        <v>147</v>
      </c>
      <c r="E225" s="200" t="s">
        <v>22</v>
      </c>
      <c r="F225" s="201" t="s">
        <v>166</v>
      </c>
      <c r="G225" s="198"/>
      <c r="H225" s="202">
        <v>5</v>
      </c>
      <c r="I225" s="203"/>
      <c r="J225" s="198"/>
      <c r="K225" s="198"/>
      <c r="L225" s="204"/>
      <c r="M225" s="205"/>
      <c r="N225" s="206"/>
      <c r="O225" s="206"/>
      <c r="P225" s="206"/>
      <c r="Q225" s="206"/>
      <c r="R225" s="206"/>
      <c r="S225" s="206"/>
      <c r="T225" s="207"/>
      <c r="AT225" s="208" t="s">
        <v>147</v>
      </c>
      <c r="AU225" s="208" t="s">
        <v>83</v>
      </c>
      <c r="AV225" s="11" t="s">
        <v>83</v>
      </c>
      <c r="AW225" s="11" t="s">
        <v>38</v>
      </c>
      <c r="AX225" s="11" t="s">
        <v>23</v>
      </c>
      <c r="AY225" s="208" t="s">
        <v>136</v>
      </c>
    </row>
    <row r="226" spans="2:65" s="1" customFormat="1" ht="22.5" customHeight="1">
      <c r="B226" s="34"/>
      <c r="C226" s="183" t="s">
        <v>413</v>
      </c>
      <c r="D226" s="183" t="s">
        <v>138</v>
      </c>
      <c r="E226" s="184" t="s">
        <v>394</v>
      </c>
      <c r="F226" s="185" t="s">
        <v>395</v>
      </c>
      <c r="G226" s="186" t="s">
        <v>238</v>
      </c>
      <c r="H226" s="187">
        <v>5</v>
      </c>
      <c r="I226" s="188"/>
      <c r="J226" s="189">
        <f>ROUND(I226*H226,2)</f>
        <v>0</v>
      </c>
      <c r="K226" s="185" t="s">
        <v>22</v>
      </c>
      <c r="L226" s="54"/>
      <c r="M226" s="190" t="s">
        <v>22</v>
      </c>
      <c r="N226" s="191" t="s">
        <v>46</v>
      </c>
      <c r="O226" s="35"/>
      <c r="P226" s="192">
        <f>O226*H226</f>
        <v>0</v>
      </c>
      <c r="Q226" s="192">
        <v>0.00035</v>
      </c>
      <c r="R226" s="192">
        <f>Q226*H226</f>
        <v>0.00175</v>
      </c>
      <c r="S226" s="192">
        <v>0</v>
      </c>
      <c r="T226" s="193">
        <f>S226*H226</f>
        <v>0</v>
      </c>
      <c r="AR226" s="17" t="s">
        <v>202</v>
      </c>
      <c r="AT226" s="17" t="s">
        <v>138</v>
      </c>
      <c r="AU226" s="17" t="s">
        <v>83</v>
      </c>
      <c r="AY226" s="17" t="s">
        <v>136</v>
      </c>
      <c r="BE226" s="194">
        <f>IF(N226="základní",J226,0)</f>
        <v>0</v>
      </c>
      <c r="BF226" s="194">
        <f>IF(N226="snížená",J226,0)</f>
        <v>0</v>
      </c>
      <c r="BG226" s="194">
        <f>IF(N226="zákl. přenesená",J226,0)</f>
        <v>0</v>
      </c>
      <c r="BH226" s="194">
        <f>IF(N226="sníž. přenesená",J226,0)</f>
        <v>0</v>
      </c>
      <c r="BI226" s="194">
        <f>IF(N226="nulová",J226,0)</f>
        <v>0</v>
      </c>
      <c r="BJ226" s="17" t="s">
        <v>23</v>
      </c>
      <c r="BK226" s="194">
        <f>ROUND(I226*H226,2)</f>
        <v>0</v>
      </c>
      <c r="BL226" s="17" t="s">
        <v>202</v>
      </c>
      <c r="BM226" s="17" t="s">
        <v>396</v>
      </c>
    </row>
    <row r="227" spans="2:47" s="1" customFormat="1" ht="27">
      <c r="B227" s="34"/>
      <c r="C227" s="56"/>
      <c r="D227" s="195" t="s">
        <v>170</v>
      </c>
      <c r="E227" s="56"/>
      <c r="F227" s="196" t="s">
        <v>397</v>
      </c>
      <c r="G227" s="56"/>
      <c r="H227" s="56"/>
      <c r="I227" s="153"/>
      <c r="J227" s="56"/>
      <c r="K227" s="56"/>
      <c r="L227" s="54"/>
      <c r="M227" s="71"/>
      <c r="N227" s="35"/>
      <c r="O227" s="35"/>
      <c r="P227" s="35"/>
      <c r="Q227" s="35"/>
      <c r="R227" s="35"/>
      <c r="S227" s="35"/>
      <c r="T227" s="72"/>
      <c r="AT227" s="17" t="s">
        <v>170</v>
      </c>
      <c r="AU227" s="17" t="s">
        <v>83</v>
      </c>
    </row>
    <row r="228" spans="2:51" s="11" customFormat="1" ht="13.5">
      <c r="B228" s="197"/>
      <c r="C228" s="198"/>
      <c r="D228" s="199" t="s">
        <v>147</v>
      </c>
      <c r="E228" s="200" t="s">
        <v>22</v>
      </c>
      <c r="F228" s="201" t="s">
        <v>166</v>
      </c>
      <c r="G228" s="198"/>
      <c r="H228" s="202">
        <v>5</v>
      </c>
      <c r="I228" s="203"/>
      <c r="J228" s="198"/>
      <c r="K228" s="198"/>
      <c r="L228" s="204"/>
      <c r="M228" s="205"/>
      <c r="N228" s="206"/>
      <c r="O228" s="206"/>
      <c r="P228" s="206"/>
      <c r="Q228" s="206"/>
      <c r="R228" s="206"/>
      <c r="S228" s="206"/>
      <c r="T228" s="207"/>
      <c r="AT228" s="208" t="s">
        <v>147</v>
      </c>
      <c r="AU228" s="208" t="s">
        <v>83</v>
      </c>
      <c r="AV228" s="11" t="s">
        <v>83</v>
      </c>
      <c r="AW228" s="11" t="s">
        <v>38</v>
      </c>
      <c r="AX228" s="11" t="s">
        <v>23</v>
      </c>
      <c r="AY228" s="208" t="s">
        <v>136</v>
      </c>
    </row>
    <row r="229" spans="2:65" s="1" customFormat="1" ht="31.5" customHeight="1">
      <c r="B229" s="34"/>
      <c r="C229" s="183" t="s">
        <v>417</v>
      </c>
      <c r="D229" s="183" t="s">
        <v>138</v>
      </c>
      <c r="E229" s="184" t="s">
        <v>399</v>
      </c>
      <c r="F229" s="185" t="s">
        <v>400</v>
      </c>
      <c r="G229" s="186" t="s">
        <v>157</v>
      </c>
      <c r="H229" s="187">
        <v>88.2</v>
      </c>
      <c r="I229" s="188"/>
      <c r="J229" s="189">
        <f>ROUND(I229*H229,2)</f>
        <v>0</v>
      </c>
      <c r="K229" s="185" t="s">
        <v>142</v>
      </c>
      <c r="L229" s="54"/>
      <c r="M229" s="190" t="s">
        <v>22</v>
      </c>
      <c r="N229" s="191" t="s">
        <v>46</v>
      </c>
      <c r="O229" s="35"/>
      <c r="P229" s="192">
        <f>O229*H229</f>
        <v>0</v>
      </c>
      <c r="Q229" s="192">
        <v>0</v>
      </c>
      <c r="R229" s="192">
        <f>Q229*H229</f>
        <v>0</v>
      </c>
      <c r="S229" s="192">
        <v>0</v>
      </c>
      <c r="T229" s="193">
        <f>S229*H229</f>
        <v>0</v>
      </c>
      <c r="AR229" s="17" t="s">
        <v>202</v>
      </c>
      <c r="AT229" s="17" t="s">
        <v>138</v>
      </c>
      <c r="AU229" s="17" t="s">
        <v>83</v>
      </c>
      <c r="AY229" s="17" t="s">
        <v>136</v>
      </c>
      <c r="BE229" s="194">
        <f>IF(N229="základní",J229,0)</f>
        <v>0</v>
      </c>
      <c r="BF229" s="194">
        <f>IF(N229="snížená",J229,0)</f>
        <v>0</v>
      </c>
      <c r="BG229" s="194">
        <f>IF(N229="zákl. přenesená",J229,0)</f>
        <v>0</v>
      </c>
      <c r="BH229" s="194">
        <f>IF(N229="sníž. přenesená",J229,0)</f>
        <v>0</v>
      </c>
      <c r="BI229" s="194">
        <f>IF(N229="nulová",J229,0)</f>
        <v>0</v>
      </c>
      <c r="BJ229" s="17" t="s">
        <v>23</v>
      </c>
      <c r="BK229" s="194">
        <f>ROUND(I229*H229,2)</f>
        <v>0</v>
      </c>
      <c r="BL229" s="17" t="s">
        <v>202</v>
      </c>
      <c r="BM229" s="17" t="s">
        <v>401</v>
      </c>
    </row>
    <row r="230" spans="2:51" s="11" customFormat="1" ht="13.5">
      <c r="B230" s="197"/>
      <c r="C230" s="198"/>
      <c r="D230" s="199" t="s">
        <v>147</v>
      </c>
      <c r="E230" s="200" t="s">
        <v>22</v>
      </c>
      <c r="F230" s="201" t="s">
        <v>550</v>
      </c>
      <c r="G230" s="198"/>
      <c r="H230" s="202">
        <v>88.2</v>
      </c>
      <c r="I230" s="203"/>
      <c r="J230" s="198"/>
      <c r="K230" s="198"/>
      <c r="L230" s="204"/>
      <c r="M230" s="205"/>
      <c r="N230" s="206"/>
      <c r="O230" s="206"/>
      <c r="P230" s="206"/>
      <c r="Q230" s="206"/>
      <c r="R230" s="206"/>
      <c r="S230" s="206"/>
      <c r="T230" s="207"/>
      <c r="AT230" s="208" t="s">
        <v>147</v>
      </c>
      <c r="AU230" s="208" t="s">
        <v>83</v>
      </c>
      <c r="AV230" s="11" t="s">
        <v>83</v>
      </c>
      <c r="AW230" s="11" t="s">
        <v>38</v>
      </c>
      <c r="AX230" s="11" t="s">
        <v>23</v>
      </c>
      <c r="AY230" s="208" t="s">
        <v>136</v>
      </c>
    </row>
    <row r="231" spans="2:65" s="1" customFormat="1" ht="31.5" customHeight="1">
      <c r="B231" s="34"/>
      <c r="C231" s="223" t="s">
        <v>422</v>
      </c>
      <c r="D231" s="223" t="s">
        <v>182</v>
      </c>
      <c r="E231" s="224" t="s">
        <v>404</v>
      </c>
      <c r="F231" s="225" t="s">
        <v>405</v>
      </c>
      <c r="G231" s="226" t="s">
        <v>185</v>
      </c>
      <c r="H231" s="227">
        <v>54.783</v>
      </c>
      <c r="I231" s="228"/>
      <c r="J231" s="229">
        <f>ROUND(I231*H231,2)</f>
        <v>0</v>
      </c>
      <c r="K231" s="225" t="s">
        <v>142</v>
      </c>
      <c r="L231" s="230"/>
      <c r="M231" s="231" t="s">
        <v>22</v>
      </c>
      <c r="N231" s="232" t="s">
        <v>46</v>
      </c>
      <c r="O231" s="35"/>
      <c r="P231" s="192">
        <f>O231*H231</f>
        <v>0</v>
      </c>
      <c r="Q231" s="192">
        <v>0.001</v>
      </c>
      <c r="R231" s="192">
        <f>Q231*H231</f>
        <v>0.054783000000000005</v>
      </c>
      <c r="S231" s="192">
        <v>0</v>
      </c>
      <c r="T231" s="193">
        <f>S231*H231</f>
        <v>0</v>
      </c>
      <c r="AR231" s="17" t="s">
        <v>325</v>
      </c>
      <c r="AT231" s="17" t="s">
        <v>182</v>
      </c>
      <c r="AU231" s="17" t="s">
        <v>83</v>
      </c>
      <c r="AY231" s="17" t="s">
        <v>136</v>
      </c>
      <c r="BE231" s="194">
        <f>IF(N231="základní",J231,0)</f>
        <v>0</v>
      </c>
      <c r="BF231" s="194">
        <f>IF(N231="snížená",J231,0)</f>
        <v>0</v>
      </c>
      <c r="BG231" s="194">
        <f>IF(N231="zákl. přenesená",J231,0)</f>
        <v>0</v>
      </c>
      <c r="BH231" s="194">
        <f>IF(N231="sníž. přenesená",J231,0)</f>
        <v>0</v>
      </c>
      <c r="BI231" s="194">
        <f>IF(N231="nulová",J231,0)</f>
        <v>0</v>
      </c>
      <c r="BJ231" s="17" t="s">
        <v>23</v>
      </c>
      <c r="BK231" s="194">
        <f>ROUND(I231*H231,2)</f>
        <v>0</v>
      </c>
      <c r="BL231" s="17" t="s">
        <v>202</v>
      </c>
      <c r="BM231" s="17" t="s">
        <v>406</v>
      </c>
    </row>
    <row r="232" spans="2:47" s="1" customFormat="1" ht="27">
      <c r="B232" s="34"/>
      <c r="C232" s="56"/>
      <c r="D232" s="195" t="s">
        <v>170</v>
      </c>
      <c r="E232" s="56"/>
      <c r="F232" s="196" t="s">
        <v>407</v>
      </c>
      <c r="G232" s="56"/>
      <c r="H232" s="56"/>
      <c r="I232" s="153"/>
      <c r="J232" s="56"/>
      <c r="K232" s="56"/>
      <c r="L232" s="54"/>
      <c r="M232" s="71"/>
      <c r="N232" s="35"/>
      <c r="O232" s="35"/>
      <c r="P232" s="35"/>
      <c r="Q232" s="35"/>
      <c r="R232" s="35"/>
      <c r="S232" s="35"/>
      <c r="T232" s="72"/>
      <c r="AT232" s="17" t="s">
        <v>170</v>
      </c>
      <c r="AU232" s="17" t="s">
        <v>83</v>
      </c>
    </row>
    <row r="233" spans="2:51" s="11" customFormat="1" ht="13.5">
      <c r="B233" s="197"/>
      <c r="C233" s="198"/>
      <c r="D233" s="199" t="s">
        <v>147</v>
      </c>
      <c r="E233" s="200" t="s">
        <v>22</v>
      </c>
      <c r="F233" s="201" t="s">
        <v>551</v>
      </c>
      <c r="G233" s="198"/>
      <c r="H233" s="202">
        <v>54.783</v>
      </c>
      <c r="I233" s="203"/>
      <c r="J233" s="198"/>
      <c r="K233" s="198"/>
      <c r="L233" s="204"/>
      <c r="M233" s="205"/>
      <c r="N233" s="206"/>
      <c r="O233" s="206"/>
      <c r="P233" s="206"/>
      <c r="Q233" s="206"/>
      <c r="R233" s="206"/>
      <c r="S233" s="206"/>
      <c r="T233" s="207"/>
      <c r="AT233" s="208" t="s">
        <v>147</v>
      </c>
      <c r="AU233" s="208" t="s">
        <v>83</v>
      </c>
      <c r="AV233" s="11" t="s">
        <v>83</v>
      </c>
      <c r="AW233" s="11" t="s">
        <v>38</v>
      </c>
      <c r="AX233" s="11" t="s">
        <v>23</v>
      </c>
      <c r="AY233" s="208" t="s">
        <v>136</v>
      </c>
    </row>
    <row r="234" spans="2:65" s="1" customFormat="1" ht="22.5" customHeight="1">
      <c r="B234" s="34"/>
      <c r="C234" s="183" t="s">
        <v>427</v>
      </c>
      <c r="D234" s="183" t="s">
        <v>138</v>
      </c>
      <c r="E234" s="184" t="s">
        <v>410</v>
      </c>
      <c r="F234" s="185" t="s">
        <v>411</v>
      </c>
      <c r="G234" s="186" t="s">
        <v>238</v>
      </c>
      <c r="H234" s="187">
        <v>1</v>
      </c>
      <c r="I234" s="188"/>
      <c r="J234" s="189">
        <f>ROUND(I234*H234,2)</f>
        <v>0</v>
      </c>
      <c r="K234" s="185" t="s">
        <v>142</v>
      </c>
      <c r="L234" s="54"/>
      <c r="M234" s="190" t="s">
        <v>22</v>
      </c>
      <c r="N234" s="191" t="s">
        <v>46</v>
      </c>
      <c r="O234" s="35"/>
      <c r="P234" s="192">
        <f>O234*H234</f>
        <v>0</v>
      </c>
      <c r="Q234" s="192">
        <v>0</v>
      </c>
      <c r="R234" s="192">
        <f>Q234*H234</f>
        <v>0</v>
      </c>
      <c r="S234" s="192">
        <v>0</v>
      </c>
      <c r="T234" s="193">
        <f>S234*H234</f>
        <v>0</v>
      </c>
      <c r="AR234" s="17" t="s">
        <v>202</v>
      </c>
      <c r="AT234" s="17" t="s">
        <v>138</v>
      </c>
      <c r="AU234" s="17" t="s">
        <v>83</v>
      </c>
      <c r="AY234" s="17" t="s">
        <v>136</v>
      </c>
      <c r="BE234" s="194">
        <f>IF(N234="základní",J234,0)</f>
        <v>0</v>
      </c>
      <c r="BF234" s="194">
        <f>IF(N234="snížená",J234,0)</f>
        <v>0</v>
      </c>
      <c r="BG234" s="194">
        <f>IF(N234="zákl. přenesená",J234,0)</f>
        <v>0</v>
      </c>
      <c r="BH234" s="194">
        <f>IF(N234="sníž. přenesená",J234,0)</f>
        <v>0</v>
      </c>
      <c r="BI234" s="194">
        <f>IF(N234="nulová",J234,0)</f>
        <v>0</v>
      </c>
      <c r="BJ234" s="17" t="s">
        <v>23</v>
      </c>
      <c r="BK234" s="194">
        <f>ROUND(I234*H234,2)</f>
        <v>0</v>
      </c>
      <c r="BL234" s="17" t="s">
        <v>202</v>
      </c>
      <c r="BM234" s="17" t="s">
        <v>412</v>
      </c>
    </row>
    <row r="235" spans="2:51" s="11" customFormat="1" ht="13.5">
      <c r="B235" s="197"/>
      <c r="C235" s="198"/>
      <c r="D235" s="199" t="s">
        <v>147</v>
      </c>
      <c r="E235" s="200" t="s">
        <v>22</v>
      </c>
      <c r="F235" s="201" t="s">
        <v>23</v>
      </c>
      <c r="G235" s="198"/>
      <c r="H235" s="202">
        <v>1</v>
      </c>
      <c r="I235" s="203"/>
      <c r="J235" s="198"/>
      <c r="K235" s="198"/>
      <c r="L235" s="204"/>
      <c r="M235" s="205"/>
      <c r="N235" s="206"/>
      <c r="O235" s="206"/>
      <c r="P235" s="206"/>
      <c r="Q235" s="206"/>
      <c r="R235" s="206"/>
      <c r="S235" s="206"/>
      <c r="T235" s="207"/>
      <c r="AT235" s="208" t="s">
        <v>147</v>
      </c>
      <c r="AU235" s="208" t="s">
        <v>83</v>
      </c>
      <c r="AV235" s="11" t="s">
        <v>83</v>
      </c>
      <c r="AW235" s="11" t="s">
        <v>38</v>
      </c>
      <c r="AX235" s="11" t="s">
        <v>23</v>
      </c>
      <c r="AY235" s="208" t="s">
        <v>136</v>
      </c>
    </row>
    <row r="236" spans="2:65" s="1" customFormat="1" ht="22.5" customHeight="1">
      <c r="B236" s="34"/>
      <c r="C236" s="183" t="s">
        <v>432</v>
      </c>
      <c r="D236" s="183" t="s">
        <v>138</v>
      </c>
      <c r="E236" s="184" t="s">
        <v>414</v>
      </c>
      <c r="F236" s="185" t="s">
        <v>415</v>
      </c>
      <c r="G236" s="186" t="s">
        <v>238</v>
      </c>
      <c r="H236" s="187">
        <v>5</v>
      </c>
      <c r="I236" s="188"/>
      <c r="J236" s="189">
        <f>ROUND(I236*H236,2)</f>
        <v>0</v>
      </c>
      <c r="K236" s="185" t="s">
        <v>142</v>
      </c>
      <c r="L236" s="54"/>
      <c r="M236" s="190" t="s">
        <v>22</v>
      </c>
      <c r="N236" s="191" t="s">
        <v>46</v>
      </c>
      <c r="O236" s="35"/>
      <c r="P236" s="192">
        <f>O236*H236</f>
        <v>0</v>
      </c>
      <c r="Q236" s="192">
        <v>0</v>
      </c>
      <c r="R236" s="192">
        <f>Q236*H236</f>
        <v>0</v>
      </c>
      <c r="S236" s="192">
        <v>0</v>
      </c>
      <c r="T236" s="193">
        <f>S236*H236</f>
        <v>0</v>
      </c>
      <c r="AR236" s="17" t="s">
        <v>202</v>
      </c>
      <c r="AT236" s="17" t="s">
        <v>138</v>
      </c>
      <c r="AU236" s="17" t="s">
        <v>83</v>
      </c>
      <c r="AY236" s="17" t="s">
        <v>136</v>
      </c>
      <c r="BE236" s="194">
        <f>IF(N236="základní",J236,0)</f>
        <v>0</v>
      </c>
      <c r="BF236" s="194">
        <f>IF(N236="snížená",J236,0)</f>
        <v>0</v>
      </c>
      <c r="BG236" s="194">
        <f>IF(N236="zákl. přenesená",J236,0)</f>
        <v>0</v>
      </c>
      <c r="BH236" s="194">
        <f>IF(N236="sníž. přenesená",J236,0)</f>
        <v>0</v>
      </c>
      <c r="BI236" s="194">
        <f>IF(N236="nulová",J236,0)</f>
        <v>0</v>
      </c>
      <c r="BJ236" s="17" t="s">
        <v>23</v>
      </c>
      <c r="BK236" s="194">
        <f>ROUND(I236*H236,2)</f>
        <v>0</v>
      </c>
      <c r="BL236" s="17" t="s">
        <v>202</v>
      </c>
      <c r="BM236" s="17" t="s">
        <v>416</v>
      </c>
    </row>
    <row r="237" spans="2:51" s="11" customFormat="1" ht="13.5">
      <c r="B237" s="197"/>
      <c r="C237" s="198"/>
      <c r="D237" s="199" t="s">
        <v>147</v>
      </c>
      <c r="E237" s="200" t="s">
        <v>22</v>
      </c>
      <c r="F237" s="201" t="s">
        <v>166</v>
      </c>
      <c r="G237" s="198"/>
      <c r="H237" s="202">
        <v>5</v>
      </c>
      <c r="I237" s="203"/>
      <c r="J237" s="198"/>
      <c r="K237" s="198"/>
      <c r="L237" s="204"/>
      <c r="M237" s="205"/>
      <c r="N237" s="206"/>
      <c r="O237" s="206"/>
      <c r="P237" s="206"/>
      <c r="Q237" s="206"/>
      <c r="R237" s="206"/>
      <c r="S237" s="206"/>
      <c r="T237" s="207"/>
      <c r="AT237" s="208" t="s">
        <v>147</v>
      </c>
      <c r="AU237" s="208" t="s">
        <v>83</v>
      </c>
      <c r="AV237" s="11" t="s">
        <v>83</v>
      </c>
      <c r="AW237" s="11" t="s">
        <v>38</v>
      </c>
      <c r="AX237" s="11" t="s">
        <v>23</v>
      </c>
      <c r="AY237" s="208" t="s">
        <v>136</v>
      </c>
    </row>
    <row r="238" spans="2:65" s="1" customFormat="1" ht="31.5" customHeight="1">
      <c r="B238" s="34"/>
      <c r="C238" s="183" t="s">
        <v>437</v>
      </c>
      <c r="D238" s="183" t="s">
        <v>138</v>
      </c>
      <c r="E238" s="184" t="s">
        <v>418</v>
      </c>
      <c r="F238" s="185" t="s">
        <v>419</v>
      </c>
      <c r="G238" s="186" t="s">
        <v>157</v>
      </c>
      <c r="H238" s="187">
        <v>186</v>
      </c>
      <c r="I238" s="188"/>
      <c r="J238" s="189">
        <f>ROUND(I238*H238,2)</f>
        <v>0</v>
      </c>
      <c r="K238" s="185" t="s">
        <v>22</v>
      </c>
      <c r="L238" s="54"/>
      <c r="M238" s="190" t="s">
        <v>22</v>
      </c>
      <c r="N238" s="191" t="s">
        <v>46</v>
      </c>
      <c r="O238" s="35"/>
      <c r="P238" s="192">
        <f>O238*H238</f>
        <v>0</v>
      </c>
      <c r="Q238" s="192">
        <v>0</v>
      </c>
      <c r="R238" s="192">
        <f>Q238*H238</f>
        <v>0</v>
      </c>
      <c r="S238" s="192">
        <v>0</v>
      </c>
      <c r="T238" s="193">
        <f>S238*H238</f>
        <v>0</v>
      </c>
      <c r="AR238" s="17" t="s">
        <v>202</v>
      </c>
      <c r="AT238" s="17" t="s">
        <v>138</v>
      </c>
      <c r="AU238" s="17" t="s">
        <v>83</v>
      </c>
      <c r="AY238" s="17" t="s">
        <v>136</v>
      </c>
      <c r="BE238" s="194">
        <f>IF(N238="základní",J238,0)</f>
        <v>0</v>
      </c>
      <c r="BF238" s="194">
        <f>IF(N238="snížená",J238,0)</f>
        <v>0</v>
      </c>
      <c r="BG238" s="194">
        <f>IF(N238="zákl. přenesená",J238,0)</f>
        <v>0</v>
      </c>
      <c r="BH238" s="194">
        <f>IF(N238="sníž. přenesená",J238,0)</f>
        <v>0</v>
      </c>
      <c r="BI238" s="194">
        <f>IF(N238="nulová",J238,0)</f>
        <v>0</v>
      </c>
      <c r="BJ238" s="17" t="s">
        <v>23</v>
      </c>
      <c r="BK238" s="194">
        <f>ROUND(I238*H238,2)</f>
        <v>0</v>
      </c>
      <c r="BL238" s="17" t="s">
        <v>202</v>
      </c>
      <c r="BM238" s="17" t="s">
        <v>420</v>
      </c>
    </row>
    <row r="239" spans="2:51" s="11" customFormat="1" ht="13.5">
      <c r="B239" s="197"/>
      <c r="C239" s="198"/>
      <c r="D239" s="199" t="s">
        <v>147</v>
      </c>
      <c r="E239" s="200" t="s">
        <v>22</v>
      </c>
      <c r="F239" s="201" t="s">
        <v>552</v>
      </c>
      <c r="G239" s="198"/>
      <c r="H239" s="202">
        <v>186</v>
      </c>
      <c r="I239" s="203"/>
      <c r="J239" s="198"/>
      <c r="K239" s="198"/>
      <c r="L239" s="204"/>
      <c r="M239" s="205"/>
      <c r="N239" s="206"/>
      <c r="O239" s="206"/>
      <c r="P239" s="206"/>
      <c r="Q239" s="206"/>
      <c r="R239" s="206"/>
      <c r="S239" s="206"/>
      <c r="T239" s="207"/>
      <c r="AT239" s="208" t="s">
        <v>147</v>
      </c>
      <c r="AU239" s="208" t="s">
        <v>83</v>
      </c>
      <c r="AV239" s="11" t="s">
        <v>83</v>
      </c>
      <c r="AW239" s="11" t="s">
        <v>38</v>
      </c>
      <c r="AX239" s="11" t="s">
        <v>23</v>
      </c>
      <c r="AY239" s="208" t="s">
        <v>136</v>
      </c>
    </row>
    <row r="240" spans="2:65" s="1" customFormat="1" ht="31.5" customHeight="1">
      <c r="B240" s="34"/>
      <c r="C240" s="183" t="s">
        <v>444</v>
      </c>
      <c r="D240" s="183" t="s">
        <v>138</v>
      </c>
      <c r="E240" s="184" t="s">
        <v>423</v>
      </c>
      <c r="F240" s="185" t="s">
        <v>424</v>
      </c>
      <c r="G240" s="186" t="s">
        <v>157</v>
      </c>
      <c r="H240" s="187">
        <v>40</v>
      </c>
      <c r="I240" s="188"/>
      <c r="J240" s="189">
        <f>ROUND(I240*H240,2)</f>
        <v>0</v>
      </c>
      <c r="K240" s="185" t="s">
        <v>142</v>
      </c>
      <c r="L240" s="54"/>
      <c r="M240" s="190" t="s">
        <v>22</v>
      </c>
      <c r="N240" s="191" t="s">
        <v>46</v>
      </c>
      <c r="O240" s="35"/>
      <c r="P240" s="192">
        <f>O240*H240</f>
        <v>0</v>
      </c>
      <c r="Q240" s="192">
        <v>0</v>
      </c>
      <c r="R240" s="192">
        <f>Q240*H240</f>
        <v>0</v>
      </c>
      <c r="S240" s="192">
        <v>0</v>
      </c>
      <c r="T240" s="193">
        <f>S240*H240</f>
        <v>0</v>
      </c>
      <c r="AR240" s="17" t="s">
        <v>202</v>
      </c>
      <c r="AT240" s="17" t="s">
        <v>138</v>
      </c>
      <c r="AU240" s="17" t="s">
        <v>83</v>
      </c>
      <c r="AY240" s="17" t="s">
        <v>136</v>
      </c>
      <c r="BE240" s="194">
        <f>IF(N240="základní",J240,0)</f>
        <v>0</v>
      </c>
      <c r="BF240" s="194">
        <f>IF(N240="snížená",J240,0)</f>
        <v>0</v>
      </c>
      <c r="BG240" s="194">
        <f>IF(N240="zákl. přenesená",J240,0)</f>
        <v>0</v>
      </c>
      <c r="BH240" s="194">
        <f>IF(N240="sníž. přenesená",J240,0)</f>
        <v>0</v>
      </c>
      <c r="BI240" s="194">
        <f>IF(N240="nulová",J240,0)</f>
        <v>0</v>
      </c>
      <c r="BJ240" s="17" t="s">
        <v>23</v>
      </c>
      <c r="BK240" s="194">
        <f>ROUND(I240*H240,2)</f>
        <v>0</v>
      </c>
      <c r="BL240" s="17" t="s">
        <v>202</v>
      </c>
      <c r="BM240" s="17" t="s">
        <v>553</v>
      </c>
    </row>
    <row r="241" spans="2:51" s="11" customFormat="1" ht="13.5">
      <c r="B241" s="197"/>
      <c r="C241" s="198"/>
      <c r="D241" s="199" t="s">
        <v>147</v>
      </c>
      <c r="E241" s="200" t="s">
        <v>22</v>
      </c>
      <c r="F241" s="201" t="s">
        <v>363</v>
      </c>
      <c r="G241" s="198"/>
      <c r="H241" s="202">
        <v>40</v>
      </c>
      <c r="I241" s="203"/>
      <c r="J241" s="198"/>
      <c r="K241" s="198"/>
      <c r="L241" s="204"/>
      <c r="M241" s="205"/>
      <c r="N241" s="206"/>
      <c r="O241" s="206"/>
      <c r="P241" s="206"/>
      <c r="Q241" s="206"/>
      <c r="R241" s="206"/>
      <c r="S241" s="206"/>
      <c r="T241" s="207"/>
      <c r="AT241" s="208" t="s">
        <v>147</v>
      </c>
      <c r="AU241" s="208" t="s">
        <v>83</v>
      </c>
      <c r="AV241" s="11" t="s">
        <v>83</v>
      </c>
      <c r="AW241" s="11" t="s">
        <v>38</v>
      </c>
      <c r="AX241" s="11" t="s">
        <v>23</v>
      </c>
      <c r="AY241" s="208" t="s">
        <v>136</v>
      </c>
    </row>
    <row r="242" spans="2:65" s="1" customFormat="1" ht="22.5" customHeight="1">
      <c r="B242" s="34"/>
      <c r="C242" s="223" t="s">
        <v>449</v>
      </c>
      <c r="D242" s="223" t="s">
        <v>182</v>
      </c>
      <c r="E242" s="224" t="s">
        <v>428</v>
      </c>
      <c r="F242" s="225" t="s">
        <v>429</v>
      </c>
      <c r="G242" s="226" t="s">
        <v>157</v>
      </c>
      <c r="H242" s="227">
        <v>40</v>
      </c>
      <c r="I242" s="228"/>
      <c r="J242" s="229">
        <f>ROUND(I242*H242,2)</f>
        <v>0</v>
      </c>
      <c r="K242" s="225" t="s">
        <v>142</v>
      </c>
      <c r="L242" s="230"/>
      <c r="M242" s="231" t="s">
        <v>22</v>
      </c>
      <c r="N242" s="232" t="s">
        <v>46</v>
      </c>
      <c r="O242" s="35"/>
      <c r="P242" s="192">
        <f>O242*H242</f>
        <v>0</v>
      </c>
      <c r="Q242" s="192">
        <v>0.000117</v>
      </c>
      <c r="R242" s="192">
        <f>Q242*H242</f>
        <v>0.00468</v>
      </c>
      <c r="S242" s="192">
        <v>0</v>
      </c>
      <c r="T242" s="193">
        <f>S242*H242</f>
        <v>0</v>
      </c>
      <c r="AR242" s="17" t="s">
        <v>250</v>
      </c>
      <c r="AT242" s="17" t="s">
        <v>182</v>
      </c>
      <c r="AU242" s="17" t="s">
        <v>83</v>
      </c>
      <c r="AY242" s="17" t="s">
        <v>136</v>
      </c>
      <c r="BE242" s="194">
        <f>IF(N242="základní",J242,0)</f>
        <v>0</v>
      </c>
      <c r="BF242" s="194">
        <f>IF(N242="snížená",J242,0)</f>
        <v>0</v>
      </c>
      <c r="BG242" s="194">
        <f>IF(N242="zákl. přenesená",J242,0)</f>
        <v>0</v>
      </c>
      <c r="BH242" s="194">
        <f>IF(N242="sníž. přenesená",J242,0)</f>
        <v>0</v>
      </c>
      <c r="BI242" s="194">
        <f>IF(N242="nulová",J242,0)</f>
        <v>0</v>
      </c>
      <c r="BJ242" s="17" t="s">
        <v>23</v>
      </c>
      <c r="BK242" s="194">
        <f>ROUND(I242*H242,2)</f>
        <v>0</v>
      </c>
      <c r="BL242" s="17" t="s">
        <v>250</v>
      </c>
      <c r="BM242" s="17" t="s">
        <v>554</v>
      </c>
    </row>
    <row r="243" spans="2:51" s="11" customFormat="1" ht="13.5">
      <c r="B243" s="197"/>
      <c r="C243" s="198"/>
      <c r="D243" s="199" t="s">
        <v>147</v>
      </c>
      <c r="E243" s="200" t="s">
        <v>22</v>
      </c>
      <c r="F243" s="201" t="s">
        <v>555</v>
      </c>
      <c r="G243" s="198"/>
      <c r="H243" s="202">
        <v>40</v>
      </c>
      <c r="I243" s="203"/>
      <c r="J243" s="198"/>
      <c r="K243" s="198"/>
      <c r="L243" s="204"/>
      <c r="M243" s="205"/>
      <c r="N243" s="206"/>
      <c r="O243" s="206"/>
      <c r="P243" s="206"/>
      <c r="Q243" s="206"/>
      <c r="R243" s="206"/>
      <c r="S243" s="206"/>
      <c r="T243" s="207"/>
      <c r="AT243" s="208" t="s">
        <v>147</v>
      </c>
      <c r="AU243" s="208" t="s">
        <v>83</v>
      </c>
      <c r="AV243" s="11" t="s">
        <v>83</v>
      </c>
      <c r="AW243" s="11" t="s">
        <v>38</v>
      </c>
      <c r="AX243" s="11" t="s">
        <v>23</v>
      </c>
      <c r="AY243" s="208" t="s">
        <v>136</v>
      </c>
    </row>
    <row r="244" spans="2:65" s="1" customFormat="1" ht="31.5" customHeight="1">
      <c r="B244" s="34"/>
      <c r="C244" s="223" t="s">
        <v>453</v>
      </c>
      <c r="D244" s="223" t="s">
        <v>182</v>
      </c>
      <c r="E244" s="224" t="s">
        <v>433</v>
      </c>
      <c r="F244" s="225" t="s">
        <v>434</v>
      </c>
      <c r="G244" s="226" t="s">
        <v>157</v>
      </c>
      <c r="H244" s="227">
        <v>186.6</v>
      </c>
      <c r="I244" s="228"/>
      <c r="J244" s="229">
        <f>ROUND(I244*H244,2)</f>
        <v>0</v>
      </c>
      <c r="K244" s="225" t="s">
        <v>22</v>
      </c>
      <c r="L244" s="230"/>
      <c r="M244" s="231" t="s">
        <v>22</v>
      </c>
      <c r="N244" s="232" t="s">
        <v>46</v>
      </c>
      <c r="O244" s="35"/>
      <c r="P244" s="192">
        <f>O244*H244</f>
        <v>0</v>
      </c>
      <c r="Q244" s="192">
        <v>0.00091</v>
      </c>
      <c r="R244" s="192">
        <f>Q244*H244</f>
        <v>0.16980599999999998</v>
      </c>
      <c r="S244" s="192">
        <v>0</v>
      </c>
      <c r="T244" s="193">
        <f>S244*H244</f>
        <v>0</v>
      </c>
      <c r="AR244" s="17" t="s">
        <v>325</v>
      </c>
      <c r="AT244" s="17" t="s">
        <v>182</v>
      </c>
      <c r="AU244" s="17" t="s">
        <v>83</v>
      </c>
      <c r="AY244" s="17" t="s">
        <v>136</v>
      </c>
      <c r="BE244" s="194">
        <f>IF(N244="základní",J244,0)</f>
        <v>0</v>
      </c>
      <c r="BF244" s="194">
        <f>IF(N244="snížená",J244,0)</f>
        <v>0</v>
      </c>
      <c r="BG244" s="194">
        <f>IF(N244="zákl. přenesená",J244,0)</f>
        <v>0</v>
      </c>
      <c r="BH244" s="194">
        <f>IF(N244="sníž. přenesená",J244,0)</f>
        <v>0</v>
      </c>
      <c r="BI244" s="194">
        <f>IF(N244="nulová",J244,0)</f>
        <v>0</v>
      </c>
      <c r="BJ244" s="17" t="s">
        <v>23</v>
      </c>
      <c r="BK244" s="194">
        <f>ROUND(I244*H244,2)</f>
        <v>0</v>
      </c>
      <c r="BL244" s="17" t="s">
        <v>202</v>
      </c>
      <c r="BM244" s="17" t="s">
        <v>435</v>
      </c>
    </row>
    <row r="245" spans="2:51" s="11" customFormat="1" ht="13.5">
      <c r="B245" s="197"/>
      <c r="C245" s="198"/>
      <c r="D245" s="199" t="s">
        <v>147</v>
      </c>
      <c r="E245" s="200" t="s">
        <v>22</v>
      </c>
      <c r="F245" s="201" t="s">
        <v>556</v>
      </c>
      <c r="G245" s="198"/>
      <c r="H245" s="202">
        <v>186.6</v>
      </c>
      <c r="I245" s="203"/>
      <c r="J245" s="198"/>
      <c r="K245" s="198"/>
      <c r="L245" s="204"/>
      <c r="M245" s="205"/>
      <c r="N245" s="206"/>
      <c r="O245" s="206"/>
      <c r="P245" s="206"/>
      <c r="Q245" s="206"/>
      <c r="R245" s="206"/>
      <c r="S245" s="206"/>
      <c r="T245" s="207"/>
      <c r="AT245" s="208" t="s">
        <v>147</v>
      </c>
      <c r="AU245" s="208" t="s">
        <v>83</v>
      </c>
      <c r="AV245" s="11" t="s">
        <v>83</v>
      </c>
      <c r="AW245" s="11" t="s">
        <v>38</v>
      </c>
      <c r="AX245" s="11" t="s">
        <v>75</v>
      </c>
      <c r="AY245" s="208" t="s">
        <v>136</v>
      </c>
    </row>
    <row r="246" spans="2:65" s="1" customFormat="1" ht="44.25" customHeight="1">
      <c r="B246" s="34"/>
      <c r="C246" s="183" t="s">
        <v>459</v>
      </c>
      <c r="D246" s="183" t="s">
        <v>138</v>
      </c>
      <c r="E246" s="184" t="s">
        <v>438</v>
      </c>
      <c r="F246" s="185" t="s">
        <v>439</v>
      </c>
      <c r="G246" s="186" t="s">
        <v>238</v>
      </c>
      <c r="H246" s="187">
        <v>19</v>
      </c>
      <c r="I246" s="188"/>
      <c r="J246" s="189">
        <f>ROUND(I246*H246,2)</f>
        <v>0</v>
      </c>
      <c r="K246" s="185" t="s">
        <v>22</v>
      </c>
      <c r="L246" s="54"/>
      <c r="M246" s="190" t="s">
        <v>22</v>
      </c>
      <c r="N246" s="191" t="s">
        <v>46</v>
      </c>
      <c r="O246" s="35"/>
      <c r="P246" s="192">
        <f>O246*H246</f>
        <v>0</v>
      </c>
      <c r="Q246" s="192">
        <v>0</v>
      </c>
      <c r="R246" s="192">
        <f>Q246*H246</f>
        <v>0</v>
      </c>
      <c r="S246" s="192">
        <v>0</v>
      </c>
      <c r="T246" s="193">
        <f>S246*H246</f>
        <v>0</v>
      </c>
      <c r="AR246" s="17" t="s">
        <v>202</v>
      </c>
      <c r="AT246" s="17" t="s">
        <v>138</v>
      </c>
      <c r="AU246" s="17" t="s">
        <v>83</v>
      </c>
      <c r="AY246" s="17" t="s">
        <v>136</v>
      </c>
      <c r="BE246" s="194">
        <f>IF(N246="základní",J246,0)</f>
        <v>0</v>
      </c>
      <c r="BF246" s="194">
        <f>IF(N246="snížená",J246,0)</f>
        <v>0</v>
      </c>
      <c r="BG246" s="194">
        <f>IF(N246="zákl. přenesená",J246,0)</f>
        <v>0</v>
      </c>
      <c r="BH246" s="194">
        <f>IF(N246="sníž. přenesená",J246,0)</f>
        <v>0</v>
      </c>
      <c r="BI246" s="194">
        <f>IF(N246="nulová",J246,0)</f>
        <v>0</v>
      </c>
      <c r="BJ246" s="17" t="s">
        <v>23</v>
      </c>
      <c r="BK246" s="194">
        <f>ROUND(I246*H246,2)</f>
        <v>0</v>
      </c>
      <c r="BL246" s="17" t="s">
        <v>202</v>
      </c>
      <c r="BM246" s="17" t="s">
        <v>440</v>
      </c>
    </row>
    <row r="247" spans="2:51" s="11" customFormat="1" ht="13.5">
      <c r="B247" s="197"/>
      <c r="C247" s="198"/>
      <c r="D247" s="195" t="s">
        <v>147</v>
      </c>
      <c r="E247" s="209" t="s">
        <v>22</v>
      </c>
      <c r="F247" s="210" t="s">
        <v>557</v>
      </c>
      <c r="G247" s="198"/>
      <c r="H247" s="211">
        <v>19</v>
      </c>
      <c r="I247" s="203"/>
      <c r="J247" s="198"/>
      <c r="K247" s="198"/>
      <c r="L247" s="204"/>
      <c r="M247" s="205"/>
      <c r="N247" s="206"/>
      <c r="O247" s="206"/>
      <c r="P247" s="206"/>
      <c r="Q247" s="206"/>
      <c r="R247" s="206"/>
      <c r="S247" s="206"/>
      <c r="T247" s="207"/>
      <c r="AT247" s="208" t="s">
        <v>147</v>
      </c>
      <c r="AU247" s="208" t="s">
        <v>83</v>
      </c>
      <c r="AV247" s="11" t="s">
        <v>83</v>
      </c>
      <c r="AW247" s="11" t="s">
        <v>38</v>
      </c>
      <c r="AX247" s="11" t="s">
        <v>75</v>
      </c>
      <c r="AY247" s="208" t="s">
        <v>136</v>
      </c>
    </row>
    <row r="248" spans="2:63" s="10" customFormat="1" ht="29.85" customHeight="1">
      <c r="B248" s="166"/>
      <c r="C248" s="167"/>
      <c r="D248" s="180" t="s">
        <v>74</v>
      </c>
      <c r="E248" s="181" t="s">
        <v>442</v>
      </c>
      <c r="F248" s="181" t="s">
        <v>443</v>
      </c>
      <c r="G248" s="167"/>
      <c r="H248" s="167"/>
      <c r="I248" s="170"/>
      <c r="J248" s="182">
        <f>BK248</f>
        <v>0</v>
      </c>
      <c r="K248" s="167"/>
      <c r="L248" s="172"/>
      <c r="M248" s="173"/>
      <c r="N248" s="174"/>
      <c r="O248" s="174"/>
      <c r="P248" s="175">
        <f>SUM(P249:P261)</f>
        <v>0</v>
      </c>
      <c r="Q248" s="174"/>
      <c r="R248" s="175">
        <f>SUM(R249:R261)</f>
        <v>38.824796</v>
      </c>
      <c r="S248" s="174"/>
      <c r="T248" s="176">
        <f>SUM(T249:T261)</f>
        <v>0</v>
      </c>
      <c r="AR248" s="177" t="s">
        <v>154</v>
      </c>
      <c r="AT248" s="178" t="s">
        <v>74</v>
      </c>
      <c r="AU248" s="178" t="s">
        <v>23</v>
      </c>
      <c r="AY248" s="177" t="s">
        <v>136</v>
      </c>
      <c r="BK248" s="179">
        <f>SUM(BK249:BK261)</f>
        <v>0</v>
      </c>
    </row>
    <row r="249" spans="2:65" s="1" customFormat="1" ht="57" customHeight="1">
      <c r="B249" s="34"/>
      <c r="C249" s="183" t="s">
        <v>464</v>
      </c>
      <c r="D249" s="183" t="s">
        <v>138</v>
      </c>
      <c r="E249" s="184" t="s">
        <v>445</v>
      </c>
      <c r="F249" s="185" t="s">
        <v>446</v>
      </c>
      <c r="G249" s="186" t="s">
        <v>238</v>
      </c>
      <c r="H249" s="187">
        <v>5</v>
      </c>
      <c r="I249" s="188"/>
      <c r="J249" s="189">
        <f>ROUND(I249*H249,2)</f>
        <v>0</v>
      </c>
      <c r="K249" s="185" t="s">
        <v>142</v>
      </c>
      <c r="L249" s="54"/>
      <c r="M249" s="190" t="s">
        <v>22</v>
      </c>
      <c r="N249" s="191" t="s">
        <v>46</v>
      </c>
      <c r="O249" s="35"/>
      <c r="P249" s="192">
        <f>O249*H249</f>
        <v>0</v>
      </c>
      <c r="Q249" s="192">
        <v>0</v>
      </c>
      <c r="R249" s="192">
        <f>Q249*H249</f>
        <v>0</v>
      </c>
      <c r="S249" s="192">
        <v>0</v>
      </c>
      <c r="T249" s="193">
        <f>S249*H249</f>
        <v>0</v>
      </c>
      <c r="AR249" s="17" t="s">
        <v>202</v>
      </c>
      <c r="AT249" s="17" t="s">
        <v>138</v>
      </c>
      <c r="AU249" s="17" t="s">
        <v>83</v>
      </c>
      <c r="AY249" s="17" t="s">
        <v>136</v>
      </c>
      <c r="BE249" s="194">
        <f>IF(N249="základní",J249,0)</f>
        <v>0</v>
      </c>
      <c r="BF249" s="194">
        <f>IF(N249="snížená",J249,0)</f>
        <v>0</v>
      </c>
      <c r="BG249" s="194">
        <f>IF(N249="zákl. přenesená",J249,0)</f>
        <v>0</v>
      </c>
      <c r="BH249" s="194">
        <f>IF(N249="sníž. přenesená",J249,0)</f>
        <v>0</v>
      </c>
      <c r="BI249" s="194">
        <f>IF(N249="nulová",J249,0)</f>
        <v>0</v>
      </c>
      <c r="BJ249" s="17" t="s">
        <v>23</v>
      </c>
      <c r="BK249" s="194">
        <f>ROUND(I249*H249,2)</f>
        <v>0</v>
      </c>
      <c r="BL249" s="17" t="s">
        <v>202</v>
      </c>
      <c r="BM249" s="17" t="s">
        <v>447</v>
      </c>
    </row>
    <row r="250" spans="2:47" s="1" customFormat="1" ht="27">
      <c r="B250" s="34"/>
      <c r="C250" s="56"/>
      <c r="D250" s="195" t="s">
        <v>145</v>
      </c>
      <c r="E250" s="56"/>
      <c r="F250" s="196" t="s">
        <v>448</v>
      </c>
      <c r="G250" s="56"/>
      <c r="H250" s="56"/>
      <c r="I250" s="153"/>
      <c r="J250" s="56"/>
      <c r="K250" s="56"/>
      <c r="L250" s="54"/>
      <c r="M250" s="71"/>
      <c r="N250" s="35"/>
      <c r="O250" s="35"/>
      <c r="P250" s="35"/>
      <c r="Q250" s="35"/>
      <c r="R250" s="35"/>
      <c r="S250" s="35"/>
      <c r="T250" s="72"/>
      <c r="AT250" s="17" t="s">
        <v>145</v>
      </c>
      <c r="AU250" s="17" t="s">
        <v>83</v>
      </c>
    </row>
    <row r="251" spans="2:51" s="11" customFormat="1" ht="13.5">
      <c r="B251" s="197"/>
      <c r="C251" s="198"/>
      <c r="D251" s="199" t="s">
        <v>147</v>
      </c>
      <c r="E251" s="200" t="s">
        <v>22</v>
      </c>
      <c r="F251" s="201" t="s">
        <v>166</v>
      </c>
      <c r="G251" s="198"/>
      <c r="H251" s="202">
        <v>5</v>
      </c>
      <c r="I251" s="203"/>
      <c r="J251" s="198"/>
      <c r="K251" s="198"/>
      <c r="L251" s="204"/>
      <c r="M251" s="205"/>
      <c r="N251" s="206"/>
      <c r="O251" s="206"/>
      <c r="P251" s="206"/>
      <c r="Q251" s="206"/>
      <c r="R251" s="206"/>
      <c r="S251" s="206"/>
      <c r="T251" s="207"/>
      <c r="AT251" s="208" t="s">
        <v>147</v>
      </c>
      <c r="AU251" s="208" t="s">
        <v>83</v>
      </c>
      <c r="AV251" s="11" t="s">
        <v>83</v>
      </c>
      <c r="AW251" s="11" t="s">
        <v>38</v>
      </c>
      <c r="AX251" s="11" t="s">
        <v>23</v>
      </c>
      <c r="AY251" s="208" t="s">
        <v>136</v>
      </c>
    </row>
    <row r="252" spans="2:65" s="1" customFormat="1" ht="31.5" customHeight="1">
      <c r="B252" s="34"/>
      <c r="C252" s="183" t="s">
        <v>470</v>
      </c>
      <c r="D252" s="183" t="s">
        <v>138</v>
      </c>
      <c r="E252" s="184" t="s">
        <v>450</v>
      </c>
      <c r="F252" s="185" t="s">
        <v>451</v>
      </c>
      <c r="G252" s="186" t="s">
        <v>162</v>
      </c>
      <c r="H252" s="187">
        <v>5</v>
      </c>
      <c r="I252" s="188"/>
      <c r="J252" s="189">
        <f>ROUND(I252*H252,2)</f>
        <v>0</v>
      </c>
      <c r="K252" s="185" t="s">
        <v>142</v>
      </c>
      <c r="L252" s="54"/>
      <c r="M252" s="190" t="s">
        <v>22</v>
      </c>
      <c r="N252" s="191" t="s">
        <v>46</v>
      </c>
      <c r="O252" s="35"/>
      <c r="P252" s="192">
        <f>O252*H252</f>
        <v>0</v>
      </c>
      <c r="Q252" s="192">
        <v>2.25634</v>
      </c>
      <c r="R252" s="192">
        <f>Q252*H252</f>
        <v>11.281699999999999</v>
      </c>
      <c r="S252" s="192">
        <v>0</v>
      </c>
      <c r="T252" s="193">
        <f>S252*H252</f>
        <v>0</v>
      </c>
      <c r="AR252" s="17" t="s">
        <v>202</v>
      </c>
      <c r="AT252" s="17" t="s">
        <v>138</v>
      </c>
      <c r="AU252" s="17" t="s">
        <v>83</v>
      </c>
      <c r="AY252" s="17" t="s">
        <v>136</v>
      </c>
      <c r="BE252" s="194">
        <f>IF(N252="základní",J252,0)</f>
        <v>0</v>
      </c>
      <c r="BF252" s="194">
        <f>IF(N252="snížená",J252,0)</f>
        <v>0</v>
      </c>
      <c r="BG252" s="194">
        <f>IF(N252="zákl. přenesená",J252,0)</f>
        <v>0</v>
      </c>
      <c r="BH252" s="194">
        <f>IF(N252="sníž. přenesená",J252,0)</f>
        <v>0</v>
      </c>
      <c r="BI252" s="194">
        <f>IF(N252="nulová",J252,0)</f>
        <v>0</v>
      </c>
      <c r="BJ252" s="17" t="s">
        <v>23</v>
      </c>
      <c r="BK252" s="194">
        <f>ROUND(I252*H252,2)</f>
        <v>0</v>
      </c>
      <c r="BL252" s="17" t="s">
        <v>202</v>
      </c>
      <c r="BM252" s="17" t="s">
        <v>452</v>
      </c>
    </row>
    <row r="253" spans="2:51" s="11" customFormat="1" ht="13.5">
      <c r="B253" s="197"/>
      <c r="C253" s="198"/>
      <c r="D253" s="199" t="s">
        <v>147</v>
      </c>
      <c r="E253" s="200" t="s">
        <v>22</v>
      </c>
      <c r="F253" s="201" t="s">
        <v>166</v>
      </c>
      <c r="G253" s="198"/>
      <c r="H253" s="202">
        <v>5</v>
      </c>
      <c r="I253" s="203"/>
      <c r="J253" s="198"/>
      <c r="K253" s="198"/>
      <c r="L253" s="204"/>
      <c r="M253" s="205"/>
      <c r="N253" s="206"/>
      <c r="O253" s="206"/>
      <c r="P253" s="206"/>
      <c r="Q253" s="206"/>
      <c r="R253" s="206"/>
      <c r="S253" s="206"/>
      <c r="T253" s="207"/>
      <c r="AT253" s="208" t="s">
        <v>147</v>
      </c>
      <c r="AU253" s="208" t="s">
        <v>83</v>
      </c>
      <c r="AV253" s="11" t="s">
        <v>83</v>
      </c>
      <c r="AW253" s="11" t="s">
        <v>38</v>
      </c>
      <c r="AX253" s="11" t="s">
        <v>23</v>
      </c>
      <c r="AY253" s="208" t="s">
        <v>136</v>
      </c>
    </row>
    <row r="254" spans="2:65" s="1" customFormat="1" ht="31.5" customHeight="1">
      <c r="B254" s="34"/>
      <c r="C254" s="183" t="s">
        <v>14</v>
      </c>
      <c r="D254" s="183" t="s">
        <v>138</v>
      </c>
      <c r="E254" s="184" t="s">
        <v>454</v>
      </c>
      <c r="F254" s="185" t="s">
        <v>455</v>
      </c>
      <c r="G254" s="186" t="s">
        <v>157</v>
      </c>
      <c r="H254" s="187">
        <v>176.4</v>
      </c>
      <c r="I254" s="188"/>
      <c r="J254" s="189">
        <f>ROUND(I254*H254,2)</f>
        <v>0</v>
      </c>
      <c r="K254" s="185" t="s">
        <v>142</v>
      </c>
      <c r="L254" s="54"/>
      <c r="M254" s="190" t="s">
        <v>22</v>
      </c>
      <c r="N254" s="191" t="s">
        <v>46</v>
      </c>
      <c r="O254" s="35"/>
      <c r="P254" s="192">
        <f>O254*H254</f>
        <v>0</v>
      </c>
      <c r="Q254" s="192">
        <v>0</v>
      </c>
      <c r="R254" s="192">
        <f>Q254*H254</f>
        <v>0</v>
      </c>
      <c r="S254" s="192">
        <v>0</v>
      </c>
      <c r="T254" s="193">
        <f>S254*H254</f>
        <v>0</v>
      </c>
      <c r="AR254" s="17" t="s">
        <v>202</v>
      </c>
      <c r="AT254" s="17" t="s">
        <v>138</v>
      </c>
      <c r="AU254" s="17" t="s">
        <v>83</v>
      </c>
      <c r="AY254" s="17" t="s">
        <v>136</v>
      </c>
      <c r="BE254" s="194">
        <f>IF(N254="základní",J254,0)</f>
        <v>0</v>
      </c>
      <c r="BF254" s="194">
        <f>IF(N254="snížená",J254,0)</f>
        <v>0</v>
      </c>
      <c r="BG254" s="194">
        <f>IF(N254="zákl. přenesená",J254,0)</f>
        <v>0</v>
      </c>
      <c r="BH254" s="194">
        <f>IF(N254="sníž. přenesená",J254,0)</f>
        <v>0</v>
      </c>
      <c r="BI254" s="194">
        <f>IF(N254="nulová",J254,0)</f>
        <v>0</v>
      </c>
      <c r="BJ254" s="17" t="s">
        <v>23</v>
      </c>
      <c r="BK254" s="194">
        <f>ROUND(I254*H254,2)</f>
        <v>0</v>
      </c>
      <c r="BL254" s="17" t="s">
        <v>202</v>
      </c>
      <c r="BM254" s="17" t="s">
        <v>558</v>
      </c>
    </row>
    <row r="255" spans="2:47" s="1" customFormat="1" ht="27">
      <c r="B255" s="34"/>
      <c r="C255" s="56"/>
      <c r="D255" s="195" t="s">
        <v>145</v>
      </c>
      <c r="E255" s="56"/>
      <c r="F255" s="196" t="s">
        <v>457</v>
      </c>
      <c r="G255" s="56"/>
      <c r="H255" s="56"/>
      <c r="I255" s="153"/>
      <c r="J255" s="56"/>
      <c r="K255" s="56"/>
      <c r="L255" s="54"/>
      <c r="M255" s="71"/>
      <c r="N255" s="35"/>
      <c r="O255" s="35"/>
      <c r="P255" s="35"/>
      <c r="Q255" s="35"/>
      <c r="R255" s="35"/>
      <c r="S255" s="35"/>
      <c r="T255" s="72"/>
      <c r="AT255" s="17" t="s">
        <v>145</v>
      </c>
      <c r="AU255" s="17" t="s">
        <v>83</v>
      </c>
    </row>
    <row r="256" spans="2:51" s="11" customFormat="1" ht="13.5">
      <c r="B256" s="197"/>
      <c r="C256" s="198"/>
      <c r="D256" s="199" t="s">
        <v>147</v>
      </c>
      <c r="E256" s="200" t="s">
        <v>22</v>
      </c>
      <c r="F256" s="201" t="s">
        <v>559</v>
      </c>
      <c r="G256" s="198"/>
      <c r="H256" s="202">
        <v>176.4</v>
      </c>
      <c r="I256" s="203"/>
      <c r="J256" s="198"/>
      <c r="K256" s="198"/>
      <c r="L256" s="204"/>
      <c r="M256" s="205"/>
      <c r="N256" s="206"/>
      <c r="O256" s="206"/>
      <c r="P256" s="206"/>
      <c r="Q256" s="206"/>
      <c r="R256" s="206"/>
      <c r="S256" s="206"/>
      <c r="T256" s="207"/>
      <c r="AT256" s="208" t="s">
        <v>147</v>
      </c>
      <c r="AU256" s="208" t="s">
        <v>83</v>
      </c>
      <c r="AV256" s="11" t="s">
        <v>83</v>
      </c>
      <c r="AW256" s="11" t="s">
        <v>38</v>
      </c>
      <c r="AX256" s="11" t="s">
        <v>23</v>
      </c>
      <c r="AY256" s="208" t="s">
        <v>136</v>
      </c>
    </row>
    <row r="257" spans="2:65" s="1" customFormat="1" ht="31.5" customHeight="1">
      <c r="B257" s="34"/>
      <c r="C257" s="183" t="s">
        <v>560</v>
      </c>
      <c r="D257" s="183" t="s">
        <v>138</v>
      </c>
      <c r="E257" s="184" t="s">
        <v>465</v>
      </c>
      <c r="F257" s="185" t="s">
        <v>466</v>
      </c>
      <c r="G257" s="186" t="s">
        <v>157</v>
      </c>
      <c r="H257" s="187">
        <v>176.4</v>
      </c>
      <c r="I257" s="188"/>
      <c r="J257" s="189">
        <f>ROUND(I257*H257,2)</f>
        <v>0</v>
      </c>
      <c r="K257" s="185" t="s">
        <v>142</v>
      </c>
      <c r="L257" s="54"/>
      <c r="M257" s="190" t="s">
        <v>22</v>
      </c>
      <c r="N257" s="191" t="s">
        <v>46</v>
      </c>
      <c r="O257" s="35"/>
      <c r="P257" s="192">
        <f>O257*H257</f>
        <v>0</v>
      </c>
      <c r="Q257" s="192">
        <v>0.15614</v>
      </c>
      <c r="R257" s="192">
        <f>Q257*H257</f>
        <v>27.543096000000002</v>
      </c>
      <c r="S257" s="192">
        <v>0</v>
      </c>
      <c r="T257" s="193">
        <f>S257*H257</f>
        <v>0</v>
      </c>
      <c r="AR257" s="17" t="s">
        <v>202</v>
      </c>
      <c r="AT257" s="17" t="s">
        <v>138</v>
      </c>
      <c r="AU257" s="17" t="s">
        <v>83</v>
      </c>
      <c r="AY257" s="17" t="s">
        <v>136</v>
      </c>
      <c r="BE257" s="194">
        <f>IF(N257="základní",J257,0)</f>
        <v>0</v>
      </c>
      <c r="BF257" s="194">
        <f>IF(N257="snížená",J257,0)</f>
        <v>0</v>
      </c>
      <c r="BG257" s="194">
        <f>IF(N257="zákl. přenesená",J257,0)</f>
        <v>0</v>
      </c>
      <c r="BH257" s="194">
        <f>IF(N257="sníž. přenesená",J257,0)</f>
        <v>0</v>
      </c>
      <c r="BI257" s="194">
        <f>IF(N257="nulová",J257,0)</f>
        <v>0</v>
      </c>
      <c r="BJ257" s="17" t="s">
        <v>23</v>
      </c>
      <c r="BK257" s="194">
        <f>ROUND(I257*H257,2)</f>
        <v>0</v>
      </c>
      <c r="BL257" s="17" t="s">
        <v>202</v>
      </c>
      <c r="BM257" s="17" t="s">
        <v>467</v>
      </c>
    </row>
    <row r="258" spans="2:47" s="1" customFormat="1" ht="40.5">
      <c r="B258" s="34"/>
      <c r="C258" s="56"/>
      <c r="D258" s="195" t="s">
        <v>145</v>
      </c>
      <c r="E258" s="56"/>
      <c r="F258" s="196" t="s">
        <v>468</v>
      </c>
      <c r="G258" s="56"/>
      <c r="H258" s="56"/>
      <c r="I258" s="153"/>
      <c r="J258" s="56"/>
      <c r="K258" s="56"/>
      <c r="L258" s="54"/>
      <c r="M258" s="71"/>
      <c r="N258" s="35"/>
      <c r="O258" s="35"/>
      <c r="P258" s="35"/>
      <c r="Q258" s="35"/>
      <c r="R258" s="35"/>
      <c r="S258" s="35"/>
      <c r="T258" s="72"/>
      <c r="AT258" s="17" t="s">
        <v>145</v>
      </c>
      <c r="AU258" s="17" t="s">
        <v>83</v>
      </c>
    </row>
    <row r="259" spans="2:51" s="11" customFormat="1" ht="13.5">
      <c r="B259" s="197"/>
      <c r="C259" s="198"/>
      <c r="D259" s="199" t="s">
        <v>147</v>
      </c>
      <c r="E259" s="200" t="s">
        <v>22</v>
      </c>
      <c r="F259" s="201" t="s">
        <v>546</v>
      </c>
      <c r="G259" s="198"/>
      <c r="H259" s="202">
        <v>176.4</v>
      </c>
      <c r="I259" s="203"/>
      <c r="J259" s="198"/>
      <c r="K259" s="198"/>
      <c r="L259" s="204"/>
      <c r="M259" s="205"/>
      <c r="N259" s="206"/>
      <c r="O259" s="206"/>
      <c r="P259" s="206"/>
      <c r="Q259" s="206"/>
      <c r="R259" s="206"/>
      <c r="S259" s="206"/>
      <c r="T259" s="207"/>
      <c r="AT259" s="208" t="s">
        <v>147</v>
      </c>
      <c r="AU259" s="208" t="s">
        <v>83</v>
      </c>
      <c r="AV259" s="11" t="s">
        <v>83</v>
      </c>
      <c r="AW259" s="11" t="s">
        <v>38</v>
      </c>
      <c r="AX259" s="11" t="s">
        <v>23</v>
      </c>
      <c r="AY259" s="208" t="s">
        <v>136</v>
      </c>
    </row>
    <row r="260" spans="2:65" s="1" customFormat="1" ht="31.5" customHeight="1">
      <c r="B260" s="34"/>
      <c r="C260" s="183" t="s">
        <v>202</v>
      </c>
      <c r="D260" s="183" t="s">
        <v>138</v>
      </c>
      <c r="E260" s="184" t="s">
        <v>471</v>
      </c>
      <c r="F260" s="185" t="s">
        <v>472</v>
      </c>
      <c r="G260" s="186" t="s">
        <v>157</v>
      </c>
      <c r="H260" s="187">
        <v>176.4</v>
      </c>
      <c r="I260" s="188"/>
      <c r="J260" s="189">
        <f>ROUND(I260*H260,2)</f>
        <v>0</v>
      </c>
      <c r="K260" s="185" t="s">
        <v>142</v>
      </c>
      <c r="L260" s="54"/>
      <c r="M260" s="190" t="s">
        <v>22</v>
      </c>
      <c r="N260" s="191" t="s">
        <v>46</v>
      </c>
      <c r="O260" s="35"/>
      <c r="P260" s="192">
        <f>O260*H260</f>
        <v>0</v>
      </c>
      <c r="Q260" s="192">
        <v>0</v>
      </c>
      <c r="R260" s="192">
        <f>Q260*H260</f>
        <v>0</v>
      </c>
      <c r="S260" s="192">
        <v>0</v>
      </c>
      <c r="T260" s="193">
        <f>S260*H260</f>
        <v>0</v>
      </c>
      <c r="AR260" s="17" t="s">
        <v>202</v>
      </c>
      <c r="AT260" s="17" t="s">
        <v>138</v>
      </c>
      <c r="AU260" s="17" t="s">
        <v>83</v>
      </c>
      <c r="AY260" s="17" t="s">
        <v>136</v>
      </c>
      <c r="BE260" s="194">
        <f>IF(N260="základní",J260,0)</f>
        <v>0</v>
      </c>
      <c r="BF260" s="194">
        <f>IF(N260="snížená",J260,0)</f>
        <v>0</v>
      </c>
      <c r="BG260" s="194">
        <f>IF(N260="zákl. přenesená",J260,0)</f>
        <v>0</v>
      </c>
      <c r="BH260" s="194">
        <f>IF(N260="sníž. přenesená",J260,0)</f>
        <v>0</v>
      </c>
      <c r="BI260" s="194">
        <f>IF(N260="nulová",J260,0)</f>
        <v>0</v>
      </c>
      <c r="BJ260" s="17" t="s">
        <v>23</v>
      </c>
      <c r="BK260" s="194">
        <f>ROUND(I260*H260,2)</f>
        <v>0</v>
      </c>
      <c r="BL260" s="17" t="s">
        <v>202</v>
      </c>
      <c r="BM260" s="17" t="s">
        <v>561</v>
      </c>
    </row>
    <row r="261" spans="2:51" s="11" customFormat="1" ht="13.5">
      <c r="B261" s="197"/>
      <c r="C261" s="198"/>
      <c r="D261" s="195" t="s">
        <v>147</v>
      </c>
      <c r="E261" s="209" t="s">
        <v>22</v>
      </c>
      <c r="F261" s="210" t="s">
        <v>546</v>
      </c>
      <c r="G261" s="198"/>
      <c r="H261" s="211">
        <v>176.4</v>
      </c>
      <c r="I261" s="203"/>
      <c r="J261" s="198"/>
      <c r="K261" s="198"/>
      <c r="L261" s="204"/>
      <c r="M261" s="246"/>
      <c r="N261" s="247"/>
      <c r="O261" s="247"/>
      <c r="P261" s="247"/>
      <c r="Q261" s="247"/>
      <c r="R261" s="247"/>
      <c r="S261" s="247"/>
      <c r="T261" s="248"/>
      <c r="AT261" s="208" t="s">
        <v>147</v>
      </c>
      <c r="AU261" s="208" t="s">
        <v>83</v>
      </c>
      <c r="AV261" s="11" t="s">
        <v>83</v>
      </c>
      <c r="AW261" s="11" t="s">
        <v>38</v>
      </c>
      <c r="AX261" s="11" t="s">
        <v>23</v>
      </c>
      <c r="AY261" s="208" t="s">
        <v>136</v>
      </c>
    </row>
    <row r="262" spans="2:12" s="1" customFormat="1" ht="6.95" customHeight="1">
      <c r="B262" s="49"/>
      <c r="C262" s="50"/>
      <c r="D262" s="50"/>
      <c r="E262" s="50"/>
      <c r="F262" s="50"/>
      <c r="G262" s="50"/>
      <c r="H262" s="50"/>
      <c r="I262" s="129"/>
      <c r="J262" s="50"/>
      <c r="K262" s="50"/>
      <c r="L262" s="54"/>
    </row>
  </sheetData>
  <sheetProtection algorithmName="SHA-512" hashValue="F4IzJBFNt3t3gFB4HNxF5h+VFJmH0/yeROfqUhd20mzaj989nq03U3JtdrIm7ikFbcIfd85ggESwFi5UN+Dzng==" saltValue="Bo479ATpn56btpJ0WPlCiw==" spinCount="100000" sheet="1" objects="1" scenarios="1" formatColumns="0" formatRows="0" sort="0" autoFilter="0"/>
  <autoFilter ref="C88:K88"/>
  <mergeCells count="9">
    <mergeCell ref="E79:H79"/>
    <mergeCell ref="E81:H8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0"/>
      <c r="C1" s="300"/>
      <c r="D1" s="299" t="s">
        <v>1</v>
      </c>
      <c r="E1" s="300"/>
      <c r="F1" s="301" t="s">
        <v>701</v>
      </c>
      <c r="G1" s="306" t="s">
        <v>702</v>
      </c>
      <c r="H1" s="306"/>
      <c r="I1" s="307"/>
      <c r="J1" s="301" t="s">
        <v>703</v>
      </c>
      <c r="K1" s="299" t="s">
        <v>93</v>
      </c>
      <c r="L1" s="301" t="s">
        <v>704</v>
      </c>
      <c r="M1" s="301"/>
      <c r="N1" s="301"/>
      <c r="O1" s="301"/>
      <c r="P1" s="301"/>
      <c r="Q1" s="301"/>
      <c r="R1" s="301"/>
      <c r="S1" s="301"/>
      <c r="T1" s="301"/>
      <c r="U1" s="297"/>
      <c r="V1" s="297"/>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5"/>
      <c r="M2" s="255"/>
      <c r="N2" s="255"/>
      <c r="O2" s="255"/>
      <c r="P2" s="255"/>
      <c r="Q2" s="255"/>
      <c r="R2" s="255"/>
      <c r="S2" s="255"/>
      <c r="T2" s="255"/>
      <c r="U2" s="255"/>
      <c r="V2" s="255"/>
      <c r="AT2" s="17" t="s">
        <v>89</v>
      </c>
    </row>
    <row r="3" spans="2:46" ht="6.95" customHeight="1">
      <c r="B3" s="18"/>
      <c r="C3" s="19"/>
      <c r="D3" s="19"/>
      <c r="E3" s="19"/>
      <c r="F3" s="19"/>
      <c r="G3" s="19"/>
      <c r="H3" s="19"/>
      <c r="I3" s="105"/>
      <c r="J3" s="19"/>
      <c r="K3" s="20"/>
      <c r="AT3" s="17" t="s">
        <v>83</v>
      </c>
    </row>
    <row r="4" spans="2:46" ht="36.95" customHeight="1">
      <c r="B4" s="21"/>
      <c r="C4" s="22"/>
      <c r="D4" s="23" t="s">
        <v>94</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3" t="str">
        <f>'Rekapitulace stavby'!K6</f>
        <v>Nové VO ul. Vodní, PKH vnitroblok č.p.1042-1048, 1620,1621, rozvaděč v zámeckém parku v Litvínově</v>
      </c>
      <c r="F7" s="259"/>
      <c r="G7" s="259"/>
      <c r="H7" s="259"/>
      <c r="I7" s="106"/>
      <c r="J7" s="22"/>
      <c r="K7" s="24"/>
    </row>
    <row r="8" spans="2:11" s="1" customFormat="1" ht="13.5">
      <c r="B8" s="34"/>
      <c r="C8" s="35"/>
      <c r="D8" s="30" t="s">
        <v>95</v>
      </c>
      <c r="E8" s="35"/>
      <c r="F8" s="35"/>
      <c r="G8" s="35"/>
      <c r="H8" s="35"/>
      <c r="I8" s="107"/>
      <c r="J8" s="35"/>
      <c r="K8" s="38"/>
    </row>
    <row r="9" spans="2:11" s="1" customFormat="1" ht="36.95" customHeight="1">
      <c r="B9" s="34"/>
      <c r="C9" s="35"/>
      <c r="D9" s="35"/>
      <c r="E9" s="294" t="s">
        <v>562</v>
      </c>
      <c r="F9" s="266"/>
      <c r="G9" s="266"/>
      <c r="H9" s="266"/>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97</v>
      </c>
      <c r="K11" s="38"/>
    </row>
    <row r="12" spans="2:11" s="1" customFormat="1" ht="14.45" customHeight="1">
      <c r="B12" s="34"/>
      <c r="C12" s="35"/>
      <c r="D12" s="30" t="s">
        <v>24</v>
      </c>
      <c r="E12" s="35"/>
      <c r="F12" s="28" t="s">
        <v>25</v>
      </c>
      <c r="G12" s="35"/>
      <c r="H12" s="35"/>
      <c r="I12" s="108" t="s">
        <v>26</v>
      </c>
      <c r="J12" s="109" t="str">
        <f>'Rekapitulace stavby'!AN8</f>
        <v>23.07.2018</v>
      </c>
      <c r="K12" s="38"/>
    </row>
    <row r="13" spans="2:11" s="1" customFormat="1" ht="21.75" customHeight="1">
      <c r="B13" s="34"/>
      <c r="C13" s="35"/>
      <c r="D13" s="27" t="s">
        <v>98</v>
      </c>
      <c r="E13" s="35"/>
      <c r="F13" s="110" t="s">
        <v>99</v>
      </c>
      <c r="G13" s="35"/>
      <c r="H13" s="35"/>
      <c r="I13" s="107"/>
      <c r="J13" s="35"/>
      <c r="K13" s="38"/>
    </row>
    <row r="14" spans="2:11" s="1" customFormat="1" ht="14.45" customHeight="1">
      <c r="B14" s="34"/>
      <c r="C14" s="35"/>
      <c r="D14" s="30" t="s">
        <v>30</v>
      </c>
      <c r="E14" s="35"/>
      <c r="F14" s="35"/>
      <c r="G14" s="35"/>
      <c r="H14" s="35"/>
      <c r="I14" s="108" t="s">
        <v>31</v>
      </c>
      <c r="J14" s="28" t="s">
        <v>22</v>
      </c>
      <c r="K14" s="38"/>
    </row>
    <row r="15" spans="2:11" s="1" customFormat="1" ht="18" customHeight="1">
      <c r="B15" s="34"/>
      <c r="C15" s="35"/>
      <c r="D15" s="35"/>
      <c r="E15" s="28" t="s">
        <v>32</v>
      </c>
      <c r="F15" s="35"/>
      <c r="G15" s="35"/>
      <c r="H15" s="35"/>
      <c r="I15" s="108" t="s">
        <v>33</v>
      </c>
      <c r="J15" s="28" t="s">
        <v>22</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
        <v>22</v>
      </c>
      <c r="K20" s="38"/>
    </row>
    <row r="21" spans="2:11" s="1" customFormat="1" ht="18" customHeight="1">
      <c r="B21" s="34"/>
      <c r="C21" s="35"/>
      <c r="D21" s="35"/>
      <c r="E21" s="28" t="s">
        <v>100</v>
      </c>
      <c r="F21" s="35"/>
      <c r="G21" s="35"/>
      <c r="H21" s="35"/>
      <c r="I21" s="108" t="s">
        <v>33</v>
      </c>
      <c r="J21" s="28" t="s">
        <v>22</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91.5" customHeight="1">
      <c r="B24" s="111"/>
      <c r="C24" s="112"/>
      <c r="D24" s="112"/>
      <c r="E24" s="262" t="s">
        <v>101</v>
      </c>
      <c r="F24" s="295"/>
      <c r="G24" s="295"/>
      <c r="H24" s="295"/>
      <c r="I24" s="113"/>
      <c r="J24" s="112"/>
      <c r="K24" s="114"/>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5"/>
      <c r="J26" s="79"/>
      <c r="K26" s="116"/>
    </row>
    <row r="27" spans="2:11" s="1" customFormat="1" ht="25.35" customHeight="1">
      <c r="B27" s="34"/>
      <c r="C27" s="35"/>
      <c r="D27" s="117" t="s">
        <v>41</v>
      </c>
      <c r="E27" s="35"/>
      <c r="F27" s="35"/>
      <c r="G27" s="35"/>
      <c r="H27" s="35"/>
      <c r="I27" s="107"/>
      <c r="J27" s="118">
        <f>ROUND(J88,2)</f>
        <v>0</v>
      </c>
      <c r="K27" s="38"/>
    </row>
    <row r="28" spans="2:11" s="1" customFormat="1" ht="6.95" customHeight="1">
      <c r="B28" s="34"/>
      <c r="C28" s="35"/>
      <c r="D28" s="79"/>
      <c r="E28" s="79"/>
      <c r="F28" s="79"/>
      <c r="G28" s="79"/>
      <c r="H28" s="79"/>
      <c r="I28" s="115"/>
      <c r="J28" s="79"/>
      <c r="K28" s="116"/>
    </row>
    <row r="29" spans="2:11" s="1" customFormat="1" ht="14.45" customHeight="1">
      <c r="B29" s="34"/>
      <c r="C29" s="35"/>
      <c r="D29" s="35"/>
      <c r="E29" s="35"/>
      <c r="F29" s="39" t="s">
        <v>43</v>
      </c>
      <c r="G29" s="35"/>
      <c r="H29" s="35"/>
      <c r="I29" s="119" t="s">
        <v>42</v>
      </c>
      <c r="J29" s="39" t="s">
        <v>44</v>
      </c>
      <c r="K29" s="38"/>
    </row>
    <row r="30" spans="2:11" s="1" customFormat="1" ht="14.45" customHeight="1">
      <c r="B30" s="34"/>
      <c r="C30" s="35"/>
      <c r="D30" s="42" t="s">
        <v>45</v>
      </c>
      <c r="E30" s="42" t="s">
        <v>46</v>
      </c>
      <c r="F30" s="120">
        <f>ROUND(SUM(BE88:BE239),2)</f>
        <v>0</v>
      </c>
      <c r="G30" s="35"/>
      <c r="H30" s="35"/>
      <c r="I30" s="121">
        <v>0.21</v>
      </c>
      <c r="J30" s="120">
        <f>ROUND(ROUND((SUM(BE88:BE239)),2)*I30,2)</f>
        <v>0</v>
      </c>
      <c r="K30" s="38"/>
    </row>
    <row r="31" spans="2:11" s="1" customFormat="1" ht="14.45" customHeight="1">
      <c r="B31" s="34"/>
      <c r="C31" s="35"/>
      <c r="D31" s="35"/>
      <c r="E31" s="42" t="s">
        <v>47</v>
      </c>
      <c r="F31" s="120">
        <f>ROUND(SUM(BF88:BF239),2)</f>
        <v>0</v>
      </c>
      <c r="G31" s="35"/>
      <c r="H31" s="35"/>
      <c r="I31" s="121">
        <v>0.15</v>
      </c>
      <c r="J31" s="120">
        <f>ROUND(ROUND((SUM(BF88:BF239)),2)*I31,2)</f>
        <v>0</v>
      </c>
      <c r="K31" s="38"/>
    </row>
    <row r="32" spans="2:11" s="1" customFormat="1" ht="14.45" customHeight="1" hidden="1">
      <c r="B32" s="34"/>
      <c r="C32" s="35"/>
      <c r="D32" s="35"/>
      <c r="E32" s="42" t="s">
        <v>48</v>
      </c>
      <c r="F32" s="120">
        <f>ROUND(SUM(BG88:BG239),2)</f>
        <v>0</v>
      </c>
      <c r="G32" s="35"/>
      <c r="H32" s="35"/>
      <c r="I32" s="121">
        <v>0.21</v>
      </c>
      <c r="J32" s="120">
        <v>0</v>
      </c>
      <c r="K32" s="38"/>
    </row>
    <row r="33" spans="2:11" s="1" customFormat="1" ht="14.45" customHeight="1" hidden="1">
      <c r="B33" s="34"/>
      <c r="C33" s="35"/>
      <c r="D33" s="35"/>
      <c r="E33" s="42" t="s">
        <v>49</v>
      </c>
      <c r="F33" s="120">
        <f>ROUND(SUM(BH88:BH239),2)</f>
        <v>0</v>
      </c>
      <c r="G33" s="35"/>
      <c r="H33" s="35"/>
      <c r="I33" s="121">
        <v>0.15</v>
      </c>
      <c r="J33" s="120">
        <v>0</v>
      </c>
      <c r="K33" s="38"/>
    </row>
    <row r="34" spans="2:11" s="1" customFormat="1" ht="14.45" customHeight="1" hidden="1">
      <c r="B34" s="34"/>
      <c r="C34" s="35"/>
      <c r="D34" s="35"/>
      <c r="E34" s="42" t="s">
        <v>50</v>
      </c>
      <c r="F34" s="120">
        <f>ROUND(SUM(BI88:BI239),2)</f>
        <v>0</v>
      </c>
      <c r="G34" s="35"/>
      <c r="H34" s="35"/>
      <c r="I34" s="121">
        <v>0</v>
      </c>
      <c r="J34" s="120">
        <v>0</v>
      </c>
      <c r="K34" s="38"/>
    </row>
    <row r="35" spans="2:11" s="1" customFormat="1" ht="6.95" customHeight="1">
      <c r="B35" s="34"/>
      <c r="C35" s="35"/>
      <c r="D35" s="35"/>
      <c r="E35" s="35"/>
      <c r="F35" s="35"/>
      <c r="G35" s="35"/>
      <c r="H35" s="35"/>
      <c r="I35" s="107"/>
      <c r="J35" s="35"/>
      <c r="K35" s="38"/>
    </row>
    <row r="36" spans="2:11" s="1" customFormat="1" ht="25.35" customHeight="1">
      <c r="B36" s="34"/>
      <c r="C36" s="122"/>
      <c r="D36" s="123" t="s">
        <v>51</v>
      </c>
      <c r="E36" s="73"/>
      <c r="F36" s="73"/>
      <c r="G36" s="124" t="s">
        <v>52</v>
      </c>
      <c r="H36" s="125" t="s">
        <v>53</v>
      </c>
      <c r="I36" s="126"/>
      <c r="J36" s="127">
        <f>SUM(J27:J34)</f>
        <v>0</v>
      </c>
      <c r="K36" s="128"/>
    </row>
    <row r="37" spans="2:11" s="1" customFormat="1" ht="14.45" customHeight="1">
      <c r="B37" s="49"/>
      <c r="C37" s="50"/>
      <c r="D37" s="50"/>
      <c r="E37" s="50"/>
      <c r="F37" s="50"/>
      <c r="G37" s="50"/>
      <c r="H37" s="50"/>
      <c r="I37" s="129"/>
      <c r="J37" s="50"/>
      <c r="K37" s="51"/>
    </row>
    <row r="41" spans="2:11" s="1" customFormat="1" ht="6.95" customHeight="1">
      <c r="B41" s="130"/>
      <c r="C41" s="131"/>
      <c r="D41" s="131"/>
      <c r="E41" s="131"/>
      <c r="F41" s="131"/>
      <c r="G41" s="131"/>
      <c r="H41" s="131"/>
      <c r="I41" s="132"/>
      <c r="J41" s="131"/>
      <c r="K41" s="133"/>
    </row>
    <row r="42" spans="2:11" s="1" customFormat="1" ht="36.95" customHeight="1">
      <c r="B42" s="34"/>
      <c r="C42" s="23" t="s">
        <v>102</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3" t="str">
        <f>E7</f>
        <v>Nové VO ul. Vodní, PKH vnitroblok č.p.1042-1048, 1620,1621, rozvaděč v zámeckém parku v Litvínově</v>
      </c>
      <c r="F45" s="266"/>
      <c r="G45" s="266"/>
      <c r="H45" s="266"/>
      <c r="I45" s="107"/>
      <c r="J45" s="35"/>
      <c r="K45" s="38"/>
    </row>
    <row r="46" spans="2:11" s="1" customFormat="1" ht="14.45" customHeight="1">
      <c r="B46" s="34"/>
      <c r="C46" s="30" t="s">
        <v>95</v>
      </c>
      <c r="D46" s="35"/>
      <c r="E46" s="35"/>
      <c r="F46" s="35"/>
      <c r="G46" s="35"/>
      <c r="H46" s="35"/>
      <c r="I46" s="107"/>
      <c r="J46" s="35"/>
      <c r="K46" s="38"/>
    </row>
    <row r="47" spans="2:11" s="1" customFormat="1" ht="23.25" customHeight="1">
      <c r="B47" s="34"/>
      <c r="C47" s="35"/>
      <c r="D47" s="35"/>
      <c r="E47" s="294" t="str">
        <f>E9</f>
        <v>SO-03 - Veřejné osvětlení - Zámecký park</v>
      </c>
      <c r="F47" s="266"/>
      <c r="G47" s="266"/>
      <c r="H47" s="266"/>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Litvínov</v>
      </c>
      <c r="G49" s="35"/>
      <c r="H49" s="35"/>
      <c r="I49" s="108" t="s">
        <v>26</v>
      </c>
      <c r="J49" s="109" t="str">
        <f>IF(J12="","",J12)</f>
        <v>23.07.2018</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Dvořák</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4" t="s">
        <v>103</v>
      </c>
      <c r="D54" s="122"/>
      <c r="E54" s="122"/>
      <c r="F54" s="122"/>
      <c r="G54" s="122"/>
      <c r="H54" s="122"/>
      <c r="I54" s="135"/>
      <c r="J54" s="136" t="s">
        <v>104</v>
      </c>
      <c r="K54" s="137"/>
    </row>
    <row r="55" spans="2:11" s="1" customFormat="1" ht="10.35" customHeight="1">
      <c r="B55" s="34"/>
      <c r="C55" s="35"/>
      <c r="D55" s="35"/>
      <c r="E55" s="35"/>
      <c r="F55" s="35"/>
      <c r="G55" s="35"/>
      <c r="H55" s="35"/>
      <c r="I55" s="107"/>
      <c r="J55" s="35"/>
      <c r="K55" s="38"/>
    </row>
    <row r="56" spans="2:47" s="1" customFormat="1" ht="29.25" customHeight="1">
      <c r="B56" s="34"/>
      <c r="C56" s="138" t="s">
        <v>105</v>
      </c>
      <c r="D56" s="35"/>
      <c r="E56" s="35"/>
      <c r="F56" s="35"/>
      <c r="G56" s="35"/>
      <c r="H56" s="35"/>
      <c r="I56" s="107"/>
      <c r="J56" s="118">
        <f>J88</f>
        <v>0</v>
      </c>
      <c r="K56" s="38"/>
      <c r="AU56" s="17" t="s">
        <v>106</v>
      </c>
    </row>
    <row r="57" spans="2:11" s="7" customFormat="1" ht="24.95" customHeight="1">
      <c r="B57" s="139"/>
      <c r="C57" s="140"/>
      <c r="D57" s="141" t="s">
        <v>107</v>
      </c>
      <c r="E57" s="142"/>
      <c r="F57" s="142"/>
      <c r="G57" s="142"/>
      <c r="H57" s="142"/>
      <c r="I57" s="143"/>
      <c r="J57" s="144">
        <f>J89</f>
        <v>0</v>
      </c>
      <c r="K57" s="145"/>
    </row>
    <row r="58" spans="2:11" s="8" customFormat="1" ht="19.9" customHeight="1">
      <c r="B58" s="146"/>
      <c r="C58" s="147"/>
      <c r="D58" s="148" t="s">
        <v>108</v>
      </c>
      <c r="E58" s="149"/>
      <c r="F58" s="149"/>
      <c r="G58" s="149"/>
      <c r="H58" s="149"/>
      <c r="I58" s="150"/>
      <c r="J58" s="151">
        <f>J90</f>
        <v>0</v>
      </c>
      <c r="K58" s="152"/>
    </row>
    <row r="59" spans="2:11" s="8" customFormat="1" ht="19.9" customHeight="1">
      <c r="B59" s="146"/>
      <c r="C59" s="147"/>
      <c r="D59" s="148" t="s">
        <v>109</v>
      </c>
      <c r="E59" s="149"/>
      <c r="F59" s="149"/>
      <c r="G59" s="149"/>
      <c r="H59" s="149"/>
      <c r="I59" s="150"/>
      <c r="J59" s="151">
        <f>J132</f>
        <v>0</v>
      </c>
      <c r="K59" s="152"/>
    </row>
    <row r="60" spans="2:11" s="8" customFormat="1" ht="19.9" customHeight="1">
      <c r="B60" s="146"/>
      <c r="C60" s="147"/>
      <c r="D60" s="148" t="s">
        <v>480</v>
      </c>
      <c r="E60" s="149"/>
      <c r="F60" s="149"/>
      <c r="G60" s="149"/>
      <c r="H60" s="149"/>
      <c r="I60" s="150"/>
      <c r="J60" s="151">
        <f>J154</f>
        <v>0</v>
      </c>
      <c r="K60" s="152"/>
    </row>
    <row r="61" spans="2:11" s="8" customFormat="1" ht="14.85" customHeight="1">
      <c r="B61" s="146"/>
      <c r="C61" s="147"/>
      <c r="D61" s="148" t="s">
        <v>111</v>
      </c>
      <c r="E61" s="149"/>
      <c r="F61" s="149"/>
      <c r="G61" s="149"/>
      <c r="H61" s="149"/>
      <c r="I61" s="150"/>
      <c r="J61" s="151">
        <f>J164</f>
        <v>0</v>
      </c>
      <c r="K61" s="152"/>
    </row>
    <row r="62" spans="2:11" s="7" customFormat="1" ht="24.95" customHeight="1">
      <c r="B62" s="139"/>
      <c r="C62" s="140"/>
      <c r="D62" s="141" t="s">
        <v>112</v>
      </c>
      <c r="E62" s="142"/>
      <c r="F62" s="142"/>
      <c r="G62" s="142"/>
      <c r="H62" s="142"/>
      <c r="I62" s="143"/>
      <c r="J62" s="144">
        <f>J186</f>
        <v>0</v>
      </c>
      <c r="K62" s="145"/>
    </row>
    <row r="63" spans="2:11" s="8" customFormat="1" ht="19.9" customHeight="1">
      <c r="B63" s="146"/>
      <c r="C63" s="147"/>
      <c r="D63" s="148" t="s">
        <v>113</v>
      </c>
      <c r="E63" s="149"/>
      <c r="F63" s="149"/>
      <c r="G63" s="149"/>
      <c r="H63" s="149"/>
      <c r="I63" s="150"/>
      <c r="J63" s="151">
        <f>J187</f>
        <v>0</v>
      </c>
      <c r="K63" s="152"/>
    </row>
    <row r="64" spans="2:11" s="8" customFormat="1" ht="19.9" customHeight="1">
      <c r="B64" s="146"/>
      <c r="C64" s="147"/>
      <c r="D64" s="148" t="s">
        <v>563</v>
      </c>
      <c r="E64" s="149"/>
      <c r="F64" s="149"/>
      <c r="G64" s="149"/>
      <c r="H64" s="149"/>
      <c r="I64" s="150"/>
      <c r="J64" s="151">
        <f>J191</f>
        <v>0</v>
      </c>
      <c r="K64" s="152"/>
    </row>
    <row r="65" spans="2:11" s="7" customFormat="1" ht="24.95" customHeight="1">
      <c r="B65" s="139"/>
      <c r="C65" s="140"/>
      <c r="D65" s="141" t="s">
        <v>117</v>
      </c>
      <c r="E65" s="142"/>
      <c r="F65" s="142"/>
      <c r="G65" s="142"/>
      <c r="H65" s="142"/>
      <c r="I65" s="143"/>
      <c r="J65" s="144">
        <f>J195</f>
        <v>0</v>
      </c>
      <c r="K65" s="145"/>
    </row>
    <row r="66" spans="2:11" s="8" customFormat="1" ht="19.9" customHeight="1">
      <c r="B66" s="146"/>
      <c r="C66" s="147"/>
      <c r="D66" s="148" t="s">
        <v>118</v>
      </c>
      <c r="E66" s="149"/>
      <c r="F66" s="149"/>
      <c r="G66" s="149"/>
      <c r="H66" s="149"/>
      <c r="I66" s="150"/>
      <c r="J66" s="151">
        <f>J196</f>
        <v>0</v>
      </c>
      <c r="K66" s="152"/>
    </row>
    <row r="67" spans="2:11" s="8" customFormat="1" ht="19.9" customHeight="1">
      <c r="B67" s="146"/>
      <c r="C67" s="147"/>
      <c r="D67" s="148" t="s">
        <v>564</v>
      </c>
      <c r="E67" s="149"/>
      <c r="F67" s="149"/>
      <c r="G67" s="149"/>
      <c r="H67" s="149"/>
      <c r="I67" s="150"/>
      <c r="J67" s="151">
        <f>J223</f>
        <v>0</v>
      </c>
      <c r="K67" s="152"/>
    </row>
    <row r="68" spans="2:11" s="8" customFormat="1" ht="19.9" customHeight="1">
      <c r="B68" s="146"/>
      <c r="C68" s="147"/>
      <c r="D68" s="148" t="s">
        <v>119</v>
      </c>
      <c r="E68" s="149"/>
      <c r="F68" s="149"/>
      <c r="G68" s="149"/>
      <c r="H68" s="149"/>
      <c r="I68" s="150"/>
      <c r="J68" s="151">
        <f>J226</f>
        <v>0</v>
      </c>
      <c r="K68" s="152"/>
    </row>
    <row r="69" spans="2:11" s="1" customFormat="1" ht="21.75" customHeight="1">
      <c r="B69" s="34"/>
      <c r="C69" s="35"/>
      <c r="D69" s="35"/>
      <c r="E69" s="35"/>
      <c r="F69" s="35"/>
      <c r="G69" s="35"/>
      <c r="H69" s="35"/>
      <c r="I69" s="107"/>
      <c r="J69" s="35"/>
      <c r="K69" s="38"/>
    </row>
    <row r="70" spans="2:11" s="1" customFormat="1" ht="6.95" customHeight="1">
      <c r="B70" s="49"/>
      <c r="C70" s="50"/>
      <c r="D70" s="50"/>
      <c r="E70" s="50"/>
      <c r="F70" s="50"/>
      <c r="G70" s="50"/>
      <c r="H70" s="50"/>
      <c r="I70" s="129"/>
      <c r="J70" s="50"/>
      <c r="K70" s="51"/>
    </row>
    <row r="74" spans="2:12" s="1" customFormat="1" ht="6.95" customHeight="1">
      <c r="B74" s="52"/>
      <c r="C74" s="53"/>
      <c r="D74" s="53"/>
      <c r="E74" s="53"/>
      <c r="F74" s="53"/>
      <c r="G74" s="53"/>
      <c r="H74" s="53"/>
      <c r="I74" s="132"/>
      <c r="J74" s="53"/>
      <c r="K74" s="53"/>
      <c r="L74" s="54"/>
    </row>
    <row r="75" spans="2:12" s="1" customFormat="1" ht="36.95" customHeight="1">
      <c r="B75" s="34"/>
      <c r="C75" s="55" t="s">
        <v>120</v>
      </c>
      <c r="D75" s="56"/>
      <c r="E75" s="56"/>
      <c r="F75" s="56"/>
      <c r="G75" s="56"/>
      <c r="H75" s="56"/>
      <c r="I75" s="153"/>
      <c r="J75" s="56"/>
      <c r="K75" s="56"/>
      <c r="L75" s="54"/>
    </row>
    <row r="76" spans="2:12" s="1" customFormat="1" ht="6.95" customHeight="1">
      <c r="B76" s="34"/>
      <c r="C76" s="56"/>
      <c r="D76" s="56"/>
      <c r="E76" s="56"/>
      <c r="F76" s="56"/>
      <c r="G76" s="56"/>
      <c r="H76" s="56"/>
      <c r="I76" s="153"/>
      <c r="J76" s="56"/>
      <c r="K76" s="56"/>
      <c r="L76" s="54"/>
    </row>
    <row r="77" spans="2:12" s="1" customFormat="1" ht="14.45" customHeight="1">
      <c r="B77" s="34"/>
      <c r="C77" s="58" t="s">
        <v>16</v>
      </c>
      <c r="D77" s="56"/>
      <c r="E77" s="56"/>
      <c r="F77" s="56"/>
      <c r="G77" s="56"/>
      <c r="H77" s="56"/>
      <c r="I77" s="153"/>
      <c r="J77" s="56"/>
      <c r="K77" s="56"/>
      <c r="L77" s="54"/>
    </row>
    <row r="78" spans="2:12" s="1" customFormat="1" ht="22.5" customHeight="1">
      <c r="B78" s="34"/>
      <c r="C78" s="56"/>
      <c r="D78" s="56"/>
      <c r="E78" s="296" t="str">
        <f>E7</f>
        <v>Nové VO ul. Vodní, PKH vnitroblok č.p.1042-1048, 1620,1621, rozvaděč v zámeckém parku v Litvínově</v>
      </c>
      <c r="F78" s="277"/>
      <c r="G78" s="277"/>
      <c r="H78" s="277"/>
      <c r="I78" s="153"/>
      <c r="J78" s="56"/>
      <c r="K78" s="56"/>
      <c r="L78" s="54"/>
    </row>
    <row r="79" spans="2:12" s="1" customFormat="1" ht="14.45" customHeight="1">
      <c r="B79" s="34"/>
      <c r="C79" s="58" t="s">
        <v>95</v>
      </c>
      <c r="D79" s="56"/>
      <c r="E79" s="56"/>
      <c r="F79" s="56"/>
      <c r="G79" s="56"/>
      <c r="H79" s="56"/>
      <c r="I79" s="153"/>
      <c r="J79" s="56"/>
      <c r="K79" s="56"/>
      <c r="L79" s="54"/>
    </row>
    <row r="80" spans="2:12" s="1" customFormat="1" ht="23.25" customHeight="1">
      <c r="B80" s="34"/>
      <c r="C80" s="56"/>
      <c r="D80" s="56"/>
      <c r="E80" s="274" t="str">
        <f>E9</f>
        <v>SO-03 - Veřejné osvětlení - Zámecký park</v>
      </c>
      <c r="F80" s="277"/>
      <c r="G80" s="277"/>
      <c r="H80" s="277"/>
      <c r="I80" s="153"/>
      <c r="J80" s="56"/>
      <c r="K80" s="56"/>
      <c r="L80" s="54"/>
    </row>
    <row r="81" spans="2:12" s="1" customFormat="1" ht="6.95" customHeight="1">
      <c r="B81" s="34"/>
      <c r="C81" s="56"/>
      <c r="D81" s="56"/>
      <c r="E81" s="56"/>
      <c r="F81" s="56"/>
      <c r="G81" s="56"/>
      <c r="H81" s="56"/>
      <c r="I81" s="153"/>
      <c r="J81" s="56"/>
      <c r="K81" s="56"/>
      <c r="L81" s="54"/>
    </row>
    <row r="82" spans="2:12" s="1" customFormat="1" ht="18" customHeight="1">
      <c r="B82" s="34"/>
      <c r="C82" s="58" t="s">
        <v>24</v>
      </c>
      <c r="D82" s="56"/>
      <c r="E82" s="56"/>
      <c r="F82" s="154" t="str">
        <f>F12</f>
        <v>Litvínov</v>
      </c>
      <c r="G82" s="56"/>
      <c r="H82" s="56"/>
      <c r="I82" s="155" t="s">
        <v>26</v>
      </c>
      <c r="J82" s="66" t="str">
        <f>IF(J12="","",J12)</f>
        <v>23.07.2018</v>
      </c>
      <c r="K82" s="56"/>
      <c r="L82" s="54"/>
    </row>
    <row r="83" spans="2:12" s="1" customFormat="1" ht="6.95" customHeight="1">
      <c r="B83" s="34"/>
      <c r="C83" s="56"/>
      <c r="D83" s="56"/>
      <c r="E83" s="56"/>
      <c r="F83" s="56"/>
      <c r="G83" s="56"/>
      <c r="H83" s="56"/>
      <c r="I83" s="153"/>
      <c r="J83" s="56"/>
      <c r="K83" s="56"/>
      <c r="L83" s="54"/>
    </row>
    <row r="84" spans="2:12" s="1" customFormat="1" ht="13.5">
      <c r="B84" s="34"/>
      <c r="C84" s="58" t="s">
        <v>30</v>
      </c>
      <c r="D84" s="56"/>
      <c r="E84" s="56"/>
      <c r="F84" s="154" t="str">
        <f>E15</f>
        <v>Město Litvínov</v>
      </c>
      <c r="G84" s="56"/>
      <c r="H84" s="56"/>
      <c r="I84" s="155" t="s">
        <v>36</v>
      </c>
      <c r="J84" s="154" t="str">
        <f>E21</f>
        <v>Dvořák</v>
      </c>
      <c r="K84" s="56"/>
      <c r="L84" s="54"/>
    </row>
    <row r="85" spans="2:12" s="1" customFormat="1" ht="14.45" customHeight="1">
      <c r="B85" s="34"/>
      <c r="C85" s="58" t="s">
        <v>34</v>
      </c>
      <c r="D85" s="56"/>
      <c r="E85" s="56"/>
      <c r="F85" s="154" t="str">
        <f>IF(E18="","",E18)</f>
        <v/>
      </c>
      <c r="G85" s="56"/>
      <c r="H85" s="56"/>
      <c r="I85" s="153"/>
      <c r="J85" s="56"/>
      <c r="K85" s="56"/>
      <c r="L85" s="54"/>
    </row>
    <row r="86" spans="2:12" s="1" customFormat="1" ht="10.35" customHeight="1">
      <c r="B86" s="34"/>
      <c r="C86" s="56"/>
      <c r="D86" s="56"/>
      <c r="E86" s="56"/>
      <c r="F86" s="56"/>
      <c r="G86" s="56"/>
      <c r="H86" s="56"/>
      <c r="I86" s="153"/>
      <c r="J86" s="56"/>
      <c r="K86" s="56"/>
      <c r="L86" s="54"/>
    </row>
    <row r="87" spans="2:20" s="9" customFormat="1" ht="29.25" customHeight="1">
      <c r="B87" s="156"/>
      <c r="C87" s="157" t="s">
        <v>121</v>
      </c>
      <c r="D87" s="158" t="s">
        <v>60</v>
      </c>
      <c r="E87" s="158" t="s">
        <v>56</v>
      </c>
      <c r="F87" s="158" t="s">
        <v>122</v>
      </c>
      <c r="G87" s="158" t="s">
        <v>123</v>
      </c>
      <c r="H87" s="158" t="s">
        <v>124</v>
      </c>
      <c r="I87" s="159" t="s">
        <v>125</v>
      </c>
      <c r="J87" s="158" t="s">
        <v>104</v>
      </c>
      <c r="K87" s="160" t="s">
        <v>126</v>
      </c>
      <c r="L87" s="161"/>
      <c r="M87" s="75" t="s">
        <v>127</v>
      </c>
      <c r="N87" s="76" t="s">
        <v>45</v>
      </c>
      <c r="O87" s="76" t="s">
        <v>128</v>
      </c>
      <c r="P87" s="76" t="s">
        <v>129</v>
      </c>
      <c r="Q87" s="76" t="s">
        <v>130</v>
      </c>
      <c r="R87" s="76" t="s">
        <v>131</v>
      </c>
      <c r="S87" s="76" t="s">
        <v>132</v>
      </c>
      <c r="T87" s="77" t="s">
        <v>133</v>
      </c>
    </row>
    <row r="88" spans="2:63" s="1" customFormat="1" ht="29.25" customHeight="1">
      <c r="B88" s="34"/>
      <c r="C88" s="81" t="s">
        <v>105</v>
      </c>
      <c r="D88" s="56"/>
      <c r="E88" s="56"/>
      <c r="F88" s="56"/>
      <c r="G88" s="56"/>
      <c r="H88" s="56"/>
      <c r="I88" s="153"/>
      <c r="J88" s="162">
        <f>BK88</f>
        <v>0</v>
      </c>
      <c r="K88" s="56"/>
      <c r="L88" s="54"/>
      <c r="M88" s="78"/>
      <c r="N88" s="79"/>
      <c r="O88" s="79"/>
      <c r="P88" s="163">
        <f>P89+P186+P195</f>
        <v>0</v>
      </c>
      <c r="Q88" s="79"/>
      <c r="R88" s="163">
        <f>R89+R186+R195</f>
        <v>10.818652899999998</v>
      </c>
      <c r="S88" s="79"/>
      <c r="T88" s="164">
        <f>T89+T186+T195</f>
        <v>1.16505</v>
      </c>
      <c r="AT88" s="17" t="s">
        <v>74</v>
      </c>
      <c r="AU88" s="17" t="s">
        <v>106</v>
      </c>
      <c r="BK88" s="165">
        <f>BK89+BK186+BK195</f>
        <v>0</v>
      </c>
    </row>
    <row r="89" spans="2:63" s="10" customFormat="1" ht="37.35" customHeight="1">
      <c r="B89" s="166"/>
      <c r="C89" s="167"/>
      <c r="D89" s="168" t="s">
        <v>74</v>
      </c>
      <c r="E89" s="169" t="s">
        <v>134</v>
      </c>
      <c r="F89" s="169" t="s">
        <v>135</v>
      </c>
      <c r="G89" s="167"/>
      <c r="H89" s="167"/>
      <c r="I89" s="170"/>
      <c r="J89" s="171">
        <f>BK89</f>
        <v>0</v>
      </c>
      <c r="K89" s="167"/>
      <c r="L89" s="172"/>
      <c r="M89" s="173"/>
      <c r="N89" s="174"/>
      <c r="O89" s="174"/>
      <c r="P89" s="175">
        <f>P90+P132+P154</f>
        <v>0</v>
      </c>
      <c r="Q89" s="174"/>
      <c r="R89" s="175">
        <f>R90+R132+R154</f>
        <v>1.5558695000000002</v>
      </c>
      <c r="S89" s="174"/>
      <c r="T89" s="176">
        <f>T90+T132+T154</f>
        <v>1.16505</v>
      </c>
      <c r="AR89" s="177" t="s">
        <v>23</v>
      </c>
      <c r="AT89" s="178" t="s">
        <v>74</v>
      </c>
      <c r="AU89" s="178" t="s">
        <v>75</v>
      </c>
      <c r="AY89" s="177" t="s">
        <v>136</v>
      </c>
      <c r="BK89" s="179">
        <f>BK90+BK132+BK154</f>
        <v>0</v>
      </c>
    </row>
    <row r="90" spans="2:63" s="10" customFormat="1" ht="19.9" customHeight="1">
      <c r="B90" s="166"/>
      <c r="C90" s="167"/>
      <c r="D90" s="180" t="s">
        <v>74</v>
      </c>
      <c r="E90" s="181" t="s">
        <v>23</v>
      </c>
      <c r="F90" s="181" t="s">
        <v>137</v>
      </c>
      <c r="G90" s="167"/>
      <c r="H90" s="167"/>
      <c r="I90" s="170"/>
      <c r="J90" s="182">
        <f>BK90</f>
        <v>0</v>
      </c>
      <c r="K90" s="167"/>
      <c r="L90" s="172"/>
      <c r="M90" s="173"/>
      <c r="N90" s="174"/>
      <c r="O90" s="174"/>
      <c r="P90" s="175">
        <f>SUM(P91:P131)</f>
        <v>0</v>
      </c>
      <c r="Q90" s="174"/>
      <c r="R90" s="175">
        <f>SUM(R91:R131)</f>
        <v>0.0007930000000000001</v>
      </c>
      <c r="S90" s="174"/>
      <c r="T90" s="176">
        <f>SUM(T91:T131)</f>
        <v>1.16505</v>
      </c>
      <c r="AR90" s="177" t="s">
        <v>23</v>
      </c>
      <c r="AT90" s="178" t="s">
        <v>74</v>
      </c>
      <c r="AU90" s="178" t="s">
        <v>23</v>
      </c>
      <c r="AY90" s="177" t="s">
        <v>136</v>
      </c>
      <c r="BK90" s="179">
        <f>SUM(BK91:BK131)</f>
        <v>0</v>
      </c>
    </row>
    <row r="91" spans="2:65" s="1" customFormat="1" ht="44.25" customHeight="1">
      <c r="B91" s="34"/>
      <c r="C91" s="183" t="s">
        <v>23</v>
      </c>
      <c r="D91" s="183" t="s">
        <v>138</v>
      </c>
      <c r="E91" s="184" t="s">
        <v>149</v>
      </c>
      <c r="F91" s="185" t="s">
        <v>150</v>
      </c>
      <c r="G91" s="186" t="s">
        <v>141</v>
      </c>
      <c r="H91" s="187">
        <v>2.65</v>
      </c>
      <c r="I91" s="188"/>
      <c r="J91" s="189">
        <f>ROUND(I91*H91,2)</f>
        <v>0</v>
      </c>
      <c r="K91" s="185" t="s">
        <v>142</v>
      </c>
      <c r="L91" s="54"/>
      <c r="M91" s="190" t="s">
        <v>22</v>
      </c>
      <c r="N91" s="191" t="s">
        <v>46</v>
      </c>
      <c r="O91" s="35"/>
      <c r="P91" s="192">
        <f>O91*H91</f>
        <v>0</v>
      </c>
      <c r="Q91" s="192">
        <v>0</v>
      </c>
      <c r="R91" s="192">
        <f>Q91*H91</f>
        <v>0</v>
      </c>
      <c r="S91" s="192">
        <v>0.235</v>
      </c>
      <c r="T91" s="193">
        <f>S91*H91</f>
        <v>0.6227499999999999</v>
      </c>
      <c r="AR91" s="17" t="s">
        <v>143</v>
      </c>
      <c r="AT91" s="17" t="s">
        <v>138</v>
      </c>
      <c r="AU91" s="17" t="s">
        <v>83</v>
      </c>
      <c r="AY91" s="17" t="s">
        <v>136</v>
      </c>
      <c r="BE91" s="194">
        <f>IF(N91="základní",J91,0)</f>
        <v>0</v>
      </c>
      <c r="BF91" s="194">
        <f>IF(N91="snížená",J91,0)</f>
        <v>0</v>
      </c>
      <c r="BG91" s="194">
        <f>IF(N91="zákl. přenesená",J91,0)</f>
        <v>0</v>
      </c>
      <c r="BH91" s="194">
        <f>IF(N91="sníž. přenesená",J91,0)</f>
        <v>0</v>
      </c>
      <c r="BI91" s="194">
        <f>IF(N91="nulová",J91,0)</f>
        <v>0</v>
      </c>
      <c r="BJ91" s="17" t="s">
        <v>23</v>
      </c>
      <c r="BK91" s="194">
        <f>ROUND(I91*H91,2)</f>
        <v>0</v>
      </c>
      <c r="BL91" s="17" t="s">
        <v>143</v>
      </c>
      <c r="BM91" s="17" t="s">
        <v>151</v>
      </c>
    </row>
    <row r="92" spans="2:47" s="1" customFormat="1" ht="229.5">
      <c r="B92" s="34"/>
      <c r="C92" s="56"/>
      <c r="D92" s="195" t="s">
        <v>145</v>
      </c>
      <c r="E92" s="56"/>
      <c r="F92" s="196" t="s">
        <v>152</v>
      </c>
      <c r="G92" s="56"/>
      <c r="H92" s="56"/>
      <c r="I92" s="153"/>
      <c r="J92" s="56"/>
      <c r="K92" s="56"/>
      <c r="L92" s="54"/>
      <c r="M92" s="71"/>
      <c r="N92" s="35"/>
      <c r="O92" s="35"/>
      <c r="P92" s="35"/>
      <c r="Q92" s="35"/>
      <c r="R92" s="35"/>
      <c r="S92" s="35"/>
      <c r="T92" s="72"/>
      <c r="AT92" s="17" t="s">
        <v>145</v>
      </c>
      <c r="AU92" s="17" t="s">
        <v>83</v>
      </c>
    </row>
    <row r="93" spans="2:51" s="11" customFormat="1" ht="13.5">
      <c r="B93" s="197"/>
      <c r="C93" s="198"/>
      <c r="D93" s="199" t="s">
        <v>147</v>
      </c>
      <c r="E93" s="200" t="s">
        <v>22</v>
      </c>
      <c r="F93" s="201" t="s">
        <v>565</v>
      </c>
      <c r="G93" s="198"/>
      <c r="H93" s="202">
        <v>2.65</v>
      </c>
      <c r="I93" s="203"/>
      <c r="J93" s="198"/>
      <c r="K93" s="198"/>
      <c r="L93" s="204"/>
      <c r="M93" s="205"/>
      <c r="N93" s="206"/>
      <c r="O93" s="206"/>
      <c r="P93" s="206"/>
      <c r="Q93" s="206"/>
      <c r="R93" s="206"/>
      <c r="S93" s="206"/>
      <c r="T93" s="207"/>
      <c r="AT93" s="208" t="s">
        <v>147</v>
      </c>
      <c r="AU93" s="208" t="s">
        <v>83</v>
      </c>
      <c r="AV93" s="11" t="s">
        <v>83</v>
      </c>
      <c r="AW93" s="11" t="s">
        <v>38</v>
      </c>
      <c r="AX93" s="11" t="s">
        <v>23</v>
      </c>
      <c r="AY93" s="208" t="s">
        <v>136</v>
      </c>
    </row>
    <row r="94" spans="2:65" s="1" customFormat="1" ht="44.25" customHeight="1">
      <c r="B94" s="34"/>
      <c r="C94" s="183" t="s">
        <v>83</v>
      </c>
      <c r="D94" s="183" t="s">
        <v>138</v>
      </c>
      <c r="E94" s="184" t="s">
        <v>566</v>
      </c>
      <c r="F94" s="185" t="s">
        <v>567</v>
      </c>
      <c r="G94" s="186" t="s">
        <v>141</v>
      </c>
      <c r="H94" s="187">
        <v>1.35</v>
      </c>
      <c r="I94" s="188"/>
      <c r="J94" s="189">
        <f>ROUND(I94*H94,2)</f>
        <v>0</v>
      </c>
      <c r="K94" s="185" t="s">
        <v>142</v>
      </c>
      <c r="L94" s="54"/>
      <c r="M94" s="190" t="s">
        <v>22</v>
      </c>
      <c r="N94" s="191" t="s">
        <v>46</v>
      </c>
      <c r="O94" s="35"/>
      <c r="P94" s="192">
        <f>O94*H94</f>
        <v>0</v>
      </c>
      <c r="Q94" s="192">
        <v>0</v>
      </c>
      <c r="R94" s="192">
        <f>Q94*H94</f>
        <v>0</v>
      </c>
      <c r="S94" s="192">
        <v>0.098</v>
      </c>
      <c r="T94" s="193">
        <f>S94*H94</f>
        <v>0.1323</v>
      </c>
      <c r="AR94" s="17" t="s">
        <v>143</v>
      </c>
      <c r="AT94" s="17" t="s">
        <v>138</v>
      </c>
      <c r="AU94" s="17" t="s">
        <v>83</v>
      </c>
      <c r="AY94" s="17" t="s">
        <v>136</v>
      </c>
      <c r="BE94" s="194">
        <f>IF(N94="základní",J94,0)</f>
        <v>0</v>
      </c>
      <c r="BF94" s="194">
        <f>IF(N94="snížená",J94,0)</f>
        <v>0</v>
      </c>
      <c r="BG94" s="194">
        <f>IF(N94="zákl. přenesená",J94,0)</f>
        <v>0</v>
      </c>
      <c r="BH94" s="194">
        <f>IF(N94="sníž. přenesená",J94,0)</f>
        <v>0</v>
      </c>
      <c r="BI94" s="194">
        <f>IF(N94="nulová",J94,0)</f>
        <v>0</v>
      </c>
      <c r="BJ94" s="17" t="s">
        <v>23</v>
      </c>
      <c r="BK94" s="194">
        <f>ROUND(I94*H94,2)</f>
        <v>0</v>
      </c>
      <c r="BL94" s="17" t="s">
        <v>143</v>
      </c>
      <c r="BM94" s="17" t="s">
        <v>568</v>
      </c>
    </row>
    <row r="95" spans="2:47" s="1" customFormat="1" ht="229.5">
      <c r="B95" s="34"/>
      <c r="C95" s="56"/>
      <c r="D95" s="195" t="s">
        <v>145</v>
      </c>
      <c r="E95" s="56"/>
      <c r="F95" s="196" t="s">
        <v>152</v>
      </c>
      <c r="G95" s="56"/>
      <c r="H95" s="56"/>
      <c r="I95" s="153"/>
      <c r="J95" s="56"/>
      <c r="K95" s="56"/>
      <c r="L95" s="54"/>
      <c r="M95" s="71"/>
      <c r="N95" s="35"/>
      <c r="O95" s="35"/>
      <c r="P95" s="35"/>
      <c r="Q95" s="35"/>
      <c r="R95" s="35"/>
      <c r="S95" s="35"/>
      <c r="T95" s="72"/>
      <c r="AT95" s="17" t="s">
        <v>145</v>
      </c>
      <c r="AU95" s="17" t="s">
        <v>83</v>
      </c>
    </row>
    <row r="96" spans="2:51" s="11" customFormat="1" ht="13.5">
      <c r="B96" s="197"/>
      <c r="C96" s="198"/>
      <c r="D96" s="199" t="s">
        <v>147</v>
      </c>
      <c r="E96" s="200" t="s">
        <v>22</v>
      </c>
      <c r="F96" s="201" t="s">
        <v>569</v>
      </c>
      <c r="G96" s="198"/>
      <c r="H96" s="202">
        <v>1.35</v>
      </c>
      <c r="I96" s="203"/>
      <c r="J96" s="198"/>
      <c r="K96" s="198"/>
      <c r="L96" s="204"/>
      <c r="M96" s="205"/>
      <c r="N96" s="206"/>
      <c r="O96" s="206"/>
      <c r="P96" s="206"/>
      <c r="Q96" s="206"/>
      <c r="R96" s="206"/>
      <c r="S96" s="206"/>
      <c r="T96" s="207"/>
      <c r="AT96" s="208" t="s">
        <v>147</v>
      </c>
      <c r="AU96" s="208" t="s">
        <v>83</v>
      </c>
      <c r="AV96" s="11" t="s">
        <v>83</v>
      </c>
      <c r="AW96" s="11" t="s">
        <v>38</v>
      </c>
      <c r="AX96" s="11" t="s">
        <v>23</v>
      </c>
      <c r="AY96" s="208" t="s">
        <v>136</v>
      </c>
    </row>
    <row r="97" spans="2:65" s="1" customFormat="1" ht="31.5" customHeight="1">
      <c r="B97" s="34"/>
      <c r="C97" s="183" t="s">
        <v>154</v>
      </c>
      <c r="D97" s="183" t="s">
        <v>138</v>
      </c>
      <c r="E97" s="184" t="s">
        <v>155</v>
      </c>
      <c r="F97" s="185" t="s">
        <v>156</v>
      </c>
      <c r="G97" s="186" t="s">
        <v>157</v>
      </c>
      <c r="H97" s="187">
        <v>2</v>
      </c>
      <c r="I97" s="188"/>
      <c r="J97" s="189">
        <f>ROUND(I97*H97,2)</f>
        <v>0</v>
      </c>
      <c r="K97" s="185" t="s">
        <v>142</v>
      </c>
      <c r="L97" s="54"/>
      <c r="M97" s="190" t="s">
        <v>22</v>
      </c>
      <c r="N97" s="191" t="s">
        <v>46</v>
      </c>
      <c r="O97" s="35"/>
      <c r="P97" s="192">
        <f>O97*H97</f>
        <v>0</v>
      </c>
      <c r="Q97" s="192">
        <v>0</v>
      </c>
      <c r="R97" s="192">
        <f>Q97*H97</f>
        <v>0</v>
      </c>
      <c r="S97" s="192">
        <v>0.205</v>
      </c>
      <c r="T97" s="193">
        <f>S97*H97</f>
        <v>0.41</v>
      </c>
      <c r="AR97" s="17" t="s">
        <v>143</v>
      </c>
      <c r="AT97" s="17" t="s">
        <v>138</v>
      </c>
      <c r="AU97" s="17" t="s">
        <v>83</v>
      </c>
      <c r="AY97" s="17" t="s">
        <v>136</v>
      </c>
      <c r="BE97" s="194">
        <f>IF(N97="základní",J97,0)</f>
        <v>0</v>
      </c>
      <c r="BF97" s="194">
        <f>IF(N97="snížená",J97,0)</f>
        <v>0</v>
      </c>
      <c r="BG97" s="194">
        <f>IF(N97="zákl. přenesená",J97,0)</f>
        <v>0</v>
      </c>
      <c r="BH97" s="194">
        <f>IF(N97="sníž. přenesená",J97,0)</f>
        <v>0</v>
      </c>
      <c r="BI97" s="194">
        <f>IF(N97="nulová",J97,0)</f>
        <v>0</v>
      </c>
      <c r="BJ97" s="17" t="s">
        <v>23</v>
      </c>
      <c r="BK97" s="194">
        <f>ROUND(I97*H97,2)</f>
        <v>0</v>
      </c>
      <c r="BL97" s="17" t="s">
        <v>143</v>
      </c>
      <c r="BM97" s="17" t="s">
        <v>158</v>
      </c>
    </row>
    <row r="98" spans="2:47" s="1" customFormat="1" ht="148.5">
      <c r="B98" s="34"/>
      <c r="C98" s="56"/>
      <c r="D98" s="195" t="s">
        <v>145</v>
      </c>
      <c r="E98" s="56"/>
      <c r="F98" s="196" t="s">
        <v>159</v>
      </c>
      <c r="G98" s="56"/>
      <c r="H98" s="56"/>
      <c r="I98" s="153"/>
      <c r="J98" s="56"/>
      <c r="K98" s="56"/>
      <c r="L98" s="54"/>
      <c r="M98" s="71"/>
      <c r="N98" s="35"/>
      <c r="O98" s="35"/>
      <c r="P98" s="35"/>
      <c r="Q98" s="35"/>
      <c r="R98" s="35"/>
      <c r="S98" s="35"/>
      <c r="T98" s="72"/>
      <c r="AT98" s="17" t="s">
        <v>145</v>
      </c>
      <c r="AU98" s="17" t="s">
        <v>83</v>
      </c>
    </row>
    <row r="99" spans="2:51" s="11" customFormat="1" ht="13.5">
      <c r="B99" s="197"/>
      <c r="C99" s="198"/>
      <c r="D99" s="199" t="s">
        <v>147</v>
      </c>
      <c r="E99" s="200" t="s">
        <v>22</v>
      </c>
      <c r="F99" s="201" t="s">
        <v>83</v>
      </c>
      <c r="G99" s="198"/>
      <c r="H99" s="202">
        <v>2</v>
      </c>
      <c r="I99" s="203"/>
      <c r="J99" s="198"/>
      <c r="K99" s="198"/>
      <c r="L99" s="204"/>
      <c r="M99" s="205"/>
      <c r="N99" s="206"/>
      <c r="O99" s="206"/>
      <c r="P99" s="206"/>
      <c r="Q99" s="206"/>
      <c r="R99" s="206"/>
      <c r="S99" s="206"/>
      <c r="T99" s="207"/>
      <c r="AT99" s="208" t="s">
        <v>147</v>
      </c>
      <c r="AU99" s="208" t="s">
        <v>83</v>
      </c>
      <c r="AV99" s="11" t="s">
        <v>83</v>
      </c>
      <c r="AW99" s="11" t="s">
        <v>38</v>
      </c>
      <c r="AX99" s="11" t="s">
        <v>23</v>
      </c>
      <c r="AY99" s="208" t="s">
        <v>136</v>
      </c>
    </row>
    <row r="100" spans="2:65" s="1" customFormat="1" ht="44.25" customHeight="1">
      <c r="B100" s="34"/>
      <c r="C100" s="183" t="s">
        <v>143</v>
      </c>
      <c r="D100" s="183" t="s">
        <v>138</v>
      </c>
      <c r="E100" s="184" t="s">
        <v>570</v>
      </c>
      <c r="F100" s="185" t="s">
        <v>571</v>
      </c>
      <c r="G100" s="186" t="s">
        <v>162</v>
      </c>
      <c r="H100" s="187">
        <v>0.104</v>
      </c>
      <c r="I100" s="188"/>
      <c r="J100" s="189">
        <f>ROUND(I100*H100,2)</f>
        <v>0</v>
      </c>
      <c r="K100" s="185" t="s">
        <v>142</v>
      </c>
      <c r="L100" s="54"/>
      <c r="M100" s="190" t="s">
        <v>22</v>
      </c>
      <c r="N100" s="191" t="s">
        <v>46</v>
      </c>
      <c r="O100" s="35"/>
      <c r="P100" s="192">
        <f>O100*H100</f>
        <v>0</v>
      </c>
      <c r="Q100" s="192">
        <v>0</v>
      </c>
      <c r="R100" s="192">
        <f>Q100*H100</f>
        <v>0</v>
      </c>
      <c r="S100" s="192">
        <v>0</v>
      </c>
      <c r="T100" s="193">
        <f>S100*H100</f>
        <v>0</v>
      </c>
      <c r="AR100" s="17" t="s">
        <v>143</v>
      </c>
      <c r="AT100" s="17" t="s">
        <v>138</v>
      </c>
      <c r="AU100" s="17" t="s">
        <v>83</v>
      </c>
      <c r="AY100" s="17" t="s">
        <v>136</v>
      </c>
      <c r="BE100" s="194">
        <f>IF(N100="základní",J100,0)</f>
        <v>0</v>
      </c>
      <c r="BF100" s="194">
        <f>IF(N100="snížená",J100,0)</f>
        <v>0</v>
      </c>
      <c r="BG100" s="194">
        <f>IF(N100="zákl. přenesená",J100,0)</f>
        <v>0</v>
      </c>
      <c r="BH100" s="194">
        <f>IF(N100="sníž. přenesená",J100,0)</f>
        <v>0</v>
      </c>
      <c r="BI100" s="194">
        <f>IF(N100="nulová",J100,0)</f>
        <v>0</v>
      </c>
      <c r="BJ100" s="17" t="s">
        <v>23</v>
      </c>
      <c r="BK100" s="194">
        <f>ROUND(I100*H100,2)</f>
        <v>0</v>
      </c>
      <c r="BL100" s="17" t="s">
        <v>143</v>
      </c>
      <c r="BM100" s="17" t="s">
        <v>572</v>
      </c>
    </row>
    <row r="101" spans="2:47" s="1" customFormat="1" ht="324">
      <c r="B101" s="34"/>
      <c r="C101" s="56"/>
      <c r="D101" s="195" t="s">
        <v>145</v>
      </c>
      <c r="E101" s="56"/>
      <c r="F101" s="196" t="s">
        <v>573</v>
      </c>
      <c r="G101" s="56"/>
      <c r="H101" s="56"/>
      <c r="I101" s="153"/>
      <c r="J101" s="56"/>
      <c r="K101" s="56"/>
      <c r="L101" s="54"/>
      <c r="M101" s="71"/>
      <c r="N101" s="35"/>
      <c r="O101" s="35"/>
      <c r="P101" s="35"/>
      <c r="Q101" s="35"/>
      <c r="R101" s="35"/>
      <c r="S101" s="35"/>
      <c r="T101" s="72"/>
      <c r="AT101" s="17" t="s">
        <v>145</v>
      </c>
      <c r="AU101" s="17" t="s">
        <v>83</v>
      </c>
    </row>
    <row r="102" spans="2:51" s="11" customFormat="1" ht="13.5">
      <c r="B102" s="197"/>
      <c r="C102" s="198"/>
      <c r="D102" s="199" t="s">
        <v>147</v>
      </c>
      <c r="E102" s="200" t="s">
        <v>22</v>
      </c>
      <c r="F102" s="201" t="s">
        <v>574</v>
      </c>
      <c r="G102" s="198"/>
      <c r="H102" s="202">
        <v>0.104</v>
      </c>
      <c r="I102" s="203"/>
      <c r="J102" s="198"/>
      <c r="K102" s="198"/>
      <c r="L102" s="204"/>
      <c r="M102" s="205"/>
      <c r="N102" s="206"/>
      <c r="O102" s="206"/>
      <c r="P102" s="206"/>
      <c r="Q102" s="206"/>
      <c r="R102" s="206"/>
      <c r="S102" s="206"/>
      <c r="T102" s="207"/>
      <c r="AT102" s="208" t="s">
        <v>147</v>
      </c>
      <c r="AU102" s="208" t="s">
        <v>83</v>
      </c>
      <c r="AV102" s="11" t="s">
        <v>83</v>
      </c>
      <c r="AW102" s="11" t="s">
        <v>38</v>
      </c>
      <c r="AX102" s="11" t="s">
        <v>23</v>
      </c>
      <c r="AY102" s="208" t="s">
        <v>136</v>
      </c>
    </row>
    <row r="103" spans="2:65" s="1" customFormat="1" ht="31.5" customHeight="1">
      <c r="B103" s="34"/>
      <c r="C103" s="183" t="s">
        <v>166</v>
      </c>
      <c r="D103" s="183" t="s">
        <v>138</v>
      </c>
      <c r="E103" s="184" t="s">
        <v>575</v>
      </c>
      <c r="F103" s="185" t="s">
        <v>576</v>
      </c>
      <c r="G103" s="186" t="s">
        <v>162</v>
      </c>
      <c r="H103" s="187">
        <v>0.104</v>
      </c>
      <c r="I103" s="188"/>
      <c r="J103" s="189">
        <f>ROUND(I103*H103,2)</f>
        <v>0</v>
      </c>
      <c r="K103" s="185" t="s">
        <v>142</v>
      </c>
      <c r="L103" s="54"/>
      <c r="M103" s="190" t="s">
        <v>22</v>
      </c>
      <c r="N103" s="191" t="s">
        <v>46</v>
      </c>
      <c r="O103" s="35"/>
      <c r="P103" s="192">
        <f>O103*H103</f>
        <v>0</v>
      </c>
      <c r="Q103" s="192">
        <v>0</v>
      </c>
      <c r="R103" s="192">
        <f>Q103*H103</f>
        <v>0</v>
      </c>
      <c r="S103" s="192">
        <v>0</v>
      </c>
      <c r="T103" s="193">
        <f>S103*H103</f>
        <v>0</v>
      </c>
      <c r="AR103" s="17" t="s">
        <v>143</v>
      </c>
      <c r="AT103" s="17" t="s">
        <v>138</v>
      </c>
      <c r="AU103" s="17" t="s">
        <v>83</v>
      </c>
      <c r="AY103" s="17" t="s">
        <v>136</v>
      </c>
      <c r="BE103" s="194">
        <f>IF(N103="základní",J103,0)</f>
        <v>0</v>
      </c>
      <c r="BF103" s="194">
        <f>IF(N103="snížená",J103,0)</f>
        <v>0</v>
      </c>
      <c r="BG103" s="194">
        <f>IF(N103="zákl. přenesená",J103,0)</f>
        <v>0</v>
      </c>
      <c r="BH103" s="194">
        <f>IF(N103="sníž. přenesená",J103,0)</f>
        <v>0</v>
      </c>
      <c r="BI103" s="194">
        <f>IF(N103="nulová",J103,0)</f>
        <v>0</v>
      </c>
      <c r="BJ103" s="17" t="s">
        <v>23</v>
      </c>
      <c r="BK103" s="194">
        <f>ROUND(I103*H103,2)</f>
        <v>0</v>
      </c>
      <c r="BL103" s="17" t="s">
        <v>143</v>
      </c>
      <c r="BM103" s="17" t="s">
        <v>577</v>
      </c>
    </row>
    <row r="104" spans="2:47" s="1" customFormat="1" ht="121.5">
      <c r="B104" s="34"/>
      <c r="C104" s="56"/>
      <c r="D104" s="195" t="s">
        <v>145</v>
      </c>
      <c r="E104" s="56"/>
      <c r="F104" s="196" t="s">
        <v>164</v>
      </c>
      <c r="G104" s="56"/>
      <c r="H104" s="56"/>
      <c r="I104" s="153"/>
      <c r="J104" s="56"/>
      <c r="K104" s="56"/>
      <c r="L104" s="54"/>
      <c r="M104" s="71"/>
      <c r="N104" s="35"/>
      <c r="O104" s="35"/>
      <c r="P104" s="35"/>
      <c r="Q104" s="35"/>
      <c r="R104" s="35"/>
      <c r="S104" s="35"/>
      <c r="T104" s="72"/>
      <c r="AT104" s="17" t="s">
        <v>145</v>
      </c>
      <c r="AU104" s="17" t="s">
        <v>83</v>
      </c>
    </row>
    <row r="105" spans="2:51" s="11" customFormat="1" ht="13.5">
      <c r="B105" s="197"/>
      <c r="C105" s="198"/>
      <c r="D105" s="199" t="s">
        <v>147</v>
      </c>
      <c r="E105" s="200" t="s">
        <v>22</v>
      </c>
      <c r="F105" s="201" t="s">
        <v>578</v>
      </c>
      <c r="G105" s="198"/>
      <c r="H105" s="202">
        <v>0.104</v>
      </c>
      <c r="I105" s="203"/>
      <c r="J105" s="198"/>
      <c r="K105" s="198"/>
      <c r="L105" s="204"/>
      <c r="M105" s="205"/>
      <c r="N105" s="206"/>
      <c r="O105" s="206"/>
      <c r="P105" s="206"/>
      <c r="Q105" s="206"/>
      <c r="R105" s="206"/>
      <c r="S105" s="206"/>
      <c r="T105" s="207"/>
      <c r="AT105" s="208" t="s">
        <v>147</v>
      </c>
      <c r="AU105" s="208" t="s">
        <v>83</v>
      </c>
      <c r="AV105" s="11" t="s">
        <v>83</v>
      </c>
      <c r="AW105" s="11" t="s">
        <v>38</v>
      </c>
      <c r="AX105" s="11" t="s">
        <v>23</v>
      </c>
      <c r="AY105" s="208" t="s">
        <v>136</v>
      </c>
    </row>
    <row r="106" spans="2:65" s="1" customFormat="1" ht="31.5" customHeight="1">
      <c r="B106" s="34"/>
      <c r="C106" s="183" t="s">
        <v>173</v>
      </c>
      <c r="D106" s="183" t="s">
        <v>138</v>
      </c>
      <c r="E106" s="184" t="s">
        <v>167</v>
      </c>
      <c r="F106" s="185" t="s">
        <v>168</v>
      </c>
      <c r="G106" s="186" t="s">
        <v>162</v>
      </c>
      <c r="H106" s="187">
        <v>0.5</v>
      </c>
      <c r="I106" s="188"/>
      <c r="J106" s="189">
        <f>ROUND(I106*H106,2)</f>
        <v>0</v>
      </c>
      <c r="K106" s="185" t="s">
        <v>22</v>
      </c>
      <c r="L106" s="54"/>
      <c r="M106" s="190" t="s">
        <v>22</v>
      </c>
      <c r="N106" s="191" t="s">
        <v>46</v>
      </c>
      <c r="O106" s="35"/>
      <c r="P106" s="192">
        <f>O106*H106</f>
        <v>0</v>
      </c>
      <c r="Q106" s="192">
        <v>0</v>
      </c>
      <c r="R106" s="192">
        <f>Q106*H106</f>
        <v>0</v>
      </c>
      <c r="S106" s="192">
        <v>0</v>
      </c>
      <c r="T106" s="193">
        <f>S106*H106</f>
        <v>0</v>
      </c>
      <c r="AR106" s="17" t="s">
        <v>143</v>
      </c>
      <c r="AT106" s="17" t="s">
        <v>138</v>
      </c>
      <c r="AU106" s="17" t="s">
        <v>83</v>
      </c>
      <c r="AY106" s="17" t="s">
        <v>136</v>
      </c>
      <c r="BE106" s="194">
        <f>IF(N106="základní",J106,0)</f>
        <v>0</v>
      </c>
      <c r="BF106" s="194">
        <f>IF(N106="snížená",J106,0)</f>
        <v>0</v>
      </c>
      <c r="BG106" s="194">
        <f>IF(N106="zákl. přenesená",J106,0)</f>
        <v>0</v>
      </c>
      <c r="BH106" s="194">
        <f>IF(N106="sníž. přenesená",J106,0)</f>
        <v>0</v>
      </c>
      <c r="BI106" s="194">
        <f>IF(N106="nulová",J106,0)</f>
        <v>0</v>
      </c>
      <c r="BJ106" s="17" t="s">
        <v>23</v>
      </c>
      <c r="BK106" s="194">
        <f>ROUND(I106*H106,2)</f>
        <v>0</v>
      </c>
      <c r="BL106" s="17" t="s">
        <v>143</v>
      </c>
      <c r="BM106" s="17" t="s">
        <v>169</v>
      </c>
    </row>
    <row r="107" spans="2:47" s="1" customFormat="1" ht="27">
      <c r="B107" s="34"/>
      <c r="C107" s="56"/>
      <c r="D107" s="195" t="s">
        <v>170</v>
      </c>
      <c r="E107" s="56"/>
      <c r="F107" s="196" t="s">
        <v>579</v>
      </c>
      <c r="G107" s="56"/>
      <c r="H107" s="56"/>
      <c r="I107" s="153"/>
      <c r="J107" s="56"/>
      <c r="K107" s="56"/>
      <c r="L107" s="54"/>
      <c r="M107" s="71"/>
      <c r="N107" s="35"/>
      <c r="O107" s="35"/>
      <c r="P107" s="35"/>
      <c r="Q107" s="35"/>
      <c r="R107" s="35"/>
      <c r="S107" s="35"/>
      <c r="T107" s="72"/>
      <c r="AT107" s="17" t="s">
        <v>170</v>
      </c>
      <c r="AU107" s="17" t="s">
        <v>83</v>
      </c>
    </row>
    <row r="108" spans="2:51" s="11" customFormat="1" ht="13.5">
      <c r="B108" s="197"/>
      <c r="C108" s="198"/>
      <c r="D108" s="199" t="s">
        <v>147</v>
      </c>
      <c r="E108" s="200" t="s">
        <v>22</v>
      </c>
      <c r="F108" s="201" t="s">
        <v>172</v>
      </c>
      <c r="G108" s="198"/>
      <c r="H108" s="202">
        <v>0.5</v>
      </c>
      <c r="I108" s="203"/>
      <c r="J108" s="198"/>
      <c r="K108" s="198"/>
      <c r="L108" s="204"/>
      <c r="M108" s="205"/>
      <c r="N108" s="206"/>
      <c r="O108" s="206"/>
      <c r="P108" s="206"/>
      <c r="Q108" s="206"/>
      <c r="R108" s="206"/>
      <c r="S108" s="206"/>
      <c r="T108" s="207"/>
      <c r="AT108" s="208" t="s">
        <v>147</v>
      </c>
      <c r="AU108" s="208" t="s">
        <v>83</v>
      </c>
      <c r="AV108" s="11" t="s">
        <v>83</v>
      </c>
      <c r="AW108" s="11" t="s">
        <v>38</v>
      </c>
      <c r="AX108" s="11" t="s">
        <v>23</v>
      </c>
      <c r="AY108" s="208" t="s">
        <v>136</v>
      </c>
    </row>
    <row r="109" spans="2:65" s="1" customFormat="1" ht="31.5" customHeight="1">
      <c r="B109" s="34"/>
      <c r="C109" s="183" t="s">
        <v>181</v>
      </c>
      <c r="D109" s="183" t="s">
        <v>138</v>
      </c>
      <c r="E109" s="184" t="s">
        <v>174</v>
      </c>
      <c r="F109" s="185" t="s">
        <v>175</v>
      </c>
      <c r="G109" s="186" t="s">
        <v>141</v>
      </c>
      <c r="H109" s="187">
        <v>15.85</v>
      </c>
      <c r="I109" s="188"/>
      <c r="J109" s="189">
        <f>ROUND(I109*H109,2)</f>
        <v>0</v>
      </c>
      <c r="K109" s="185" t="s">
        <v>142</v>
      </c>
      <c r="L109" s="54"/>
      <c r="M109" s="190" t="s">
        <v>22</v>
      </c>
      <c r="N109" s="191" t="s">
        <v>46</v>
      </c>
      <c r="O109" s="35"/>
      <c r="P109" s="192">
        <f>O109*H109</f>
        <v>0</v>
      </c>
      <c r="Q109" s="192">
        <v>0</v>
      </c>
      <c r="R109" s="192">
        <f>Q109*H109</f>
        <v>0</v>
      </c>
      <c r="S109" s="192">
        <v>0</v>
      </c>
      <c r="T109" s="193">
        <f>S109*H109</f>
        <v>0</v>
      </c>
      <c r="AR109" s="17" t="s">
        <v>143</v>
      </c>
      <c r="AT109" s="17" t="s">
        <v>138</v>
      </c>
      <c r="AU109" s="17" t="s">
        <v>83</v>
      </c>
      <c r="AY109" s="17" t="s">
        <v>136</v>
      </c>
      <c r="BE109" s="194">
        <f>IF(N109="základní",J109,0)</f>
        <v>0</v>
      </c>
      <c r="BF109" s="194">
        <f>IF(N109="snížená",J109,0)</f>
        <v>0</v>
      </c>
      <c r="BG109" s="194">
        <f>IF(N109="zákl. přenesená",J109,0)</f>
        <v>0</v>
      </c>
      <c r="BH109" s="194">
        <f>IF(N109="sníž. přenesená",J109,0)</f>
        <v>0</v>
      </c>
      <c r="BI109" s="194">
        <f>IF(N109="nulová",J109,0)</f>
        <v>0</v>
      </c>
      <c r="BJ109" s="17" t="s">
        <v>23</v>
      </c>
      <c r="BK109" s="194">
        <f>ROUND(I109*H109,2)</f>
        <v>0</v>
      </c>
      <c r="BL109" s="17" t="s">
        <v>143</v>
      </c>
      <c r="BM109" s="17" t="s">
        <v>176</v>
      </c>
    </row>
    <row r="110" spans="2:47" s="1" customFormat="1" ht="121.5">
      <c r="B110" s="34"/>
      <c r="C110" s="56"/>
      <c r="D110" s="195" t="s">
        <v>145</v>
      </c>
      <c r="E110" s="56"/>
      <c r="F110" s="196" t="s">
        <v>177</v>
      </c>
      <c r="G110" s="56"/>
      <c r="H110" s="56"/>
      <c r="I110" s="153"/>
      <c r="J110" s="56"/>
      <c r="K110" s="56"/>
      <c r="L110" s="54"/>
      <c r="M110" s="71"/>
      <c r="N110" s="35"/>
      <c r="O110" s="35"/>
      <c r="P110" s="35"/>
      <c r="Q110" s="35"/>
      <c r="R110" s="35"/>
      <c r="S110" s="35"/>
      <c r="T110" s="72"/>
      <c r="AT110" s="17" t="s">
        <v>145</v>
      </c>
      <c r="AU110" s="17" t="s">
        <v>83</v>
      </c>
    </row>
    <row r="111" spans="2:51" s="11" customFormat="1" ht="13.5">
      <c r="B111" s="197"/>
      <c r="C111" s="198"/>
      <c r="D111" s="199" t="s">
        <v>147</v>
      </c>
      <c r="E111" s="200" t="s">
        <v>22</v>
      </c>
      <c r="F111" s="201" t="s">
        <v>580</v>
      </c>
      <c r="G111" s="198"/>
      <c r="H111" s="202">
        <v>15.85</v>
      </c>
      <c r="I111" s="203"/>
      <c r="J111" s="198"/>
      <c r="K111" s="198"/>
      <c r="L111" s="204"/>
      <c r="M111" s="205"/>
      <c r="N111" s="206"/>
      <c r="O111" s="206"/>
      <c r="P111" s="206"/>
      <c r="Q111" s="206"/>
      <c r="R111" s="206"/>
      <c r="S111" s="206"/>
      <c r="T111" s="207"/>
      <c r="AT111" s="208" t="s">
        <v>147</v>
      </c>
      <c r="AU111" s="208" t="s">
        <v>83</v>
      </c>
      <c r="AV111" s="11" t="s">
        <v>83</v>
      </c>
      <c r="AW111" s="11" t="s">
        <v>38</v>
      </c>
      <c r="AX111" s="11" t="s">
        <v>23</v>
      </c>
      <c r="AY111" s="208" t="s">
        <v>136</v>
      </c>
    </row>
    <row r="112" spans="2:65" s="1" customFormat="1" ht="22.5" customHeight="1">
      <c r="B112" s="34"/>
      <c r="C112" s="223" t="s">
        <v>186</v>
      </c>
      <c r="D112" s="223" t="s">
        <v>182</v>
      </c>
      <c r="E112" s="224" t="s">
        <v>183</v>
      </c>
      <c r="F112" s="225" t="s">
        <v>184</v>
      </c>
      <c r="G112" s="226" t="s">
        <v>185</v>
      </c>
      <c r="H112" s="227">
        <v>0.793</v>
      </c>
      <c r="I112" s="228"/>
      <c r="J112" s="229">
        <f>ROUND(I112*H112,2)</f>
        <v>0</v>
      </c>
      <c r="K112" s="225" t="s">
        <v>142</v>
      </c>
      <c r="L112" s="230"/>
      <c r="M112" s="231" t="s">
        <v>22</v>
      </c>
      <c r="N112" s="232" t="s">
        <v>46</v>
      </c>
      <c r="O112" s="35"/>
      <c r="P112" s="192">
        <f>O112*H112</f>
        <v>0</v>
      </c>
      <c r="Q112" s="192">
        <v>0.001</v>
      </c>
      <c r="R112" s="192">
        <f>Q112*H112</f>
        <v>0.0007930000000000001</v>
      </c>
      <c r="S112" s="192">
        <v>0</v>
      </c>
      <c r="T112" s="193">
        <f>S112*H112</f>
        <v>0</v>
      </c>
      <c r="AR112" s="17" t="s">
        <v>186</v>
      </c>
      <c r="AT112" s="17" t="s">
        <v>182</v>
      </c>
      <c r="AU112" s="17" t="s">
        <v>83</v>
      </c>
      <c r="AY112" s="17" t="s">
        <v>136</v>
      </c>
      <c r="BE112" s="194">
        <f>IF(N112="základní",J112,0)</f>
        <v>0</v>
      </c>
      <c r="BF112" s="194">
        <f>IF(N112="snížená",J112,0)</f>
        <v>0</v>
      </c>
      <c r="BG112" s="194">
        <f>IF(N112="zákl. přenesená",J112,0)</f>
        <v>0</v>
      </c>
      <c r="BH112" s="194">
        <f>IF(N112="sníž. přenesená",J112,0)</f>
        <v>0</v>
      </c>
      <c r="BI112" s="194">
        <f>IF(N112="nulová",J112,0)</f>
        <v>0</v>
      </c>
      <c r="BJ112" s="17" t="s">
        <v>23</v>
      </c>
      <c r="BK112" s="194">
        <f>ROUND(I112*H112,2)</f>
        <v>0</v>
      </c>
      <c r="BL112" s="17" t="s">
        <v>143</v>
      </c>
      <c r="BM112" s="17" t="s">
        <v>187</v>
      </c>
    </row>
    <row r="113" spans="2:51" s="11" customFormat="1" ht="13.5">
      <c r="B113" s="197"/>
      <c r="C113" s="198"/>
      <c r="D113" s="199" t="s">
        <v>147</v>
      </c>
      <c r="E113" s="200" t="s">
        <v>22</v>
      </c>
      <c r="F113" s="201" t="s">
        <v>581</v>
      </c>
      <c r="G113" s="198"/>
      <c r="H113" s="202">
        <v>0.793</v>
      </c>
      <c r="I113" s="203"/>
      <c r="J113" s="198"/>
      <c r="K113" s="198"/>
      <c r="L113" s="204"/>
      <c r="M113" s="205"/>
      <c r="N113" s="206"/>
      <c r="O113" s="206"/>
      <c r="P113" s="206"/>
      <c r="Q113" s="206"/>
      <c r="R113" s="206"/>
      <c r="S113" s="206"/>
      <c r="T113" s="207"/>
      <c r="AT113" s="208" t="s">
        <v>147</v>
      </c>
      <c r="AU113" s="208" t="s">
        <v>83</v>
      </c>
      <c r="AV113" s="11" t="s">
        <v>83</v>
      </c>
      <c r="AW113" s="11" t="s">
        <v>38</v>
      </c>
      <c r="AX113" s="11" t="s">
        <v>75</v>
      </c>
      <c r="AY113" s="208" t="s">
        <v>136</v>
      </c>
    </row>
    <row r="114" spans="2:65" s="1" customFormat="1" ht="31.5" customHeight="1">
      <c r="B114" s="34"/>
      <c r="C114" s="183" t="s">
        <v>194</v>
      </c>
      <c r="D114" s="183" t="s">
        <v>138</v>
      </c>
      <c r="E114" s="184" t="s">
        <v>189</v>
      </c>
      <c r="F114" s="185" t="s">
        <v>190</v>
      </c>
      <c r="G114" s="186" t="s">
        <v>162</v>
      </c>
      <c r="H114" s="187">
        <v>3.17</v>
      </c>
      <c r="I114" s="188"/>
      <c r="J114" s="189">
        <f>ROUND(I114*H114,2)</f>
        <v>0</v>
      </c>
      <c r="K114" s="185" t="s">
        <v>142</v>
      </c>
      <c r="L114" s="54"/>
      <c r="M114" s="190" t="s">
        <v>22</v>
      </c>
      <c r="N114" s="191" t="s">
        <v>46</v>
      </c>
      <c r="O114" s="35"/>
      <c r="P114" s="192">
        <f>O114*H114</f>
        <v>0</v>
      </c>
      <c r="Q114" s="192">
        <v>0</v>
      </c>
      <c r="R114" s="192">
        <f>Q114*H114</f>
        <v>0</v>
      </c>
      <c r="S114" s="192">
        <v>0</v>
      </c>
      <c r="T114" s="193">
        <f>S114*H114</f>
        <v>0</v>
      </c>
      <c r="AR114" s="17" t="s">
        <v>143</v>
      </c>
      <c r="AT114" s="17" t="s">
        <v>138</v>
      </c>
      <c r="AU114" s="17" t="s">
        <v>83</v>
      </c>
      <c r="AY114" s="17" t="s">
        <v>136</v>
      </c>
      <c r="BE114" s="194">
        <f>IF(N114="základní",J114,0)</f>
        <v>0</v>
      </c>
      <c r="BF114" s="194">
        <f>IF(N114="snížená",J114,0)</f>
        <v>0</v>
      </c>
      <c r="BG114" s="194">
        <f>IF(N114="zákl. přenesená",J114,0)</f>
        <v>0</v>
      </c>
      <c r="BH114" s="194">
        <f>IF(N114="sníž. přenesená",J114,0)</f>
        <v>0</v>
      </c>
      <c r="BI114" s="194">
        <f>IF(N114="nulová",J114,0)</f>
        <v>0</v>
      </c>
      <c r="BJ114" s="17" t="s">
        <v>23</v>
      </c>
      <c r="BK114" s="194">
        <f>ROUND(I114*H114,2)</f>
        <v>0</v>
      </c>
      <c r="BL114" s="17" t="s">
        <v>143</v>
      </c>
      <c r="BM114" s="17" t="s">
        <v>191</v>
      </c>
    </row>
    <row r="115" spans="2:47" s="1" customFormat="1" ht="229.5">
      <c r="B115" s="34"/>
      <c r="C115" s="56"/>
      <c r="D115" s="195" t="s">
        <v>145</v>
      </c>
      <c r="E115" s="56"/>
      <c r="F115" s="196" t="s">
        <v>192</v>
      </c>
      <c r="G115" s="56"/>
      <c r="H115" s="56"/>
      <c r="I115" s="153"/>
      <c r="J115" s="56"/>
      <c r="K115" s="56"/>
      <c r="L115" s="54"/>
      <c r="M115" s="71"/>
      <c r="N115" s="35"/>
      <c r="O115" s="35"/>
      <c r="P115" s="35"/>
      <c r="Q115" s="35"/>
      <c r="R115" s="35"/>
      <c r="S115" s="35"/>
      <c r="T115" s="72"/>
      <c r="AT115" s="17" t="s">
        <v>145</v>
      </c>
      <c r="AU115" s="17" t="s">
        <v>83</v>
      </c>
    </row>
    <row r="116" spans="2:51" s="11" customFormat="1" ht="13.5">
      <c r="B116" s="197"/>
      <c r="C116" s="198"/>
      <c r="D116" s="199" t="s">
        <v>147</v>
      </c>
      <c r="E116" s="200" t="s">
        <v>22</v>
      </c>
      <c r="F116" s="201" t="s">
        <v>582</v>
      </c>
      <c r="G116" s="198"/>
      <c r="H116" s="202">
        <v>3.17</v>
      </c>
      <c r="I116" s="203"/>
      <c r="J116" s="198"/>
      <c r="K116" s="198"/>
      <c r="L116" s="204"/>
      <c r="M116" s="205"/>
      <c r="N116" s="206"/>
      <c r="O116" s="206"/>
      <c r="P116" s="206"/>
      <c r="Q116" s="206"/>
      <c r="R116" s="206"/>
      <c r="S116" s="206"/>
      <c r="T116" s="207"/>
      <c r="AT116" s="208" t="s">
        <v>147</v>
      </c>
      <c r="AU116" s="208" t="s">
        <v>83</v>
      </c>
      <c r="AV116" s="11" t="s">
        <v>83</v>
      </c>
      <c r="AW116" s="11" t="s">
        <v>38</v>
      </c>
      <c r="AX116" s="11" t="s">
        <v>23</v>
      </c>
      <c r="AY116" s="208" t="s">
        <v>136</v>
      </c>
    </row>
    <row r="117" spans="2:65" s="1" customFormat="1" ht="31.5" customHeight="1">
      <c r="B117" s="34"/>
      <c r="C117" s="183" t="s">
        <v>28</v>
      </c>
      <c r="D117" s="183" t="s">
        <v>138</v>
      </c>
      <c r="E117" s="184" t="s">
        <v>195</v>
      </c>
      <c r="F117" s="185" t="s">
        <v>196</v>
      </c>
      <c r="G117" s="186" t="s">
        <v>141</v>
      </c>
      <c r="H117" s="187">
        <v>15.85</v>
      </c>
      <c r="I117" s="188"/>
      <c r="J117" s="189">
        <f>ROUND(I117*H117,2)</f>
        <v>0</v>
      </c>
      <c r="K117" s="185" t="s">
        <v>142</v>
      </c>
      <c r="L117" s="54"/>
      <c r="M117" s="190" t="s">
        <v>22</v>
      </c>
      <c r="N117" s="191" t="s">
        <v>46</v>
      </c>
      <c r="O117" s="35"/>
      <c r="P117" s="192">
        <f>O117*H117</f>
        <v>0</v>
      </c>
      <c r="Q117" s="192">
        <v>0</v>
      </c>
      <c r="R117" s="192">
        <f>Q117*H117</f>
        <v>0</v>
      </c>
      <c r="S117" s="192">
        <v>0</v>
      </c>
      <c r="T117" s="193">
        <f>S117*H117</f>
        <v>0</v>
      </c>
      <c r="AR117" s="17" t="s">
        <v>143</v>
      </c>
      <c r="AT117" s="17" t="s">
        <v>138</v>
      </c>
      <c r="AU117" s="17" t="s">
        <v>83</v>
      </c>
      <c r="AY117" s="17" t="s">
        <v>136</v>
      </c>
      <c r="BE117" s="194">
        <f>IF(N117="základní",J117,0)</f>
        <v>0</v>
      </c>
      <c r="BF117" s="194">
        <f>IF(N117="snížená",J117,0)</f>
        <v>0</v>
      </c>
      <c r="BG117" s="194">
        <f>IF(N117="zákl. přenesená",J117,0)</f>
        <v>0</v>
      </c>
      <c r="BH117" s="194">
        <f>IF(N117="sníž. přenesená",J117,0)</f>
        <v>0</v>
      </c>
      <c r="BI117" s="194">
        <f>IF(N117="nulová",J117,0)</f>
        <v>0</v>
      </c>
      <c r="BJ117" s="17" t="s">
        <v>23</v>
      </c>
      <c r="BK117" s="194">
        <f>ROUND(I117*H117,2)</f>
        <v>0</v>
      </c>
      <c r="BL117" s="17" t="s">
        <v>143</v>
      </c>
      <c r="BM117" s="17" t="s">
        <v>197</v>
      </c>
    </row>
    <row r="118" spans="2:47" s="1" customFormat="1" ht="121.5">
      <c r="B118" s="34"/>
      <c r="C118" s="56"/>
      <c r="D118" s="195" t="s">
        <v>145</v>
      </c>
      <c r="E118" s="56"/>
      <c r="F118" s="196" t="s">
        <v>198</v>
      </c>
      <c r="G118" s="56"/>
      <c r="H118" s="56"/>
      <c r="I118" s="153"/>
      <c r="J118" s="56"/>
      <c r="K118" s="56"/>
      <c r="L118" s="54"/>
      <c r="M118" s="71"/>
      <c r="N118" s="35"/>
      <c r="O118" s="35"/>
      <c r="P118" s="35"/>
      <c r="Q118" s="35"/>
      <c r="R118" s="35"/>
      <c r="S118" s="35"/>
      <c r="T118" s="72"/>
      <c r="AT118" s="17" t="s">
        <v>145</v>
      </c>
      <c r="AU118" s="17" t="s">
        <v>83</v>
      </c>
    </row>
    <row r="119" spans="2:51" s="11" customFormat="1" ht="13.5">
      <c r="B119" s="197"/>
      <c r="C119" s="198"/>
      <c r="D119" s="199" t="s">
        <v>147</v>
      </c>
      <c r="E119" s="200" t="s">
        <v>22</v>
      </c>
      <c r="F119" s="201" t="s">
        <v>583</v>
      </c>
      <c r="G119" s="198"/>
      <c r="H119" s="202">
        <v>15.85</v>
      </c>
      <c r="I119" s="203"/>
      <c r="J119" s="198"/>
      <c r="K119" s="198"/>
      <c r="L119" s="204"/>
      <c r="M119" s="205"/>
      <c r="N119" s="206"/>
      <c r="O119" s="206"/>
      <c r="P119" s="206"/>
      <c r="Q119" s="206"/>
      <c r="R119" s="206"/>
      <c r="S119" s="206"/>
      <c r="T119" s="207"/>
      <c r="AT119" s="208" t="s">
        <v>147</v>
      </c>
      <c r="AU119" s="208" t="s">
        <v>83</v>
      </c>
      <c r="AV119" s="11" t="s">
        <v>83</v>
      </c>
      <c r="AW119" s="11" t="s">
        <v>38</v>
      </c>
      <c r="AX119" s="11" t="s">
        <v>23</v>
      </c>
      <c r="AY119" s="208" t="s">
        <v>136</v>
      </c>
    </row>
    <row r="120" spans="2:65" s="1" customFormat="1" ht="44.25" customHeight="1">
      <c r="B120" s="34"/>
      <c r="C120" s="183" t="s">
        <v>207</v>
      </c>
      <c r="D120" s="183" t="s">
        <v>138</v>
      </c>
      <c r="E120" s="184" t="s">
        <v>200</v>
      </c>
      <c r="F120" s="185" t="s">
        <v>201</v>
      </c>
      <c r="G120" s="186" t="s">
        <v>162</v>
      </c>
      <c r="H120" s="187">
        <v>6.149</v>
      </c>
      <c r="I120" s="188"/>
      <c r="J120" s="189">
        <f>ROUND(I120*H120,2)</f>
        <v>0</v>
      </c>
      <c r="K120" s="185" t="s">
        <v>142</v>
      </c>
      <c r="L120" s="54"/>
      <c r="M120" s="190" t="s">
        <v>22</v>
      </c>
      <c r="N120" s="191" t="s">
        <v>46</v>
      </c>
      <c r="O120" s="35"/>
      <c r="P120" s="192">
        <f>O120*H120</f>
        <v>0</v>
      </c>
      <c r="Q120" s="192">
        <v>0</v>
      </c>
      <c r="R120" s="192">
        <f>Q120*H120</f>
        <v>0</v>
      </c>
      <c r="S120" s="192">
        <v>0</v>
      </c>
      <c r="T120" s="193">
        <f>S120*H120</f>
        <v>0</v>
      </c>
      <c r="AR120" s="17" t="s">
        <v>202</v>
      </c>
      <c r="AT120" s="17" t="s">
        <v>138</v>
      </c>
      <c r="AU120" s="17" t="s">
        <v>83</v>
      </c>
      <c r="AY120" s="17" t="s">
        <v>136</v>
      </c>
      <c r="BE120" s="194">
        <f>IF(N120="základní",J120,0)</f>
        <v>0</v>
      </c>
      <c r="BF120" s="194">
        <f>IF(N120="snížená",J120,0)</f>
        <v>0</v>
      </c>
      <c r="BG120" s="194">
        <f>IF(N120="zákl. přenesená",J120,0)</f>
        <v>0</v>
      </c>
      <c r="BH120" s="194">
        <f>IF(N120="sníž. přenesená",J120,0)</f>
        <v>0</v>
      </c>
      <c r="BI120" s="194">
        <f>IF(N120="nulová",J120,0)</f>
        <v>0</v>
      </c>
      <c r="BJ120" s="17" t="s">
        <v>23</v>
      </c>
      <c r="BK120" s="194">
        <f>ROUND(I120*H120,2)</f>
        <v>0</v>
      </c>
      <c r="BL120" s="17" t="s">
        <v>202</v>
      </c>
      <c r="BM120" s="17" t="s">
        <v>203</v>
      </c>
    </row>
    <row r="121" spans="2:47" s="1" customFormat="1" ht="54">
      <c r="B121" s="34"/>
      <c r="C121" s="56"/>
      <c r="D121" s="195" t="s">
        <v>145</v>
      </c>
      <c r="E121" s="56"/>
      <c r="F121" s="196" t="s">
        <v>204</v>
      </c>
      <c r="G121" s="56"/>
      <c r="H121" s="56"/>
      <c r="I121" s="153"/>
      <c r="J121" s="56"/>
      <c r="K121" s="56"/>
      <c r="L121" s="54"/>
      <c r="M121" s="71"/>
      <c r="N121" s="35"/>
      <c r="O121" s="35"/>
      <c r="P121" s="35"/>
      <c r="Q121" s="35"/>
      <c r="R121" s="35"/>
      <c r="S121" s="35"/>
      <c r="T121" s="72"/>
      <c r="AT121" s="17" t="s">
        <v>145</v>
      </c>
      <c r="AU121" s="17" t="s">
        <v>83</v>
      </c>
    </row>
    <row r="122" spans="2:51" s="11" customFormat="1" ht="13.5">
      <c r="B122" s="197"/>
      <c r="C122" s="198"/>
      <c r="D122" s="195" t="s">
        <v>147</v>
      </c>
      <c r="E122" s="209" t="s">
        <v>22</v>
      </c>
      <c r="F122" s="210" t="s">
        <v>584</v>
      </c>
      <c r="G122" s="198"/>
      <c r="H122" s="211">
        <v>3.17</v>
      </c>
      <c r="I122" s="203"/>
      <c r="J122" s="198"/>
      <c r="K122" s="198"/>
      <c r="L122" s="204"/>
      <c r="M122" s="205"/>
      <c r="N122" s="206"/>
      <c r="O122" s="206"/>
      <c r="P122" s="206"/>
      <c r="Q122" s="206"/>
      <c r="R122" s="206"/>
      <c r="S122" s="206"/>
      <c r="T122" s="207"/>
      <c r="AT122" s="208" t="s">
        <v>147</v>
      </c>
      <c r="AU122" s="208" t="s">
        <v>83</v>
      </c>
      <c r="AV122" s="11" t="s">
        <v>83</v>
      </c>
      <c r="AW122" s="11" t="s">
        <v>38</v>
      </c>
      <c r="AX122" s="11" t="s">
        <v>75</v>
      </c>
      <c r="AY122" s="208" t="s">
        <v>136</v>
      </c>
    </row>
    <row r="123" spans="2:51" s="11" customFormat="1" ht="13.5">
      <c r="B123" s="197"/>
      <c r="C123" s="198"/>
      <c r="D123" s="199" t="s">
        <v>147</v>
      </c>
      <c r="E123" s="200" t="s">
        <v>22</v>
      </c>
      <c r="F123" s="201" t="s">
        <v>585</v>
      </c>
      <c r="G123" s="198"/>
      <c r="H123" s="202">
        <v>2.979</v>
      </c>
      <c r="I123" s="203"/>
      <c r="J123" s="198"/>
      <c r="K123" s="198"/>
      <c r="L123" s="204"/>
      <c r="M123" s="205"/>
      <c r="N123" s="206"/>
      <c r="O123" s="206"/>
      <c r="P123" s="206"/>
      <c r="Q123" s="206"/>
      <c r="R123" s="206"/>
      <c r="S123" s="206"/>
      <c r="T123" s="207"/>
      <c r="AT123" s="208" t="s">
        <v>147</v>
      </c>
      <c r="AU123" s="208" t="s">
        <v>83</v>
      </c>
      <c r="AV123" s="11" t="s">
        <v>83</v>
      </c>
      <c r="AW123" s="11" t="s">
        <v>38</v>
      </c>
      <c r="AX123" s="11" t="s">
        <v>75</v>
      </c>
      <c r="AY123" s="208" t="s">
        <v>136</v>
      </c>
    </row>
    <row r="124" spans="2:65" s="1" customFormat="1" ht="44.25" customHeight="1">
      <c r="B124" s="34"/>
      <c r="C124" s="183" t="s">
        <v>212</v>
      </c>
      <c r="D124" s="183" t="s">
        <v>138</v>
      </c>
      <c r="E124" s="184" t="s">
        <v>208</v>
      </c>
      <c r="F124" s="185" t="s">
        <v>209</v>
      </c>
      <c r="G124" s="186" t="s">
        <v>162</v>
      </c>
      <c r="H124" s="187">
        <v>55.341</v>
      </c>
      <c r="I124" s="188"/>
      <c r="J124" s="189">
        <f>ROUND(I124*H124,2)</f>
        <v>0</v>
      </c>
      <c r="K124" s="185" t="s">
        <v>142</v>
      </c>
      <c r="L124" s="54"/>
      <c r="M124" s="190" t="s">
        <v>22</v>
      </c>
      <c r="N124" s="191" t="s">
        <v>46</v>
      </c>
      <c r="O124" s="35"/>
      <c r="P124" s="192">
        <f>O124*H124</f>
        <v>0</v>
      </c>
      <c r="Q124" s="192">
        <v>0</v>
      </c>
      <c r="R124" s="192">
        <f>Q124*H124</f>
        <v>0</v>
      </c>
      <c r="S124" s="192">
        <v>0</v>
      </c>
      <c r="T124" s="193">
        <f>S124*H124</f>
        <v>0</v>
      </c>
      <c r="AR124" s="17" t="s">
        <v>202</v>
      </c>
      <c r="AT124" s="17" t="s">
        <v>138</v>
      </c>
      <c r="AU124" s="17" t="s">
        <v>83</v>
      </c>
      <c r="AY124" s="17" t="s">
        <v>136</v>
      </c>
      <c r="BE124" s="194">
        <f>IF(N124="základní",J124,0)</f>
        <v>0</v>
      </c>
      <c r="BF124" s="194">
        <f>IF(N124="snížená",J124,0)</f>
        <v>0</v>
      </c>
      <c r="BG124" s="194">
        <f>IF(N124="zákl. přenesená",J124,0)</f>
        <v>0</v>
      </c>
      <c r="BH124" s="194">
        <f>IF(N124="sníž. přenesená",J124,0)</f>
        <v>0</v>
      </c>
      <c r="BI124" s="194">
        <f>IF(N124="nulová",J124,0)</f>
        <v>0</v>
      </c>
      <c r="BJ124" s="17" t="s">
        <v>23</v>
      </c>
      <c r="BK124" s="194">
        <f>ROUND(I124*H124,2)</f>
        <v>0</v>
      </c>
      <c r="BL124" s="17" t="s">
        <v>202</v>
      </c>
      <c r="BM124" s="17" t="s">
        <v>210</v>
      </c>
    </row>
    <row r="125" spans="2:47" s="1" customFormat="1" ht="54">
      <c r="B125" s="34"/>
      <c r="C125" s="56"/>
      <c r="D125" s="195" t="s">
        <v>145</v>
      </c>
      <c r="E125" s="56"/>
      <c r="F125" s="196" t="s">
        <v>204</v>
      </c>
      <c r="G125" s="56"/>
      <c r="H125" s="56"/>
      <c r="I125" s="153"/>
      <c r="J125" s="56"/>
      <c r="K125" s="56"/>
      <c r="L125" s="54"/>
      <c r="M125" s="71"/>
      <c r="N125" s="35"/>
      <c r="O125" s="35"/>
      <c r="P125" s="35"/>
      <c r="Q125" s="35"/>
      <c r="R125" s="35"/>
      <c r="S125" s="35"/>
      <c r="T125" s="72"/>
      <c r="AT125" s="17" t="s">
        <v>145</v>
      </c>
      <c r="AU125" s="17" t="s">
        <v>83</v>
      </c>
    </row>
    <row r="126" spans="2:51" s="11" customFormat="1" ht="13.5">
      <c r="B126" s="197"/>
      <c r="C126" s="198"/>
      <c r="D126" s="199" t="s">
        <v>147</v>
      </c>
      <c r="E126" s="200" t="s">
        <v>22</v>
      </c>
      <c r="F126" s="201" t="s">
        <v>586</v>
      </c>
      <c r="G126" s="198"/>
      <c r="H126" s="202">
        <v>55.341</v>
      </c>
      <c r="I126" s="203"/>
      <c r="J126" s="198"/>
      <c r="K126" s="198"/>
      <c r="L126" s="204"/>
      <c r="M126" s="205"/>
      <c r="N126" s="206"/>
      <c r="O126" s="206"/>
      <c r="P126" s="206"/>
      <c r="Q126" s="206"/>
      <c r="R126" s="206"/>
      <c r="S126" s="206"/>
      <c r="T126" s="207"/>
      <c r="AT126" s="208" t="s">
        <v>147</v>
      </c>
      <c r="AU126" s="208" t="s">
        <v>83</v>
      </c>
      <c r="AV126" s="11" t="s">
        <v>83</v>
      </c>
      <c r="AW126" s="11" t="s">
        <v>38</v>
      </c>
      <c r="AX126" s="11" t="s">
        <v>23</v>
      </c>
      <c r="AY126" s="208" t="s">
        <v>136</v>
      </c>
    </row>
    <row r="127" spans="2:65" s="1" customFormat="1" ht="22.5" customHeight="1">
      <c r="B127" s="34"/>
      <c r="C127" s="183" t="s">
        <v>219</v>
      </c>
      <c r="D127" s="183" t="s">
        <v>138</v>
      </c>
      <c r="E127" s="184" t="s">
        <v>213</v>
      </c>
      <c r="F127" s="185" t="s">
        <v>214</v>
      </c>
      <c r="G127" s="186" t="s">
        <v>215</v>
      </c>
      <c r="H127" s="187">
        <v>11.068</v>
      </c>
      <c r="I127" s="188"/>
      <c r="J127" s="189">
        <f>ROUND(I127*H127,2)</f>
        <v>0</v>
      </c>
      <c r="K127" s="185" t="s">
        <v>142</v>
      </c>
      <c r="L127" s="54"/>
      <c r="M127" s="190" t="s">
        <v>22</v>
      </c>
      <c r="N127" s="191" t="s">
        <v>46</v>
      </c>
      <c r="O127" s="35"/>
      <c r="P127" s="192">
        <f>O127*H127</f>
        <v>0</v>
      </c>
      <c r="Q127" s="192">
        <v>0</v>
      </c>
      <c r="R127" s="192">
        <f>Q127*H127</f>
        <v>0</v>
      </c>
      <c r="S127" s="192">
        <v>0</v>
      </c>
      <c r="T127" s="193">
        <f>S127*H127</f>
        <v>0</v>
      </c>
      <c r="AR127" s="17" t="s">
        <v>143</v>
      </c>
      <c r="AT127" s="17" t="s">
        <v>138</v>
      </c>
      <c r="AU127" s="17" t="s">
        <v>83</v>
      </c>
      <c r="AY127" s="17" t="s">
        <v>136</v>
      </c>
      <c r="BE127" s="194">
        <f>IF(N127="základní",J127,0)</f>
        <v>0</v>
      </c>
      <c r="BF127" s="194">
        <f>IF(N127="snížená",J127,0)</f>
        <v>0</v>
      </c>
      <c r="BG127" s="194">
        <f>IF(N127="zákl. přenesená",J127,0)</f>
        <v>0</v>
      </c>
      <c r="BH127" s="194">
        <f>IF(N127="sníž. přenesená",J127,0)</f>
        <v>0</v>
      </c>
      <c r="BI127" s="194">
        <f>IF(N127="nulová",J127,0)</f>
        <v>0</v>
      </c>
      <c r="BJ127" s="17" t="s">
        <v>23</v>
      </c>
      <c r="BK127" s="194">
        <f>ROUND(I127*H127,2)</f>
        <v>0</v>
      </c>
      <c r="BL127" s="17" t="s">
        <v>143</v>
      </c>
      <c r="BM127" s="17" t="s">
        <v>216</v>
      </c>
    </row>
    <row r="128" spans="2:47" s="1" customFormat="1" ht="297">
      <c r="B128" s="34"/>
      <c r="C128" s="56"/>
      <c r="D128" s="195" t="s">
        <v>145</v>
      </c>
      <c r="E128" s="56"/>
      <c r="F128" s="196" t="s">
        <v>217</v>
      </c>
      <c r="G128" s="56"/>
      <c r="H128" s="56"/>
      <c r="I128" s="153"/>
      <c r="J128" s="56"/>
      <c r="K128" s="56"/>
      <c r="L128" s="54"/>
      <c r="M128" s="71"/>
      <c r="N128" s="35"/>
      <c r="O128" s="35"/>
      <c r="P128" s="35"/>
      <c r="Q128" s="35"/>
      <c r="R128" s="35"/>
      <c r="S128" s="35"/>
      <c r="T128" s="72"/>
      <c r="AT128" s="17" t="s">
        <v>145</v>
      </c>
      <c r="AU128" s="17" t="s">
        <v>83</v>
      </c>
    </row>
    <row r="129" spans="2:51" s="11" customFormat="1" ht="13.5">
      <c r="B129" s="197"/>
      <c r="C129" s="198"/>
      <c r="D129" s="199" t="s">
        <v>147</v>
      </c>
      <c r="E129" s="200" t="s">
        <v>22</v>
      </c>
      <c r="F129" s="201" t="s">
        <v>587</v>
      </c>
      <c r="G129" s="198"/>
      <c r="H129" s="202">
        <v>11.068</v>
      </c>
      <c r="I129" s="203"/>
      <c r="J129" s="198"/>
      <c r="K129" s="198"/>
      <c r="L129" s="204"/>
      <c r="M129" s="205"/>
      <c r="N129" s="206"/>
      <c r="O129" s="206"/>
      <c r="P129" s="206"/>
      <c r="Q129" s="206"/>
      <c r="R129" s="206"/>
      <c r="S129" s="206"/>
      <c r="T129" s="207"/>
      <c r="AT129" s="208" t="s">
        <v>147</v>
      </c>
      <c r="AU129" s="208" t="s">
        <v>83</v>
      </c>
      <c r="AV129" s="11" t="s">
        <v>83</v>
      </c>
      <c r="AW129" s="11" t="s">
        <v>38</v>
      </c>
      <c r="AX129" s="11" t="s">
        <v>23</v>
      </c>
      <c r="AY129" s="208" t="s">
        <v>136</v>
      </c>
    </row>
    <row r="130" spans="2:65" s="1" customFormat="1" ht="22.5" customHeight="1">
      <c r="B130" s="34"/>
      <c r="C130" s="223" t="s">
        <v>225</v>
      </c>
      <c r="D130" s="223" t="s">
        <v>182</v>
      </c>
      <c r="E130" s="224" t="s">
        <v>220</v>
      </c>
      <c r="F130" s="225" t="s">
        <v>221</v>
      </c>
      <c r="G130" s="226" t="s">
        <v>162</v>
      </c>
      <c r="H130" s="227">
        <v>2.378</v>
      </c>
      <c r="I130" s="228"/>
      <c r="J130" s="229">
        <f>ROUND(I130*H130,2)</f>
        <v>0</v>
      </c>
      <c r="K130" s="225" t="s">
        <v>22</v>
      </c>
      <c r="L130" s="230"/>
      <c r="M130" s="231" t="s">
        <v>22</v>
      </c>
      <c r="N130" s="232" t="s">
        <v>46</v>
      </c>
      <c r="O130" s="35"/>
      <c r="P130" s="192">
        <f>O130*H130</f>
        <v>0</v>
      </c>
      <c r="Q130" s="192">
        <v>0</v>
      </c>
      <c r="R130" s="192">
        <f>Q130*H130</f>
        <v>0</v>
      </c>
      <c r="S130" s="192">
        <v>0</v>
      </c>
      <c r="T130" s="193">
        <f>S130*H130</f>
        <v>0</v>
      </c>
      <c r="AR130" s="17" t="s">
        <v>186</v>
      </c>
      <c r="AT130" s="17" t="s">
        <v>182</v>
      </c>
      <c r="AU130" s="17" t="s">
        <v>83</v>
      </c>
      <c r="AY130" s="17" t="s">
        <v>136</v>
      </c>
      <c r="BE130" s="194">
        <f>IF(N130="základní",J130,0)</f>
        <v>0</v>
      </c>
      <c r="BF130" s="194">
        <f>IF(N130="snížená",J130,0)</f>
        <v>0</v>
      </c>
      <c r="BG130" s="194">
        <f>IF(N130="zákl. přenesená",J130,0)</f>
        <v>0</v>
      </c>
      <c r="BH130" s="194">
        <f>IF(N130="sníž. přenesená",J130,0)</f>
        <v>0</v>
      </c>
      <c r="BI130" s="194">
        <f>IF(N130="nulová",J130,0)</f>
        <v>0</v>
      </c>
      <c r="BJ130" s="17" t="s">
        <v>23</v>
      </c>
      <c r="BK130" s="194">
        <f>ROUND(I130*H130,2)</f>
        <v>0</v>
      </c>
      <c r="BL130" s="17" t="s">
        <v>143</v>
      </c>
      <c r="BM130" s="17" t="s">
        <v>222</v>
      </c>
    </row>
    <row r="131" spans="2:51" s="11" customFormat="1" ht="13.5">
      <c r="B131" s="197"/>
      <c r="C131" s="198"/>
      <c r="D131" s="195" t="s">
        <v>147</v>
      </c>
      <c r="E131" s="209" t="s">
        <v>22</v>
      </c>
      <c r="F131" s="210" t="s">
        <v>588</v>
      </c>
      <c r="G131" s="198"/>
      <c r="H131" s="211">
        <v>2.378</v>
      </c>
      <c r="I131" s="203"/>
      <c r="J131" s="198"/>
      <c r="K131" s="198"/>
      <c r="L131" s="204"/>
      <c r="M131" s="205"/>
      <c r="N131" s="206"/>
      <c r="O131" s="206"/>
      <c r="P131" s="206"/>
      <c r="Q131" s="206"/>
      <c r="R131" s="206"/>
      <c r="S131" s="206"/>
      <c r="T131" s="207"/>
      <c r="AT131" s="208" t="s">
        <v>147</v>
      </c>
      <c r="AU131" s="208" t="s">
        <v>83</v>
      </c>
      <c r="AV131" s="11" t="s">
        <v>83</v>
      </c>
      <c r="AW131" s="11" t="s">
        <v>38</v>
      </c>
      <c r="AX131" s="11" t="s">
        <v>75</v>
      </c>
      <c r="AY131" s="208" t="s">
        <v>136</v>
      </c>
    </row>
    <row r="132" spans="2:63" s="10" customFormat="1" ht="29.85" customHeight="1">
      <c r="B132" s="166"/>
      <c r="C132" s="167"/>
      <c r="D132" s="180" t="s">
        <v>74</v>
      </c>
      <c r="E132" s="181" t="s">
        <v>166</v>
      </c>
      <c r="F132" s="181" t="s">
        <v>224</v>
      </c>
      <c r="G132" s="167"/>
      <c r="H132" s="167"/>
      <c r="I132" s="170"/>
      <c r="J132" s="182">
        <f>BK132</f>
        <v>0</v>
      </c>
      <c r="K132" s="167"/>
      <c r="L132" s="172"/>
      <c r="M132" s="173"/>
      <c r="N132" s="174"/>
      <c r="O132" s="174"/>
      <c r="P132" s="175">
        <f>SUM(P133:P153)</f>
        <v>0</v>
      </c>
      <c r="Q132" s="174"/>
      <c r="R132" s="175">
        <f>SUM(R133:R153)</f>
        <v>1.5538885000000002</v>
      </c>
      <c r="S132" s="174"/>
      <c r="T132" s="176">
        <f>SUM(T133:T153)</f>
        <v>0</v>
      </c>
      <c r="AR132" s="177" t="s">
        <v>23</v>
      </c>
      <c r="AT132" s="178" t="s">
        <v>74</v>
      </c>
      <c r="AU132" s="178" t="s">
        <v>23</v>
      </c>
      <c r="AY132" s="177" t="s">
        <v>136</v>
      </c>
      <c r="BK132" s="179">
        <f>SUM(BK133:BK153)</f>
        <v>0</v>
      </c>
    </row>
    <row r="133" spans="2:65" s="1" customFormat="1" ht="31.5" customHeight="1">
      <c r="B133" s="34"/>
      <c r="C133" s="183" t="s">
        <v>8</v>
      </c>
      <c r="D133" s="183" t="s">
        <v>138</v>
      </c>
      <c r="E133" s="184" t="s">
        <v>589</v>
      </c>
      <c r="F133" s="185" t="s">
        <v>590</v>
      </c>
      <c r="G133" s="186" t="s">
        <v>141</v>
      </c>
      <c r="H133" s="187">
        <v>1.35</v>
      </c>
      <c r="I133" s="188"/>
      <c r="J133" s="189">
        <f>ROUND(I133*H133,2)</f>
        <v>0</v>
      </c>
      <c r="K133" s="185" t="s">
        <v>591</v>
      </c>
      <c r="L133" s="54"/>
      <c r="M133" s="190" t="s">
        <v>22</v>
      </c>
      <c r="N133" s="191" t="s">
        <v>46</v>
      </c>
      <c r="O133" s="35"/>
      <c r="P133" s="192">
        <f>O133*H133</f>
        <v>0</v>
      </c>
      <c r="Q133" s="192">
        <v>0</v>
      </c>
      <c r="R133" s="192">
        <f>Q133*H133</f>
        <v>0</v>
      </c>
      <c r="S133" s="192">
        <v>0</v>
      </c>
      <c r="T133" s="193">
        <f>S133*H133</f>
        <v>0</v>
      </c>
      <c r="AR133" s="17" t="s">
        <v>143</v>
      </c>
      <c r="AT133" s="17" t="s">
        <v>138</v>
      </c>
      <c r="AU133" s="17" t="s">
        <v>83</v>
      </c>
      <c r="AY133" s="17" t="s">
        <v>136</v>
      </c>
      <c r="BE133" s="194">
        <f>IF(N133="základní",J133,0)</f>
        <v>0</v>
      </c>
      <c r="BF133" s="194">
        <f>IF(N133="snížená",J133,0)</f>
        <v>0</v>
      </c>
      <c r="BG133" s="194">
        <f>IF(N133="zákl. přenesená",J133,0)</f>
        <v>0</v>
      </c>
      <c r="BH133" s="194">
        <f>IF(N133="sníž. přenesená",J133,0)</f>
        <v>0</v>
      </c>
      <c r="BI133" s="194">
        <f>IF(N133="nulová",J133,0)</f>
        <v>0</v>
      </c>
      <c r="BJ133" s="17" t="s">
        <v>23</v>
      </c>
      <c r="BK133" s="194">
        <f>ROUND(I133*H133,2)</f>
        <v>0</v>
      </c>
      <c r="BL133" s="17" t="s">
        <v>143</v>
      </c>
      <c r="BM133" s="17" t="s">
        <v>592</v>
      </c>
    </row>
    <row r="134" spans="2:51" s="11" customFormat="1" ht="13.5">
      <c r="B134" s="197"/>
      <c r="C134" s="198"/>
      <c r="D134" s="199" t="s">
        <v>147</v>
      </c>
      <c r="E134" s="200" t="s">
        <v>22</v>
      </c>
      <c r="F134" s="201" t="s">
        <v>593</v>
      </c>
      <c r="G134" s="198"/>
      <c r="H134" s="202">
        <v>1.35</v>
      </c>
      <c r="I134" s="203"/>
      <c r="J134" s="198"/>
      <c r="K134" s="198"/>
      <c r="L134" s="204"/>
      <c r="M134" s="205"/>
      <c r="N134" s="206"/>
      <c r="O134" s="206"/>
      <c r="P134" s="206"/>
      <c r="Q134" s="206"/>
      <c r="R134" s="206"/>
      <c r="S134" s="206"/>
      <c r="T134" s="207"/>
      <c r="AT134" s="208" t="s">
        <v>147</v>
      </c>
      <c r="AU134" s="208" t="s">
        <v>83</v>
      </c>
      <c r="AV134" s="11" t="s">
        <v>83</v>
      </c>
      <c r="AW134" s="11" t="s">
        <v>38</v>
      </c>
      <c r="AX134" s="11" t="s">
        <v>75</v>
      </c>
      <c r="AY134" s="208" t="s">
        <v>136</v>
      </c>
    </row>
    <row r="135" spans="2:65" s="1" customFormat="1" ht="22.5" customHeight="1">
      <c r="B135" s="34"/>
      <c r="C135" s="183" t="s">
        <v>235</v>
      </c>
      <c r="D135" s="183" t="s">
        <v>138</v>
      </c>
      <c r="E135" s="184" t="s">
        <v>594</v>
      </c>
      <c r="F135" s="185" t="s">
        <v>595</v>
      </c>
      <c r="G135" s="186" t="s">
        <v>141</v>
      </c>
      <c r="H135" s="187">
        <v>1.35</v>
      </c>
      <c r="I135" s="188"/>
      <c r="J135" s="189">
        <f>ROUND(I135*H135,2)</f>
        <v>0</v>
      </c>
      <c r="K135" s="185" t="s">
        <v>591</v>
      </c>
      <c r="L135" s="54"/>
      <c r="M135" s="190" t="s">
        <v>22</v>
      </c>
      <c r="N135" s="191" t="s">
        <v>46</v>
      </c>
      <c r="O135" s="35"/>
      <c r="P135" s="192">
        <f>O135*H135</f>
        <v>0</v>
      </c>
      <c r="Q135" s="192">
        <v>0.00071</v>
      </c>
      <c r="R135" s="192">
        <f>Q135*H135</f>
        <v>0.0009585</v>
      </c>
      <c r="S135" s="192">
        <v>0</v>
      </c>
      <c r="T135" s="193">
        <f>S135*H135</f>
        <v>0</v>
      </c>
      <c r="AR135" s="17" t="s">
        <v>143</v>
      </c>
      <c r="AT135" s="17" t="s">
        <v>138</v>
      </c>
      <c r="AU135" s="17" t="s">
        <v>83</v>
      </c>
      <c r="AY135" s="17" t="s">
        <v>136</v>
      </c>
      <c r="BE135" s="194">
        <f>IF(N135="základní",J135,0)</f>
        <v>0</v>
      </c>
      <c r="BF135" s="194">
        <f>IF(N135="snížená",J135,0)</f>
        <v>0</v>
      </c>
      <c r="BG135" s="194">
        <f>IF(N135="zákl. přenesená",J135,0)</f>
        <v>0</v>
      </c>
      <c r="BH135" s="194">
        <f>IF(N135="sníž. přenesená",J135,0)</f>
        <v>0</v>
      </c>
      <c r="BI135" s="194">
        <f>IF(N135="nulová",J135,0)</f>
        <v>0</v>
      </c>
      <c r="BJ135" s="17" t="s">
        <v>23</v>
      </c>
      <c r="BK135" s="194">
        <f>ROUND(I135*H135,2)</f>
        <v>0</v>
      </c>
      <c r="BL135" s="17" t="s">
        <v>143</v>
      </c>
      <c r="BM135" s="17" t="s">
        <v>596</v>
      </c>
    </row>
    <row r="136" spans="2:51" s="11" customFormat="1" ht="13.5">
      <c r="B136" s="197"/>
      <c r="C136" s="198"/>
      <c r="D136" s="199" t="s">
        <v>147</v>
      </c>
      <c r="E136" s="200" t="s">
        <v>22</v>
      </c>
      <c r="F136" s="201" t="s">
        <v>593</v>
      </c>
      <c r="G136" s="198"/>
      <c r="H136" s="202">
        <v>1.35</v>
      </c>
      <c r="I136" s="203"/>
      <c r="J136" s="198"/>
      <c r="K136" s="198"/>
      <c r="L136" s="204"/>
      <c r="M136" s="205"/>
      <c r="N136" s="206"/>
      <c r="O136" s="206"/>
      <c r="P136" s="206"/>
      <c r="Q136" s="206"/>
      <c r="R136" s="206"/>
      <c r="S136" s="206"/>
      <c r="T136" s="207"/>
      <c r="AT136" s="208" t="s">
        <v>147</v>
      </c>
      <c r="AU136" s="208" t="s">
        <v>83</v>
      </c>
      <c r="AV136" s="11" t="s">
        <v>83</v>
      </c>
      <c r="AW136" s="11" t="s">
        <v>38</v>
      </c>
      <c r="AX136" s="11" t="s">
        <v>23</v>
      </c>
      <c r="AY136" s="208" t="s">
        <v>136</v>
      </c>
    </row>
    <row r="137" spans="2:65" s="1" customFormat="1" ht="31.5" customHeight="1">
      <c r="B137" s="34"/>
      <c r="C137" s="183" t="s">
        <v>153</v>
      </c>
      <c r="D137" s="183" t="s">
        <v>138</v>
      </c>
      <c r="E137" s="184" t="s">
        <v>597</v>
      </c>
      <c r="F137" s="185" t="s">
        <v>598</v>
      </c>
      <c r="G137" s="186" t="s">
        <v>141</v>
      </c>
      <c r="H137" s="187">
        <v>1.35</v>
      </c>
      <c r="I137" s="188"/>
      <c r="J137" s="189">
        <f>ROUND(I137*H137,2)</f>
        <v>0</v>
      </c>
      <c r="K137" s="185" t="s">
        <v>591</v>
      </c>
      <c r="L137" s="54"/>
      <c r="M137" s="190" t="s">
        <v>22</v>
      </c>
      <c r="N137" s="191" t="s">
        <v>46</v>
      </c>
      <c r="O137" s="35"/>
      <c r="P137" s="192">
        <f>O137*H137</f>
        <v>0</v>
      </c>
      <c r="Q137" s="192">
        <v>0</v>
      </c>
      <c r="R137" s="192">
        <f>Q137*H137</f>
        <v>0</v>
      </c>
      <c r="S137" s="192">
        <v>0</v>
      </c>
      <c r="T137" s="193">
        <f>S137*H137</f>
        <v>0</v>
      </c>
      <c r="AR137" s="17" t="s">
        <v>143</v>
      </c>
      <c r="AT137" s="17" t="s">
        <v>138</v>
      </c>
      <c r="AU137" s="17" t="s">
        <v>83</v>
      </c>
      <c r="AY137" s="17" t="s">
        <v>136</v>
      </c>
      <c r="BE137" s="194">
        <f>IF(N137="základní",J137,0)</f>
        <v>0</v>
      </c>
      <c r="BF137" s="194">
        <f>IF(N137="snížená",J137,0)</f>
        <v>0</v>
      </c>
      <c r="BG137" s="194">
        <f>IF(N137="zákl. přenesená",J137,0)</f>
        <v>0</v>
      </c>
      <c r="BH137" s="194">
        <f>IF(N137="sníž. přenesená",J137,0)</f>
        <v>0</v>
      </c>
      <c r="BI137" s="194">
        <f>IF(N137="nulová",J137,0)</f>
        <v>0</v>
      </c>
      <c r="BJ137" s="17" t="s">
        <v>23</v>
      </c>
      <c r="BK137" s="194">
        <f>ROUND(I137*H137,2)</f>
        <v>0</v>
      </c>
      <c r="BL137" s="17" t="s">
        <v>143</v>
      </c>
      <c r="BM137" s="17" t="s">
        <v>599</v>
      </c>
    </row>
    <row r="138" spans="2:51" s="11" customFormat="1" ht="13.5">
      <c r="B138" s="197"/>
      <c r="C138" s="198"/>
      <c r="D138" s="199" t="s">
        <v>147</v>
      </c>
      <c r="E138" s="200" t="s">
        <v>22</v>
      </c>
      <c r="F138" s="201" t="s">
        <v>593</v>
      </c>
      <c r="G138" s="198"/>
      <c r="H138" s="202">
        <v>1.35</v>
      </c>
      <c r="I138" s="203"/>
      <c r="J138" s="198"/>
      <c r="K138" s="198"/>
      <c r="L138" s="204"/>
      <c r="M138" s="205"/>
      <c r="N138" s="206"/>
      <c r="O138" s="206"/>
      <c r="P138" s="206"/>
      <c r="Q138" s="206"/>
      <c r="R138" s="206"/>
      <c r="S138" s="206"/>
      <c r="T138" s="207"/>
      <c r="AT138" s="208" t="s">
        <v>147</v>
      </c>
      <c r="AU138" s="208" t="s">
        <v>83</v>
      </c>
      <c r="AV138" s="11" t="s">
        <v>83</v>
      </c>
      <c r="AW138" s="11" t="s">
        <v>38</v>
      </c>
      <c r="AX138" s="11" t="s">
        <v>23</v>
      </c>
      <c r="AY138" s="208" t="s">
        <v>136</v>
      </c>
    </row>
    <row r="139" spans="2:65" s="1" customFormat="1" ht="44.25" customHeight="1">
      <c r="B139" s="34"/>
      <c r="C139" s="183" t="s">
        <v>247</v>
      </c>
      <c r="D139" s="183" t="s">
        <v>138</v>
      </c>
      <c r="E139" s="184" t="s">
        <v>600</v>
      </c>
      <c r="F139" s="185" t="s">
        <v>601</v>
      </c>
      <c r="G139" s="186" t="s">
        <v>141</v>
      </c>
      <c r="H139" s="187">
        <v>1.3</v>
      </c>
      <c r="I139" s="188"/>
      <c r="J139" s="189">
        <f>ROUND(I139*H139,2)</f>
        <v>0</v>
      </c>
      <c r="K139" s="185" t="s">
        <v>142</v>
      </c>
      <c r="L139" s="54"/>
      <c r="M139" s="190" t="s">
        <v>22</v>
      </c>
      <c r="N139" s="191" t="s">
        <v>46</v>
      </c>
      <c r="O139" s="35"/>
      <c r="P139" s="192">
        <f>O139*H139</f>
        <v>0</v>
      </c>
      <c r="Q139" s="192">
        <v>0.1461</v>
      </c>
      <c r="R139" s="192">
        <f>Q139*H139</f>
        <v>0.18993000000000002</v>
      </c>
      <c r="S139" s="192">
        <v>0</v>
      </c>
      <c r="T139" s="193">
        <f>S139*H139</f>
        <v>0</v>
      </c>
      <c r="AR139" s="17" t="s">
        <v>143</v>
      </c>
      <c r="AT139" s="17" t="s">
        <v>138</v>
      </c>
      <c r="AU139" s="17" t="s">
        <v>83</v>
      </c>
      <c r="AY139" s="17" t="s">
        <v>136</v>
      </c>
      <c r="BE139" s="194">
        <f>IF(N139="základní",J139,0)</f>
        <v>0</v>
      </c>
      <c r="BF139" s="194">
        <f>IF(N139="snížená",J139,0)</f>
        <v>0</v>
      </c>
      <c r="BG139" s="194">
        <f>IF(N139="zákl. přenesená",J139,0)</f>
        <v>0</v>
      </c>
      <c r="BH139" s="194">
        <f>IF(N139="sníž. přenesená",J139,0)</f>
        <v>0</v>
      </c>
      <c r="BI139" s="194">
        <f>IF(N139="nulová",J139,0)</f>
        <v>0</v>
      </c>
      <c r="BJ139" s="17" t="s">
        <v>23</v>
      </c>
      <c r="BK139" s="194">
        <f>ROUND(I139*H139,2)</f>
        <v>0</v>
      </c>
      <c r="BL139" s="17" t="s">
        <v>143</v>
      </c>
      <c r="BM139" s="17" t="s">
        <v>602</v>
      </c>
    </row>
    <row r="140" spans="2:47" s="1" customFormat="1" ht="81">
      <c r="B140" s="34"/>
      <c r="C140" s="56"/>
      <c r="D140" s="195" t="s">
        <v>145</v>
      </c>
      <c r="E140" s="56"/>
      <c r="F140" s="196" t="s">
        <v>603</v>
      </c>
      <c r="G140" s="56"/>
      <c r="H140" s="56"/>
      <c r="I140" s="153"/>
      <c r="J140" s="56"/>
      <c r="K140" s="56"/>
      <c r="L140" s="54"/>
      <c r="M140" s="71"/>
      <c r="N140" s="35"/>
      <c r="O140" s="35"/>
      <c r="P140" s="35"/>
      <c r="Q140" s="35"/>
      <c r="R140" s="35"/>
      <c r="S140" s="35"/>
      <c r="T140" s="72"/>
      <c r="AT140" s="17" t="s">
        <v>145</v>
      </c>
      <c r="AU140" s="17" t="s">
        <v>83</v>
      </c>
    </row>
    <row r="141" spans="2:51" s="11" customFormat="1" ht="13.5">
      <c r="B141" s="197"/>
      <c r="C141" s="198"/>
      <c r="D141" s="199" t="s">
        <v>147</v>
      </c>
      <c r="E141" s="200" t="s">
        <v>22</v>
      </c>
      <c r="F141" s="201" t="s">
        <v>604</v>
      </c>
      <c r="G141" s="198"/>
      <c r="H141" s="202">
        <v>1.3</v>
      </c>
      <c r="I141" s="203"/>
      <c r="J141" s="198"/>
      <c r="K141" s="198"/>
      <c r="L141" s="204"/>
      <c r="M141" s="205"/>
      <c r="N141" s="206"/>
      <c r="O141" s="206"/>
      <c r="P141" s="206"/>
      <c r="Q141" s="206"/>
      <c r="R141" s="206"/>
      <c r="S141" s="206"/>
      <c r="T141" s="207"/>
      <c r="AT141" s="208" t="s">
        <v>147</v>
      </c>
      <c r="AU141" s="208" t="s">
        <v>83</v>
      </c>
      <c r="AV141" s="11" t="s">
        <v>83</v>
      </c>
      <c r="AW141" s="11" t="s">
        <v>38</v>
      </c>
      <c r="AX141" s="11" t="s">
        <v>23</v>
      </c>
      <c r="AY141" s="208" t="s">
        <v>136</v>
      </c>
    </row>
    <row r="142" spans="2:65" s="1" customFormat="1" ht="31.5" customHeight="1">
      <c r="B142" s="34"/>
      <c r="C142" s="183" t="s">
        <v>257</v>
      </c>
      <c r="D142" s="183" t="s">
        <v>138</v>
      </c>
      <c r="E142" s="184" t="s">
        <v>241</v>
      </c>
      <c r="F142" s="185" t="s">
        <v>242</v>
      </c>
      <c r="G142" s="186" t="s">
        <v>162</v>
      </c>
      <c r="H142" s="187">
        <v>0.53</v>
      </c>
      <c r="I142" s="188"/>
      <c r="J142" s="189">
        <f>ROUND(I142*H142,2)</f>
        <v>0</v>
      </c>
      <c r="K142" s="185" t="s">
        <v>142</v>
      </c>
      <c r="L142" s="54"/>
      <c r="M142" s="190" t="s">
        <v>22</v>
      </c>
      <c r="N142" s="191" t="s">
        <v>46</v>
      </c>
      <c r="O142" s="35"/>
      <c r="P142" s="192">
        <f>O142*H142</f>
        <v>0</v>
      </c>
      <c r="Q142" s="192">
        <v>0</v>
      </c>
      <c r="R142" s="192">
        <f>Q142*H142</f>
        <v>0</v>
      </c>
      <c r="S142" s="192">
        <v>0</v>
      </c>
      <c r="T142" s="193">
        <f>S142*H142</f>
        <v>0</v>
      </c>
      <c r="AR142" s="17" t="s">
        <v>143</v>
      </c>
      <c r="AT142" s="17" t="s">
        <v>138</v>
      </c>
      <c r="AU142" s="17" t="s">
        <v>83</v>
      </c>
      <c r="AY142" s="17" t="s">
        <v>136</v>
      </c>
      <c r="BE142" s="194">
        <f>IF(N142="základní",J142,0)</f>
        <v>0</v>
      </c>
      <c r="BF142" s="194">
        <f>IF(N142="snížená",J142,0)</f>
        <v>0</v>
      </c>
      <c r="BG142" s="194">
        <f>IF(N142="zákl. přenesená",J142,0)</f>
        <v>0</v>
      </c>
      <c r="BH142" s="194">
        <f>IF(N142="sníž. přenesená",J142,0)</f>
        <v>0</v>
      </c>
      <c r="BI142" s="194">
        <f>IF(N142="nulová",J142,0)</f>
        <v>0</v>
      </c>
      <c r="BJ142" s="17" t="s">
        <v>23</v>
      </c>
      <c r="BK142" s="194">
        <f>ROUND(I142*H142,2)</f>
        <v>0</v>
      </c>
      <c r="BL142" s="17" t="s">
        <v>143</v>
      </c>
      <c r="BM142" s="17" t="s">
        <v>243</v>
      </c>
    </row>
    <row r="143" spans="2:47" s="1" customFormat="1" ht="409.5">
      <c r="B143" s="34"/>
      <c r="C143" s="56"/>
      <c r="D143" s="195" t="s">
        <v>145</v>
      </c>
      <c r="E143" s="56"/>
      <c r="F143" s="196" t="s">
        <v>244</v>
      </c>
      <c r="G143" s="56"/>
      <c r="H143" s="56"/>
      <c r="I143" s="153"/>
      <c r="J143" s="56"/>
      <c r="K143" s="56"/>
      <c r="L143" s="54"/>
      <c r="M143" s="71"/>
      <c r="N143" s="35"/>
      <c r="O143" s="35"/>
      <c r="P143" s="35"/>
      <c r="Q143" s="35"/>
      <c r="R143" s="35"/>
      <c r="S143" s="35"/>
      <c r="T143" s="72"/>
      <c r="AT143" s="17" t="s">
        <v>145</v>
      </c>
      <c r="AU143" s="17" t="s">
        <v>83</v>
      </c>
    </row>
    <row r="144" spans="2:47" s="1" customFormat="1" ht="27">
      <c r="B144" s="34"/>
      <c r="C144" s="56"/>
      <c r="D144" s="195" t="s">
        <v>170</v>
      </c>
      <c r="E144" s="56"/>
      <c r="F144" s="196" t="s">
        <v>245</v>
      </c>
      <c r="G144" s="56"/>
      <c r="H144" s="56"/>
      <c r="I144" s="153"/>
      <c r="J144" s="56"/>
      <c r="K144" s="56"/>
      <c r="L144" s="54"/>
      <c r="M144" s="71"/>
      <c r="N144" s="35"/>
      <c r="O144" s="35"/>
      <c r="P144" s="35"/>
      <c r="Q144" s="35"/>
      <c r="R144" s="35"/>
      <c r="S144" s="35"/>
      <c r="T144" s="72"/>
      <c r="AT144" s="17" t="s">
        <v>170</v>
      </c>
      <c r="AU144" s="17" t="s">
        <v>83</v>
      </c>
    </row>
    <row r="145" spans="2:51" s="11" customFormat="1" ht="13.5">
      <c r="B145" s="197"/>
      <c r="C145" s="198"/>
      <c r="D145" s="199" t="s">
        <v>147</v>
      </c>
      <c r="E145" s="200" t="s">
        <v>22</v>
      </c>
      <c r="F145" s="201" t="s">
        <v>605</v>
      </c>
      <c r="G145" s="198"/>
      <c r="H145" s="202">
        <v>0.53</v>
      </c>
      <c r="I145" s="203"/>
      <c r="J145" s="198"/>
      <c r="K145" s="198"/>
      <c r="L145" s="204"/>
      <c r="M145" s="205"/>
      <c r="N145" s="206"/>
      <c r="O145" s="206"/>
      <c r="P145" s="206"/>
      <c r="Q145" s="206"/>
      <c r="R145" s="206"/>
      <c r="S145" s="206"/>
      <c r="T145" s="207"/>
      <c r="AT145" s="208" t="s">
        <v>147</v>
      </c>
      <c r="AU145" s="208" t="s">
        <v>83</v>
      </c>
      <c r="AV145" s="11" t="s">
        <v>83</v>
      </c>
      <c r="AW145" s="11" t="s">
        <v>38</v>
      </c>
      <c r="AX145" s="11" t="s">
        <v>23</v>
      </c>
      <c r="AY145" s="208" t="s">
        <v>136</v>
      </c>
    </row>
    <row r="146" spans="2:65" s="1" customFormat="1" ht="31.5" customHeight="1">
      <c r="B146" s="34"/>
      <c r="C146" s="223" t="s">
        <v>262</v>
      </c>
      <c r="D146" s="223" t="s">
        <v>182</v>
      </c>
      <c r="E146" s="224" t="s">
        <v>248</v>
      </c>
      <c r="F146" s="225" t="s">
        <v>249</v>
      </c>
      <c r="G146" s="226" t="s">
        <v>215</v>
      </c>
      <c r="H146" s="227">
        <v>1.06</v>
      </c>
      <c r="I146" s="228"/>
      <c r="J146" s="229">
        <f>ROUND(I146*H146,2)</f>
        <v>0</v>
      </c>
      <c r="K146" s="225" t="s">
        <v>142</v>
      </c>
      <c r="L146" s="230"/>
      <c r="M146" s="231" t="s">
        <v>22</v>
      </c>
      <c r="N146" s="232" t="s">
        <v>46</v>
      </c>
      <c r="O146" s="35"/>
      <c r="P146" s="192">
        <f>O146*H146</f>
        <v>0</v>
      </c>
      <c r="Q146" s="192">
        <v>1</v>
      </c>
      <c r="R146" s="192">
        <f>Q146*H146</f>
        <v>1.06</v>
      </c>
      <c r="S146" s="192">
        <v>0</v>
      </c>
      <c r="T146" s="193">
        <f>S146*H146</f>
        <v>0</v>
      </c>
      <c r="AR146" s="17" t="s">
        <v>250</v>
      </c>
      <c r="AT146" s="17" t="s">
        <v>182</v>
      </c>
      <c r="AU146" s="17" t="s">
        <v>83</v>
      </c>
      <c r="AY146" s="17" t="s">
        <v>136</v>
      </c>
      <c r="BE146" s="194">
        <f>IF(N146="základní",J146,0)</f>
        <v>0</v>
      </c>
      <c r="BF146" s="194">
        <f>IF(N146="snížená",J146,0)</f>
        <v>0</v>
      </c>
      <c r="BG146" s="194">
        <f>IF(N146="zákl. přenesená",J146,0)</f>
        <v>0</v>
      </c>
      <c r="BH146" s="194">
        <f>IF(N146="sníž. přenesená",J146,0)</f>
        <v>0</v>
      </c>
      <c r="BI146" s="194">
        <f>IF(N146="nulová",J146,0)</f>
        <v>0</v>
      </c>
      <c r="BJ146" s="17" t="s">
        <v>23</v>
      </c>
      <c r="BK146" s="194">
        <f>ROUND(I146*H146,2)</f>
        <v>0</v>
      </c>
      <c r="BL146" s="17" t="s">
        <v>250</v>
      </c>
      <c r="BM146" s="17" t="s">
        <v>251</v>
      </c>
    </row>
    <row r="147" spans="2:47" s="1" customFormat="1" ht="27">
      <c r="B147" s="34"/>
      <c r="C147" s="56"/>
      <c r="D147" s="195" t="s">
        <v>170</v>
      </c>
      <c r="E147" s="56"/>
      <c r="F147" s="196" t="s">
        <v>252</v>
      </c>
      <c r="G147" s="56"/>
      <c r="H147" s="56"/>
      <c r="I147" s="153"/>
      <c r="J147" s="56"/>
      <c r="K147" s="56"/>
      <c r="L147" s="54"/>
      <c r="M147" s="71"/>
      <c r="N147" s="35"/>
      <c r="O147" s="35"/>
      <c r="P147" s="35"/>
      <c r="Q147" s="35"/>
      <c r="R147" s="35"/>
      <c r="S147" s="35"/>
      <c r="T147" s="72"/>
      <c r="AT147" s="17" t="s">
        <v>170</v>
      </c>
      <c r="AU147" s="17" t="s">
        <v>83</v>
      </c>
    </row>
    <row r="148" spans="2:51" s="11" customFormat="1" ht="13.5">
      <c r="B148" s="197"/>
      <c r="C148" s="198"/>
      <c r="D148" s="199" t="s">
        <v>147</v>
      </c>
      <c r="E148" s="200" t="s">
        <v>22</v>
      </c>
      <c r="F148" s="201" t="s">
        <v>606</v>
      </c>
      <c r="G148" s="198"/>
      <c r="H148" s="202">
        <v>1.06</v>
      </c>
      <c r="I148" s="203"/>
      <c r="J148" s="198"/>
      <c r="K148" s="198"/>
      <c r="L148" s="204"/>
      <c r="M148" s="205"/>
      <c r="N148" s="206"/>
      <c r="O148" s="206"/>
      <c r="P148" s="206"/>
      <c r="Q148" s="206"/>
      <c r="R148" s="206"/>
      <c r="S148" s="206"/>
      <c r="T148" s="207"/>
      <c r="AT148" s="208" t="s">
        <v>147</v>
      </c>
      <c r="AU148" s="208" t="s">
        <v>83</v>
      </c>
      <c r="AV148" s="11" t="s">
        <v>83</v>
      </c>
      <c r="AW148" s="11" t="s">
        <v>38</v>
      </c>
      <c r="AX148" s="11" t="s">
        <v>23</v>
      </c>
      <c r="AY148" s="208" t="s">
        <v>136</v>
      </c>
    </row>
    <row r="149" spans="2:65" s="1" customFormat="1" ht="44.25" customHeight="1">
      <c r="B149" s="34"/>
      <c r="C149" s="183" t="s">
        <v>7</v>
      </c>
      <c r="D149" s="183" t="s">
        <v>138</v>
      </c>
      <c r="E149" s="184" t="s">
        <v>512</v>
      </c>
      <c r="F149" s="185" t="s">
        <v>513</v>
      </c>
      <c r="G149" s="186" t="s">
        <v>157</v>
      </c>
      <c r="H149" s="187">
        <v>2</v>
      </c>
      <c r="I149" s="188"/>
      <c r="J149" s="189">
        <f>ROUND(I149*H149,2)</f>
        <v>0</v>
      </c>
      <c r="K149" s="185" t="s">
        <v>142</v>
      </c>
      <c r="L149" s="54"/>
      <c r="M149" s="190" t="s">
        <v>22</v>
      </c>
      <c r="N149" s="191" t="s">
        <v>46</v>
      </c>
      <c r="O149" s="35"/>
      <c r="P149" s="192">
        <f>O149*H149</f>
        <v>0</v>
      </c>
      <c r="Q149" s="192">
        <v>0.1295</v>
      </c>
      <c r="R149" s="192">
        <f>Q149*H149</f>
        <v>0.259</v>
      </c>
      <c r="S149" s="192">
        <v>0</v>
      </c>
      <c r="T149" s="193">
        <f>S149*H149</f>
        <v>0</v>
      </c>
      <c r="AR149" s="17" t="s">
        <v>143</v>
      </c>
      <c r="AT149" s="17" t="s">
        <v>138</v>
      </c>
      <c r="AU149" s="17" t="s">
        <v>83</v>
      </c>
      <c r="AY149" s="17" t="s">
        <v>136</v>
      </c>
      <c r="BE149" s="194">
        <f>IF(N149="základní",J149,0)</f>
        <v>0</v>
      </c>
      <c r="BF149" s="194">
        <f>IF(N149="snížená",J149,0)</f>
        <v>0</v>
      </c>
      <c r="BG149" s="194">
        <f>IF(N149="zákl. přenesená",J149,0)</f>
        <v>0</v>
      </c>
      <c r="BH149" s="194">
        <f>IF(N149="sníž. přenesená",J149,0)</f>
        <v>0</v>
      </c>
      <c r="BI149" s="194">
        <f>IF(N149="nulová",J149,0)</f>
        <v>0</v>
      </c>
      <c r="BJ149" s="17" t="s">
        <v>23</v>
      </c>
      <c r="BK149" s="194">
        <f>ROUND(I149*H149,2)</f>
        <v>0</v>
      </c>
      <c r="BL149" s="17" t="s">
        <v>143</v>
      </c>
      <c r="BM149" s="17" t="s">
        <v>607</v>
      </c>
    </row>
    <row r="150" spans="2:47" s="1" customFormat="1" ht="94.5">
      <c r="B150" s="34"/>
      <c r="C150" s="56"/>
      <c r="D150" s="195" t="s">
        <v>145</v>
      </c>
      <c r="E150" s="56"/>
      <c r="F150" s="196" t="s">
        <v>515</v>
      </c>
      <c r="G150" s="56"/>
      <c r="H150" s="56"/>
      <c r="I150" s="153"/>
      <c r="J150" s="56"/>
      <c r="K150" s="56"/>
      <c r="L150" s="54"/>
      <c r="M150" s="71"/>
      <c r="N150" s="35"/>
      <c r="O150" s="35"/>
      <c r="P150" s="35"/>
      <c r="Q150" s="35"/>
      <c r="R150" s="35"/>
      <c r="S150" s="35"/>
      <c r="T150" s="72"/>
      <c r="AT150" s="17" t="s">
        <v>145</v>
      </c>
      <c r="AU150" s="17" t="s">
        <v>83</v>
      </c>
    </row>
    <row r="151" spans="2:51" s="11" customFormat="1" ht="13.5">
      <c r="B151" s="197"/>
      <c r="C151" s="198"/>
      <c r="D151" s="199" t="s">
        <v>147</v>
      </c>
      <c r="E151" s="200" t="s">
        <v>22</v>
      </c>
      <c r="F151" s="201" t="s">
        <v>83</v>
      </c>
      <c r="G151" s="198"/>
      <c r="H151" s="202">
        <v>2</v>
      </c>
      <c r="I151" s="203"/>
      <c r="J151" s="198"/>
      <c r="K151" s="198"/>
      <c r="L151" s="204"/>
      <c r="M151" s="205"/>
      <c r="N151" s="206"/>
      <c r="O151" s="206"/>
      <c r="P151" s="206"/>
      <c r="Q151" s="206"/>
      <c r="R151" s="206"/>
      <c r="S151" s="206"/>
      <c r="T151" s="207"/>
      <c r="AT151" s="208" t="s">
        <v>147</v>
      </c>
      <c r="AU151" s="208" t="s">
        <v>83</v>
      </c>
      <c r="AV151" s="11" t="s">
        <v>83</v>
      </c>
      <c r="AW151" s="11" t="s">
        <v>38</v>
      </c>
      <c r="AX151" s="11" t="s">
        <v>23</v>
      </c>
      <c r="AY151" s="208" t="s">
        <v>136</v>
      </c>
    </row>
    <row r="152" spans="2:65" s="1" customFormat="1" ht="31.5" customHeight="1">
      <c r="B152" s="34"/>
      <c r="C152" s="223" t="s">
        <v>97</v>
      </c>
      <c r="D152" s="223" t="s">
        <v>182</v>
      </c>
      <c r="E152" s="224" t="s">
        <v>516</v>
      </c>
      <c r="F152" s="225" t="s">
        <v>517</v>
      </c>
      <c r="G152" s="226" t="s">
        <v>238</v>
      </c>
      <c r="H152" s="227">
        <v>4</v>
      </c>
      <c r="I152" s="228"/>
      <c r="J152" s="229">
        <f>ROUND(I152*H152,2)</f>
        <v>0</v>
      </c>
      <c r="K152" s="225" t="s">
        <v>142</v>
      </c>
      <c r="L152" s="230"/>
      <c r="M152" s="231" t="s">
        <v>22</v>
      </c>
      <c r="N152" s="232" t="s">
        <v>46</v>
      </c>
      <c r="O152" s="35"/>
      <c r="P152" s="192">
        <f>O152*H152</f>
        <v>0</v>
      </c>
      <c r="Q152" s="192">
        <v>0.011</v>
      </c>
      <c r="R152" s="192">
        <f>Q152*H152</f>
        <v>0.044</v>
      </c>
      <c r="S152" s="192">
        <v>0</v>
      </c>
      <c r="T152" s="193">
        <f>S152*H152</f>
        <v>0</v>
      </c>
      <c r="AR152" s="17" t="s">
        <v>186</v>
      </c>
      <c r="AT152" s="17" t="s">
        <v>182</v>
      </c>
      <c r="AU152" s="17" t="s">
        <v>83</v>
      </c>
      <c r="AY152" s="17" t="s">
        <v>136</v>
      </c>
      <c r="BE152" s="194">
        <f>IF(N152="základní",J152,0)</f>
        <v>0</v>
      </c>
      <c r="BF152" s="194">
        <f>IF(N152="snížená",J152,0)</f>
        <v>0</v>
      </c>
      <c r="BG152" s="194">
        <f>IF(N152="zákl. přenesená",J152,0)</f>
        <v>0</v>
      </c>
      <c r="BH152" s="194">
        <f>IF(N152="sníž. přenesená",J152,0)</f>
        <v>0</v>
      </c>
      <c r="BI152" s="194">
        <f>IF(N152="nulová",J152,0)</f>
        <v>0</v>
      </c>
      <c r="BJ152" s="17" t="s">
        <v>23</v>
      </c>
      <c r="BK152" s="194">
        <f>ROUND(I152*H152,2)</f>
        <v>0</v>
      </c>
      <c r="BL152" s="17" t="s">
        <v>143</v>
      </c>
      <c r="BM152" s="17" t="s">
        <v>608</v>
      </c>
    </row>
    <row r="153" spans="2:51" s="11" customFormat="1" ht="13.5">
      <c r="B153" s="197"/>
      <c r="C153" s="198"/>
      <c r="D153" s="195" t="s">
        <v>147</v>
      </c>
      <c r="E153" s="209" t="s">
        <v>22</v>
      </c>
      <c r="F153" s="210" t="s">
        <v>609</v>
      </c>
      <c r="G153" s="198"/>
      <c r="H153" s="211">
        <v>4</v>
      </c>
      <c r="I153" s="203"/>
      <c r="J153" s="198"/>
      <c r="K153" s="198"/>
      <c r="L153" s="204"/>
      <c r="M153" s="205"/>
      <c r="N153" s="206"/>
      <c r="O153" s="206"/>
      <c r="P153" s="206"/>
      <c r="Q153" s="206"/>
      <c r="R153" s="206"/>
      <c r="S153" s="206"/>
      <c r="T153" s="207"/>
      <c r="AT153" s="208" t="s">
        <v>147</v>
      </c>
      <c r="AU153" s="208" t="s">
        <v>83</v>
      </c>
      <c r="AV153" s="11" t="s">
        <v>83</v>
      </c>
      <c r="AW153" s="11" t="s">
        <v>38</v>
      </c>
      <c r="AX153" s="11" t="s">
        <v>23</v>
      </c>
      <c r="AY153" s="208" t="s">
        <v>136</v>
      </c>
    </row>
    <row r="154" spans="2:63" s="10" customFormat="1" ht="29.85" customHeight="1">
      <c r="B154" s="166"/>
      <c r="C154" s="167"/>
      <c r="D154" s="180" t="s">
        <v>74</v>
      </c>
      <c r="E154" s="181" t="s">
        <v>194</v>
      </c>
      <c r="F154" s="181" t="s">
        <v>511</v>
      </c>
      <c r="G154" s="167"/>
      <c r="H154" s="167"/>
      <c r="I154" s="170"/>
      <c r="J154" s="182">
        <f>BK154</f>
        <v>0</v>
      </c>
      <c r="K154" s="167"/>
      <c r="L154" s="172"/>
      <c r="M154" s="173"/>
      <c r="N154" s="174"/>
      <c r="O154" s="174"/>
      <c r="P154" s="175">
        <f>P155+SUM(P156:P164)</f>
        <v>0</v>
      </c>
      <c r="Q154" s="174"/>
      <c r="R154" s="175">
        <f>R155+SUM(R156:R164)</f>
        <v>0.001188</v>
      </c>
      <c r="S154" s="174"/>
      <c r="T154" s="176">
        <f>T155+SUM(T156:T164)</f>
        <v>0</v>
      </c>
      <c r="AR154" s="177" t="s">
        <v>23</v>
      </c>
      <c r="AT154" s="178" t="s">
        <v>74</v>
      </c>
      <c r="AU154" s="178" t="s">
        <v>23</v>
      </c>
      <c r="AY154" s="177" t="s">
        <v>136</v>
      </c>
      <c r="BK154" s="179">
        <f>BK155+SUM(BK156:BK164)</f>
        <v>0</v>
      </c>
    </row>
    <row r="155" spans="2:65" s="1" customFormat="1" ht="31.5" customHeight="1">
      <c r="B155" s="34"/>
      <c r="C155" s="183" t="s">
        <v>275</v>
      </c>
      <c r="D155" s="183" t="s">
        <v>138</v>
      </c>
      <c r="E155" s="184" t="s">
        <v>610</v>
      </c>
      <c r="F155" s="185" t="s">
        <v>611</v>
      </c>
      <c r="G155" s="186" t="s">
        <v>157</v>
      </c>
      <c r="H155" s="187">
        <v>5.4</v>
      </c>
      <c r="I155" s="188"/>
      <c r="J155" s="189">
        <f>ROUND(I155*H155,2)</f>
        <v>0</v>
      </c>
      <c r="K155" s="185" t="s">
        <v>142</v>
      </c>
      <c r="L155" s="54"/>
      <c r="M155" s="190" t="s">
        <v>22</v>
      </c>
      <c r="N155" s="191" t="s">
        <v>46</v>
      </c>
      <c r="O155" s="35"/>
      <c r="P155" s="192">
        <f>O155*H155</f>
        <v>0</v>
      </c>
      <c r="Q155" s="192">
        <v>0</v>
      </c>
      <c r="R155" s="192">
        <f>Q155*H155</f>
        <v>0</v>
      </c>
      <c r="S155" s="192">
        <v>0</v>
      </c>
      <c r="T155" s="193">
        <f>S155*H155</f>
        <v>0</v>
      </c>
      <c r="AR155" s="17" t="s">
        <v>143</v>
      </c>
      <c r="AT155" s="17" t="s">
        <v>138</v>
      </c>
      <c r="AU155" s="17" t="s">
        <v>83</v>
      </c>
      <c r="AY155" s="17" t="s">
        <v>136</v>
      </c>
      <c r="BE155" s="194">
        <f>IF(N155="základní",J155,0)</f>
        <v>0</v>
      </c>
      <c r="BF155" s="194">
        <f>IF(N155="snížená",J155,0)</f>
        <v>0</v>
      </c>
      <c r="BG155" s="194">
        <f>IF(N155="zákl. přenesená",J155,0)</f>
        <v>0</v>
      </c>
      <c r="BH155" s="194">
        <f>IF(N155="sníž. přenesená",J155,0)</f>
        <v>0</v>
      </c>
      <c r="BI155" s="194">
        <f>IF(N155="nulová",J155,0)</f>
        <v>0</v>
      </c>
      <c r="BJ155" s="17" t="s">
        <v>23</v>
      </c>
      <c r="BK155" s="194">
        <f>ROUND(I155*H155,2)</f>
        <v>0</v>
      </c>
      <c r="BL155" s="17" t="s">
        <v>143</v>
      </c>
      <c r="BM155" s="17" t="s">
        <v>612</v>
      </c>
    </row>
    <row r="156" spans="2:47" s="1" customFormat="1" ht="27">
      <c r="B156" s="34"/>
      <c r="C156" s="56"/>
      <c r="D156" s="195" t="s">
        <v>145</v>
      </c>
      <c r="E156" s="56"/>
      <c r="F156" s="196" t="s">
        <v>613</v>
      </c>
      <c r="G156" s="56"/>
      <c r="H156" s="56"/>
      <c r="I156" s="153"/>
      <c r="J156" s="56"/>
      <c r="K156" s="56"/>
      <c r="L156" s="54"/>
      <c r="M156" s="71"/>
      <c r="N156" s="35"/>
      <c r="O156" s="35"/>
      <c r="P156" s="35"/>
      <c r="Q156" s="35"/>
      <c r="R156" s="35"/>
      <c r="S156" s="35"/>
      <c r="T156" s="72"/>
      <c r="AT156" s="17" t="s">
        <v>145</v>
      </c>
      <c r="AU156" s="17" t="s">
        <v>83</v>
      </c>
    </row>
    <row r="157" spans="2:51" s="11" customFormat="1" ht="13.5">
      <c r="B157" s="197"/>
      <c r="C157" s="198"/>
      <c r="D157" s="199" t="s">
        <v>147</v>
      </c>
      <c r="E157" s="200" t="s">
        <v>22</v>
      </c>
      <c r="F157" s="201" t="s">
        <v>614</v>
      </c>
      <c r="G157" s="198"/>
      <c r="H157" s="202">
        <v>5.4</v>
      </c>
      <c r="I157" s="203"/>
      <c r="J157" s="198"/>
      <c r="K157" s="198"/>
      <c r="L157" s="204"/>
      <c r="M157" s="205"/>
      <c r="N157" s="206"/>
      <c r="O157" s="206"/>
      <c r="P157" s="206"/>
      <c r="Q157" s="206"/>
      <c r="R157" s="206"/>
      <c r="S157" s="206"/>
      <c r="T157" s="207"/>
      <c r="AT157" s="208" t="s">
        <v>147</v>
      </c>
      <c r="AU157" s="208" t="s">
        <v>83</v>
      </c>
      <c r="AV157" s="11" t="s">
        <v>83</v>
      </c>
      <c r="AW157" s="11" t="s">
        <v>38</v>
      </c>
      <c r="AX157" s="11" t="s">
        <v>75</v>
      </c>
      <c r="AY157" s="208" t="s">
        <v>136</v>
      </c>
    </row>
    <row r="158" spans="2:65" s="1" customFormat="1" ht="44.25" customHeight="1">
      <c r="B158" s="34"/>
      <c r="C158" s="183" t="s">
        <v>280</v>
      </c>
      <c r="D158" s="183" t="s">
        <v>138</v>
      </c>
      <c r="E158" s="184" t="s">
        <v>615</v>
      </c>
      <c r="F158" s="185" t="s">
        <v>616</v>
      </c>
      <c r="G158" s="186" t="s">
        <v>157</v>
      </c>
      <c r="H158" s="187">
        <v>5.4</v>
      </c>
      <c r="I158" s="188"/>
      <c r="J158" s="189">
        <f>ROUND(I158*H158,2)</f>
        <v>0</v>
      </c>
      <c r="K158" s="185" t="s">
        <v>142</v>
      </c>
      <c r="L158" s="54"/>
      <c r="M158" s="190" t="s">
        <v>22</v>
      </c>
      <c r="N158" s="191" t="s">
        <v>46</v>
      </c>
      <c r="O158" s="35"/>
      <c r="P158" s="192">
        <f>O158*H158</f>
        <v>0</v>
      </c>
      <c r="Q158" s="192">
        <v>0.00022</v>
      </c>
      <c r="R158" s="192">
        <f>Q158*H158</f>
        <v>0.001188</v>
      </c>
      <c r="S158" s="192">
        <v>0</v>
      </c>
      <c r="T158" s="193">
        <f>S158*H158</f>
        <v>0</v>
      </c>
      <c r="AR158" s="17" t="s">
        <v>143</v>
      </c>
      <c r="AT158" s="17" t="s">
        <v>138</v>
      </c>
      <c r="AU158" s="17" t="s">
        <v>83</v>
      </c>
      <c r="AY158" s="17" t="s">
        <v>136</v>
      </c>
      <c r="BE158" s="194">
        <f>IF(N158="základní",J158,0)</f>
        <v>0</v>
      </c>
      <c r="BF158" s="194">
        <f>IF(N158="snížená",J158,0)</f>
        <v>0</v>
      </c>
      <c r="BG158" s="194">
        <f>IF(N158="zákl. přenesená",J158,0)</f>
        <v>0</v>
      </c>
      <c r="BH158" s="194">
        <f>IF(N158="sníž. přenesená",J158,0)</f>
        <v>0</v>
      </c>
      <c r="BI158" s="194">
        <f>IF(N158="nulová",J158,0)</f>
        <v>0</v>
      </c>
      <c r="BJ158" s="17" t="s">
        <v>23</v>
      </c>
      <c r="BK158" s="194">
        <f>ROUND(I158*H158,2)</f>
        <v>0</v>
      </c>
      <c r="BL158" s="17" t="s">
        <v>143</v>
      </c>
      <c r="BM158" s="17" t="s">
        <v>617</v>
      </c>
    </row>
    <row r="159" spans="2:47" s="1" customFormat="1" ht="40.5">
      <c r="B159" s="34"/>
      <c r="C159" s="56"/>
      <c r="D159" s="195" t="s">
        <v>145</v>
      </c>
      <c r="E159" s="56"/>
      <c r="F159" s="196" t="s">
        <v>618</v>
      </c>
      <c r="G159" s="56"/>
      <c r="H159" s="56"/>
      <c r="I159" s="153"/>
      <c r="J159" s="56"/>
      <c r="K159" s="56"/>
      <c r="L159" s="54"/>
      <c r="M159" s="71"/>
      <c r="N159" s="35"/>
      <c r="O159" s="35"/>
      <c r="P159" s="35"/>
      <c r="Q159" s="35"/>
      <c r="R159" s="35"/>
      <c r="S159" s="35"/>
      <c r="T159" s="72"/>
      <c r="AT159" s="17" t="s">
        <v>145</v>
      </c>
      <c r="AU159" s="17" t="s">
        <v>83</v>
      </c>
    </row>
    <row r="160" spans="2:51" s="11" customFormat="1" ht="13.5">
      <c r="B160" s="197"/>
      <c r="C160" s="198"/>
      <c r="D160" s="199" t="s">
        <v>147</v>
      </c>
      <c r="E160" s="200" t="s">
        <v>22</v>
      </c>
      <c r="F160" s="201" t="s">
        <v>619</v>
      </c>
      <c r="G160" s="198"/>
      <c r="H160" s="202">
        <v>5.4</v>
      </c>
      <c r="I160" s="203"/>
      <c r="J160" s="198"/>
      <c r="K160" s="198"/>
      <c r="L160" s="204"/>
      <c r="M160" s="205"/>
      <c r="N160" s="206"/>
      <c r="O160" s="206"/>
      <c r="P160" s="206"/>
      <c r="Q160" s="206"/>
      <c r="R160" s="206"/>
      <c r="S160" s="206"/>
      <c r="T160" s="207"/>
      <c r="AT160" s="208" t="s">
        <v>147</v>
      </c>
      <c r="AU160" s="208" t="s">
        <v>83</v>
      </c>
      <c r="AV160" s="11" t="s">
        <v>83</v>
      </c>
      <c r="AW160" s="11" t="s">
        <v>38</v>
      </c>
      <c r="AX160" s="11" t="s">
        <v>75</v>
      </c>
      <c r="AY160" s="208" t="s">
        <v>136</v>
      </c>
    </row>
    <row r="161" spans="2:65" s="1" customFormat="1" ht="22.5" customHeight="1">
      <c r="B161" s="34"/>
      <c r="C161" s="183" t="s">
        <v>284</v>
      </c>
      <c r="D161" s="183" t="s">
        <v>138</v>
      </c>
      <c r="E161" s="184" t="s">
        <v>620</v>
      </c>
      <c r="F161" s="185" t="s">
        <v>621</v>
      </c>
      <c r="G161" s="186" t="s">
        <v>157</v>
      </c>
      <c r="H161" s="187">
        <v>5.4</v>
      </c>
      <c r="I161" s="188"/>
      <c r="J161" s="189">
        <f>ROUND(I161*H161,2)</f>
        <v>0</v>
      </c>
      <c r="K161" s="185" t="s">
        <v>142</v>
      </c>
      <c r="L161" s="54"/>
      <c r="M161" s="190" t="s">
        <v>22</v>
      </c>
      <c r="N161" s="191" t="s">
        <v>46</v>
      </c>
      <c r="O161" s="35"/>
      <c r="P161" s="192">
        <f>O161*H161</f>
        <v>0</v>
      </c>
      <c r="Q161" s="192">
        <v>0</v>
      </c>
      <c r="R161" s="192">
        <f>Q161*H161</f>
        <v>0</v>
      </c>
      <c r="S161" s="192">
        <v>0</v>
      </c>
      <c r="T161" s="193">
        <f>S161*H161</f>
        <v>0</v>
      </c>
      <c r="AR161" s="17" t="s">
        <v>143</v>
      </c>
      <c r="AT161" s="17" t="s">
        <v>138</v>
      </c>
      <c r="AU161" s="17" t="s">
        <v>83</v>
      </c>
      <c r="AY161" s="17" t="s">
        <v>136</v>
      </c>
      <c r="BE161" s="194">
        <f>IF(N161="základní",J161,0)</f>
        <v>0</v>
      </c>
      <c r="BF161" s="194">
        <f>IF(N161="snížená",J161,0)</f>
        <v>0</v>
      </c>
      <c r="BG161" s="194">
        <f>IF(N161="zákl. přenesená",J161,0)</f>
        <v>0</v>
      </c>
      <c r="BH161" s="194">
        <f>IF(N161="sníž. přenesená",J161,0)</f>
        <v>0</v>
      </c>
      <c r="BI161" s="194">
        <f>IF(N161="nulová",J161,0)</f>
        <v>0</v>
      </c>
      <c r="BJ161" s="17" t="s">
        <v>23</v>
      </c>
      <c r="BK161" s="194">
        <f>ROUND(I161*H161,2)</f>
        <v>0</v>
      </c>
      <c r="BL161" s="17" t="s">
        <v>143</v>
      </c>
      <c r="BM161" s="17" t="s">
        <v>622</v>
      </c>
    </row>
    <row r="162" spans="2:47" s="1" customFormat="1" ht="27">
      <c r="B162" s="34"/>
      <c r="C162" s="56"/>
      <c r="D162" s="195" t="s">
        <v>145</v>
      </c>
      <c r="E162" s="56"/>
      <c r="F162" s="196" t="s">
        <v>623</v>
      </c>
      <c r="G162" s="56"/>
      <c r="H162" s="56"/>
      <c r="I162" s="153"/>
      <c r="J162" s="56"/>
      <c r="K162" s="56"/>
      <c r="L162" s="54"/>
      <c r="M162" s="71"/>
      <c r="N162" s="35"/>
      <c r="O162" s="35"/>
      <c r="P162" s="35"/>
      <c r="Q162" s="35"/>
      <c r="R162" s="35"/>
      <c r="S162" s="35"/>
      <c r="T162" s="72"/>
      <c r="AT162" s="17" t="s">
        <v>145</v>
      </c>
      <c r="AU162" s="17" t="s">
        <v>83</v>
      </c>
    </row>
    <row r="163" spans="2:51" s="11" customFormat="1" ht="13.5">
      <c r="B163" s="197"/>
      <c r="C163" s="198"/>
      <c r="D163" s="195" t="s">
        <v>147</v>
      </c>
      <c r="E163" s="209" t="s">
        <v>22</v>
      </c>
      <c r="F163" s="210" t="s">
        <v>619</v>
      </c>
      <c r="G163" s="198"/>
      <c r="H163" s="211">
        <v>5.4</v>
      </c>
      <c r="I163" s="203"/>
      <c r="J163" s="198"/>
      <c r="K163" s="198"/>
      <c r="L163" s="204"/>
      <c r="M163" s="205"/>
      <c r="N163" s="206"/>
      <c r="O163" s="206"/>
      <c r="P163" s="206"/>
      <c r="Q163" s="206"/>
      <c r="R163" s="206"/>
      <c r="S163" s="206"/>
      <c r="T163" s="207"/>
      <c r="AT163" s="208" t="s">
        <v>147</v>
      </c>
      <c r="AU163" s="208" t="s">
        <v>83</v>
      </c>
      <c r="AV163" s="11" t="s">
        <v>83</v>
      </c>
      <c r="AW163" s="11" t="s">
        <v>38</v>
      </c>
      <c r="AX163" s="11" t="s">
        <v>23</v>
      </c>
      <c r="AY163" s="208" t="s">
        <v>136</v>
      </c>
    </row>
    <row r="164" spans="2:63" s="10" customFormat="1" ht="22.35" customHeight="1">
      <c r="B164" s="166"/>
      <c r="C164" s="167"/>
      <c r="D164" s="180" t="s">
        <v>74</v>
      </c>
      <c r="E164" s="181" t="s">
        <v>255</v>
      </c>
      <c r="F164" s="181" t="s">
        <v>256</v>
      </c>
      <c r="G164" s="167"/>
      <c r="H164" s="167"/>
      <c r="I164" s="170"/>
      <c r="J164" s="182">
        <f>BK164</f>
        <v>0</v>
      </c>
      <c r="K164" s="167"/>
      <c r="L164" s="172"/>
      <c r="M164" s="173"/>
      <c r="N164" s="174"/>
      <c r="O164" s="174"/>
      <c r="P164" s="175">
        <f>SUM(P165:P185)</f>
        <v>0</v>
      </c>
      <c r="Q164" s="174"/>
      <c r="R164" s="175">
        <f>SUM(R165:R185)</f>
        <v>0</v>
      </c>
      <c r="S164" s="174"/>
      <c r="T164" s="176">
        <f>SUM(T165:T185)</f>
        <v>0</v>
      </c>
      <c r="AR164" s="177" t="s">
        <v>23</v>
      </c>
      <c r="AT164" s="178" t="s">
        <v>74</v>
      </c>
      <c r="AU164" s="178" t="s">
        <v>83</v>
      </c>
      <c r="AY164" s="177" t="s">
        <v>136</v>
      </c>
      <c r="BK164" s="179">
        <f>SUM(BK165:BK185)</f>
        <v>0</v>
      </c>
    </row>
    <row r="165" spans="2:65" s="1" customFormat="1" ht="31.5" customHeight="1">
      <c r="B165" s="34"/>
      <c r="C165" s="183" t="s">
        <v>240</v>
      </c>
      <c r="D165" s="183" t="s">
        <v>138</v>
      </c>
      <c r="E165" s="184" t="s">
        <v>266</v>
      </c>
      <c r="F165" s="185" t="s">
        <v>267</v>
      </c>
      <c r="G165" s="186" t="s">
        <v>215</v>
      </c>
      <c r="H165" s="187">
        <v>1.165</v>
      </c>
      <c r="I165" s="188"/>
      <c r="J165" s="189">
        <f>ROUND(I165*H165,2)</f>
        <v>0</v>
      </c>
      <c r="K165" s="185" t="s">
        <v>142</v>
      </c>
      <c r="L165" s="54"/>
      <c r="M165" s="190" t="s">
        <v>22</v>
      </c>
      <c r="N165" s="191" t="s">
        <v>46</v>
      </c>
      <c r="O165" s="35"/>
      <c r="P165" s="192">
        <f>O165*H165</f>
        <v>0</v>
      </c>
      <c r="Q165" s="192">
        <v>0</v>
      </c>
      <c r="R165" s="192">
        <f>Q165*H165</f>
        <v>0</v>
      </c>
      <c r="S165" s="192">
        <v>0</v>
      </c>
      <c r="T165" s="193">
        <f>S165*H165</f>
        <v>0</v>
      </c>
      <c r="AR165" s="17" t="s">
        <v>202</v>
      </c>
      <c r="AT165" s="17" t="s">
        <v>138</v>
      </c>
      <c r="AU165" s="17" t="s">
        <v>154</v>
      </c>
      <c r="AY165" s="17" t="s">
        <v>136</v>
      </c>
      <c r="BE165" s="194">
        <f>IF(N165="základní",J165,0)</f>
        <v>0</v>
      </c>
      <c r="BF165" s="194">
        <f>IF(N165="snížená",J165,0)</f>
        <v>0</v>
      </c>
      <c r="BG165" s="194">
        <f>IF(N165="zákl. přenesená",J165,0)</f>
        <v>0</v>
      </c>
      <c r="BH165" s="194">
        <f>IF(N165="sníž. přenesená",J165,0)</f>
        <v>0</v>
      </c>
      <c r="BI165" s="194">
        <f>IF(N165="nulová",J165,0)</f>
        <v>0</v>
      </c>
      <c r="BJ165" s="17" t="s">
        <v>23</v>
      </c>
      <c r="BK165" s="194">
        <f>ROUND(I165*H165,2)</f>
        <v>0</v>
      </c>
      <c r="BL165" s="17" t="s">
        <v>202</v>
      </c>
      <c r="BM165" s="17" t="s">
        <v>268</v>
      </c>
    </row>
    <row r="166" spans="2:47" s="1" customFormat="1" ht="54">
      <c r="B166" s="34"/>
      <c r="C166" s="56"/>
      <c r="D166" s="195" t="s">
        <v>145</v>
      </c>
      <c r="E166" s="56"/>
      <c r="F166" s="196" t="s">
        <v>204</v>
      </c>
      <c r="G166" s="56"/>
      <c r="H166" s="56"/>
      <c r="I166" s="153"/>
      <c r="J166" s="56"/>
      <c r="K166" s="56"/>
      <c r="L166" s="54"/>
      <c r="M166" s="71"/>
      <c r="N166" s="35"/>
      <c r="O166" s="35"/>
      <c r="P166" s="35"/>
      <c r="Q166" s="35"/>
      <c r="R166" s="35"/>
      <c r="S166" s="35"/>
      <c r="T166" s="72"/>
      <c r="AT166" s="17" t="s">
        <v>145</v>
      </c>
      <c r="AU166" s="17" t="s">
        <v>154</v>
      </c>
    </row>
    <row r="167" spans="2:51" s="11" customFormat="1" ht="13.5">
      <c r="B167" s="197"/>
      <c r="C167" s="198"/>
      <c r="D167" s="195" t="s">
        <v>147</v>
      </c>
      <c r="E167" s="209" t="s">
        <v>22</v>
      </c>
      <c r="F167" s="210" t="s">
        <v>269</v>
      </c>
      <c r="G167" s="198"/>
      <c r="H167" s="211">
        <v>0.41</v>
      </c>
      <c r="I167" s="203"/>
      <c r="J167" s="198"/>
      <c r="K167" s="198"/>
      <c r="L167" s="204"/>
      <c r="M167" s="205"/>
      <c r="N167" s="206"/>
      <c r="O167" s="206"/>
      <c r="P167" s="206"/>
      <c r="Q167" s="206"/>
      <c r="R167" s="206"/>
      <c r="S167" s="206"/>
      <c r="T167" s="207"/>
      <c r="AT167" s="208" t="s">
        <v>147</v>
      </c>
      <c r="AU167" s="208" t="s">
        <v>154</v>
      </c>
      <c r="AV167" s="11" t="s">
        <v>83</v>
      </c>
      <c r="AW167" s="11" t="s">
        <v>38</v>
      </c>
      <c r="AX167" s="11" t="s">
        <v>75</v>
      </c>
      <c r="AY167" s="208" t="s">
        <v>136</v>
      </c>
    </row>
    <row r="168" spans="2:51" s="13" customFormat="1" ht="13.5">
      <c r="B168" s="235"/>
      <c r="C168" s="236"/>
      <c r="D168" s="195" t="s">
        <v>147</v>
      </c>
      <c r="E168" s="237" t="s">
        <v>22</v>
      </c>
      <c r="F168" s="238" t="s">
        <v>270</v>
      </c>
      <c r="G168" s="236"/>
      <c r="H168" s="239" t="s">
        <v>22</v>
      </c>
      <c r="I168" s="240"/>
      <c r="J168" s="236"/>
      <c r="K168" s="236"/>
      <c r="L168" s="241"/>
      <c r="M168" s="242"/>
      <c r="N168" s="243"/>
      <c r="O168" s="243"/>
      <c r="P168" s="243"/>
      <c r="Q168" s="243"/>
      <c r="R168" s="243"/>
      <c r="S168" s="243"/>
      <c r="T168" s="244"/>
      <c r="AT168" s="245" t="s">
        <v>147</v>
      </c>
      <c r="AU168" s="245" t="s">
        <v>154</v>
      </c>
      <c r="AV168" s="13" t="s">
        <v>23</v>
      </c>
      <c r="AW168" s="13" t="s">
        <v>38</v>
      </c>
      <c r="AX168" s="13" t="s">
        <v>75</v>
      </c>
      <c r="AY168" s="245" t="s">
        <v>136</v>
      </c>
    </row>
    <row r="169" spans="2:51" s="11" customFormat="1" ht="13.5">
      <c r="B169" s="197"/>
      <c r="C169" s="198"/>
      <c r="D169" s="195" t="s">
        <v>147</v>
      </c>
      <c r="E169" s="209" t="s">
        <v>22</v>
      </c>
      <c r="F169" s="210" t="s">
        <v>624</v>
      </c>
      <c r="G169" s="198"/>
      <c r="H169" s="211">
        <v>0.623</v>
      </c>
      <c r="I169" s="203"/>
      <c r="J169" s="198"/>
      <c r="K169" s="198"/>
      <c r="L169" s="204"/>
      <c r="M169" s="205"/>
      <c r="N169" s="206"/>
      <c r="O169" s="206"/>
      <c r="P169" s="206"/>
      <c r="Q169" s="206"/>
      <c r="R169" s="206"/>
      <c r="S169" s="206"/>
      <c r="T169" s="207"/>
      <c r="AT169" s="208" t="s">
        <v>147</v>
      </c>
      <c r="AU169" s="208" t="s">
        <v>154</v>
      </c>
      <c r="AV169" s="11" t="s">
        <v>83</v>
      </c>
      <c r="AW169" s="11" t="s">
        <v>38</v>
      </c>
      <c r="AX169" s="11" t="s">
        <v>75</v>
      </c>
      <c r="AY169" s="208" t="s">
        <v>136</v>
      </c>
    </row>
    <row r="170" spans="2:51" s="13" customFormat="1" ht="13.5">
      <c r="B170" s="235"/>
      <c r="C170" s="236"/>
      <c r="D170" s="195" t="s">
        <v>147</v>
      </c>
      <c r="E170" s="237" t="s">
        <v>22</v>
      </c>
      <c r="F170" s="238" t="s">
        <v>625</v>
      </c>
      <c r="G170" s="236"/>
      <c r="H170" s="239" t="s">
        <v>22</v>
      </c>
      <c r="I170" s="240"/>
      <c r="J170" s="236"/>
      <c r="K170" s="236"/>
      <c r="L170" s="241"/>
      <c r="M170" s="242"/>
      <c r="N170" s="243"/>
      <c r="O170" s="243"/>
      <c r="P170" s="243"/>
      <c r="Q170" s="243"/>
      <c r="R170" s="243"/>
      <c r="S170" s="243"/>
      <c r="T170" s="244"/>
      <c r="AT170" s="245" t="s">
        <v>147</v>
      </c>
      <c r="AU170" s="245" t="s">
        <v>154</v>
      </c>
      <c r="AV170" s="13" t="s">
        <v>23</v>
      </c>
      <c r="AW170" s="13" t="s">
        <v>38</v>
      </c>
      <c r="AX170" s="13" t="s">
        <v>75</v>
      </c>
      <c r="AY170" s="245" t="s">
        <v>136</v>
      </c>
    </row>
    <row r="171" spans="2:51" s="11" customFormat="1" ht="13.5">
      <c r="B171" s="197"/>
      <c r="C171" s="198"/>
      <c r="D171" s="199" t="s">
        <v>147</v>
      </c>
      <c r="E171" s="200" t="s">
        <v>22</v>
      </c>
      <c r="F171" s="201" t="s">
        <v>626</v>
      </c>
      <c r="G171" s="198"/>
      <c r="H171" s="202">
        <v>0.132</v>
      </c>
      <c r="I171" s="203"/>
      <c r="J171" s="198"/>
      <c r="K171" s="198"/>
      <c r="L171" s="204"/>
      <c r="M171" s="205"/>
      <c r="N171" s="206"/>
      <c r="O171" s="206"/>
      <c r="P171" s="206"/>
      <c r="Q171" s="206"/>
      <c r="R171" s="206"/>
      <c r="S171" s="206"/>
      <c r="T171" s="207"/>
      <c r="AT171" s="208" t="s">
        <v>147</v>
      </c>
      <c r="AU171" s="208" t="s">
        <v>154</v>
      </c>
      <c r="AV171" s="11" t="s">
        <v>83</v>
      </c>
      <c r="AW171" s="11" t="s">
        <v>38</v>
      </c>
      <c r="AX171" s="11" t="s">
        <v>75</v>
      </c>
      <c r="AY171" s="208" t="s">
        <v>136</v>
      </c>
    </row>
    <row r="172" spans="2:65" s="1" customFormat="1" ht="31.5" customHeight="1">
      <c r="B172" s="34"/>
      <c r="C172" s="183" t="s">
        <v>298</v>
      </c>
      <c r="D172" s="183" t="s">
        <v>138</v>
      </c>
      <c r="E172" s="184" t="s">
        <v>271</v>
      </c>
      <c r="F172" s="185" t="s">
        <v>272</v>
      </c>
      <c r="G172" s="186" t="s">
        <v>215</v>
      </c>
      <c r="H172" s="187">
        <v>10.485</v>
      </c>
      <c r="I172" s="188"/>
      <c r="J172" s="189">
        <f>ROUND(I172*H172,2)</f>
        <v>0</v>
      </c>
      <c r="K172" s="185" t="s">
        <v>142</v>
      </c>
      <c r="L172" s="54"/>
      <c r="M172" s="190" t="s">
        <v>22</v>
      </c>
      <c r="N172" s="191" t="s">
        <v>46</v>
      </c>
      <c r="O172" s="35"/>
      <c r="P172" s="192">
        <f>O172*H172</f>
        <v>0</v>
      </c>
      <c r="Q172" s="192">
        <v>0</v>
      </c>
      <c r="R172" s="192">
        <f>Q172*H172</f>
        <v>0</v>
      </c>
      <c r="S172" s="192">
        <v>0</v>
      </c>
      <c r="T172" s="193">
        <f>S172*H172</f>
        <v>0</v>
      </c>
      <c r="AR172" s="17" t="s">
        <v>202</v>
      </c>
      <c r="AT172" s="17" t="s">
        <v>138</v>
      </c>
      <c r="AU172" s="17" t="s">
        <v>154</v>
      </c>
      <c r="AY172" s="17" t="s">
        <v>136</v>
      </c>
      <c r="BE172" s="194">
        <f>IF(N172="základní",J172,0)</f>
        <v>0</v>
      </c>
      <c r="BF172" s="194">
        <f>IF(N172="snížená",J172,0)</f>
        <v>0</v>
      </c>
      <c r="BG172" s="194">
        <f>IF(N172="zákl. přenesená",J172,0)</f>
        <v>0</v>
      </c>
      <c r="BH172" s="194">
        <f>IF(N172="sníž. přenesená",J172,0)</f>
        <v>0</v>
      </c>
      <c r="BI172" s="194">
        <f>IF(N172="nulová",J172,0)</f>
        <v>0</v>
      </c>
      <c r="BJ172" s="17" t="s">
        <v>23</v>
      </c>
      <c r="BK172" s="194">
        <f>ROUND(I172*H172,2)</f>
        <v>0</v>
      </c>
      <c r="BL172" s="17" t="s">
        <v>202</v>
      </c>
      <c r="BM172" s="17" t="s">
        <v>273</v>
      </c>
    </row>
    <row r="173" spans="2:47" s="1" customFormat="1" ht="54">
      <c r="B173" s="34"/>
      <c r="C173" s="56"/>
      <c r="D173" s="195" t="s">
        <v>145</v>
      </c>
      <c r="E173" s="56"/>
      <c r="F173" s="196" t="s">
        <v>204</v>
      </c>
      <c r="G173" s="56"/>
      <c r="H173" s="56"/>
      <c r="I173" s="153"/>
      <c r="J173" s="56"/>
      <c r="K173" s="56"/>
      <c r="L173" s="54"/>
      <c r="M173" s="71"/>
      <c r="N173" s="35"/>
      <c r="O173" s="35"/>
      <c r="P173" s="35"/>
      <c r="Q173" s="35"/>
      <c r="R173" s="35"/>
      <c r="S173" s="35"/>
      <c r="T173" s="72"/>
      <c r="AT173" s="17" t="s">
        <v>145</v>
      </c>
      <c r="AU173" s="17" t="s">
        <v>154</v>
      </c>
    </row>
    <row r="174" spans="2:51" s="11" customFormat="1" ht="13.5">
      <c r="B174" s="197"/>
      <c r="C174" s="198"/>
      <c r="D174" s="199" t="s">
        <v>147</v>
      </c>
      <c r="E174" s="200" t="s">
        <v>22</v>
      </c>
      <c r="F174" s="201" t="s">
        <v>627</v>
      </c>
      <c r="G174" s="198"/>
      <c r="H174" s="202">
        <v>10.485</v>
      </c>
      <c r="I174" s="203"/>
      <c r="J174" s="198"/>
      <c r="K174" s="198"/>
      <c r="L174" s="204"/>
      <c r="M174" s="205"/>
      <c r="N174" s="206"/>
      <c r="O174" s="206"/>
      <c r="P174" s="206"/>
      <c r="Q174" s="206"/>
      <c r="R174" s="206"/>
      <c r="S174" s="206"/>
      <c r="T174" s="207"/>
      <c r="AT174" s="208" t="s">
        <v>147</v>
      </c>
      <c r="AU174" s="208" t="s">
        <v>154</v>
      </c>
      <c r="AV174" s="11" t="s">
        <v>83</v>
      </c>
      <c r="AW174" s="11" t="s">
        <v>38</v>
      </c>
      <c r="AX174" s="11" t="s">
        <v>75</v>
      </c>
      <c r="AY174" s="208" t="s">
        <v>136</v>
      </c>
    </row>
    <row r="175" spans="2:65" s="1" customFormat="1" ht="22.5" customHeight="1">
      <c r="B175" s="34"/>
      <c r="C175" s="183" t="s">
        <v>304</v>
      </c>
      <c r="D175" s="183" t="s">
        <v>138</v>
      </c>
      <c r="E175" s="184" t="s">
        <v>276</v>
      </c>
      <c r="F175" s="185" t="s">
        <v>277</v>
      </c>
      <c r="G175" s="186" t="s">
        <v>215</v>
      </c>
      <c r="H175" s="187">
        <v>0.623</v>
      </c>
      <c r="I175" s="188"/>
      <c r="J175" s="189">
        <f>ROUND(I175*H175,2)</f>
        <v>0</v>
      </c>
      <c r="K175" s="185" t="s">
        <v>142</v>
      </c>
      <c r="L175" s="54"/>
      <c r="M175" s="190" t="s">
        <v>22</v>
      </c>
      <c r="N175" s="191" t="s">
        <v>46</v>
      </c>
      <c r="O175" s="35"/>
      <c r="P175" s="192">
        <f>O175*H175</f>
        <v>0</v>
      </c>
      <c r="Q175" s="192">
        <v>0</v>
      </c>
      <c r="R175" s="192">
        <f>Q175*H175</f>
        <v>0</v>
      </c>
      <c r="S175" s="192">
        <v>0</v>
      </c>
      <c r="T175" s="193">
        <f>S175*H175</f>
        <v>0</v>
      </c>
      <c r="AR175" s="17" t="s">
        <v>143</v>
      </c>
      <c r="AT175" s="17" t="s">
        <v>138</v>
      </c>
      <c r="AU175" s="17" t="s">
        <v>154</v>
      </c>
      <c r="AY175" s="17" t="s">
        <v>136</v>
      </c>
      <c r="BE175" s="194">
        <f>IF(N175="základní",J175,0)</f>
        <v>0</v>
      </c>
      <c r="BF175" s="194">
        <f>IF(N175="snížená",J175,0)</f>
        <v>0</v>
      </c>
      <c r="BG175" s="194">
        <f>IF(N175="zákl. přenesená",J175,0)</f>
        <v>0</v>
      </c>
      <c r="BH175" s="194">
        <f>IF(N175="sníž. přenesená",J175,0)</f>
        <v>0</v>
      </c>
      <c r="BI175" s="194">
        <f>IF(N175="nulová",J175,0)</f>
        <v>0</v>
      </c>
      <c r="BJ175" s="17" t="s">
        <v>23</v>
      </c>
      <c r="BK175" s="194">
        <f>ROUND(I175*H175,2)</f>
        <v>0</v>
      </c>
      <c r="BL175" s="17" t="s">
        <v>143</v>
      </c>
      <c r="BM175" s="17" t="s">
        <v>278</v>
      </c>
    </row>
    <row r="176" spans="2:47" s="1" customFormat="1" ht="67.5">
      <c r="B176" s="34"/>
      <c r="C176" s="56"/>
      <c r="D176" s="195" t="s">
        <v>145</v>
      </c>
      <c r="E176" s="56"/>
      <c r="F176" s="196" t="s">
        <v>279</v>
      </c>
      <c r="G176" s="56"/>
      <c r="H176" s="56"/>
      <c r="I176" s="153"/>
      <c r="J176" s="56"/>
      <c r="K176" s="56"/>
      <c r="L176" s="54"/>
      <c r="M176" s="71"/>
      <c r="N176" s="35"/>
      <c r="O176" s="35"/>
      <c r="P176" s="35"/>
      <c r="Q176" s="35"/>
      <c r="R176" s="35"/>
      <c r="S176" s="35"/>
      <c r="T176" s="72"/>
      <c r="AT176" s="17" t="s">
        <v>145</v>
      </c>
      <c r="AU176" s="17" t="s">
        <v>154</v>
      </c>
    </row>
    <row r="177" spans="2:51" s="11" customFormat="1" ht="13.5">
      <c r="B177" s="197"/>
      <c r="C177" s="198"/>
      <c r="D177" s="199" t="s">
        <v>147</v>
      </c>
      <c r="E177" s="200" t="s">
        <v>22</v>
      </c>
      <c r="F177" s="201" t="s">
        <v>624</v>
      </c>
      <c r="G177" s="198"/>
      <c r="H177" s="202">
        <v>0.623</v>
      </c>
      <c r="I177" s="203"/>
      <c r="J177" s="198"/>
      <c r="K177" s="198"/>
      <c r="L177" s="204"/>
      <c r="M177" s="205"/>
      <c r="N177" s="206"/>
      <c r="O177" s="206"/>
      <c r="P177" s="206"/>
      <c r="Q177" s="206"/>
      <c r="R177" s="206"/>
      <c r="S177" s="206"/>
      <c r="T177" s="207"/>
      <c r="AT177" s="208" t="s">
        <v>147</v>
      </c>
      <c r="AU177" s="208" t="s">
        <v>154</v>
      </c>
      <c r="AV177" s="11" t="s">
        <v>83</v>
      </c>
      <c r="AW177" s="11" t="s">
        <v>38</v>
      </c>
      <c r="AX177" s="11" t="s">
        <v>23</v>
      </c>
      <c r="AY177" s="208" t="s">
        <v>136</v>
      </c>
    </row>
    <row r="178" spans="2:65" s="1" customFormat="1" ht="22.5" customHeight="1">
      <c r="B178" s="34"/>
      <c r="C178" s="183" t="s">
        <v>310</v>
      </c>
      <c r="D178" s="183" t="s">
        <v>138</v>
      </c>
      <c r="E178" s="184" t="s">
        <v>628</v>
      </c>
      <c r="F178" s="185" t="s">
        <v>629</v>
      </c>
      <c r="G178" s="186" t="s">
        <v>215</v>
      </c>
      <c r="H178" s="187">
        <v>0.132</v>
      </c>
      <c r="I178" s="188"/>
      <c r="J178" s="189">
        <f>ROUND(I178*H178,2)</f>
        <v>0</v>
      </c>
      <c r="K178" s="185" t="s">
        <v>142</v>
      </c>
      <c r="L178" s="54"/>
      <c r="M178" s="190" t="s">
        <v>22</v>
      </c>
      <c r="N178" s="191" t="s">
        <v>46</v>
      </c>
      <c r="O178" s="35"/>
      <c r="P178" s="192">
        <f>O178*H178</f>
        <v>0</v>
      </c>
      <c r="Q178" s="192">
        <v>0</v>
      </c>
      <c r="R178" s="192">
        <f>Q178*H178</f>
        <v>0</v>
      </c>
      <c r="S178" s="192">
        <v>0</v>
      </c>
      <c r="T178" s="193">
        <f>S178*H178</f>
        <v>0</v>
      </c>
      <c r="AR178" s="17" t="s">
        <v>143</v>
      </c>
      <c r="AT178" s="17" t="s">
        <v>138</v>
      </c>
      <c r="AU178" s="17" t="s">
        <v>154</v>
      </c>
      <c r="AY178" s="17" t="s">
        <v>136</v>
      </c>
      <c r="BE178" s="194">
        <f>IF(N178="základní",J178,0)</f>
        <v>0</v>
      </c>
      <c r="BF178" s="194">
        <f>IF(N178="snížená",J178,0)</f>
        <v>0</v>
      </c>
      <c r="BG178" s="194">
        <f>IF(N178="zákl. přenesená",J178,0)</f>
        <v>0</v>
      </c>
      <c r="BH178" s="194">
        <f>IF(N178="sníž. přenesená",J178,0)</f>
        <v>0</v>
      </c>
      <c r="BI178" s="194">
        <f>IF(N178="nulová",J178,0)</f>
        <v>0</v>
      </c>
      <c r="BJ178" s="17" t="s">
        <v>23</v>
      </c>
      <c r="BK178" s="194">
        <f>ROUND(I178*H178,2)</f>
        <v>0</v>
      </c>
      <c r="BL178" s="17" t="s">
        <v>143</v>
      </c>
      <c r="BM178" s="17" t="s">
        <v>630</v>
      </c>
    </row>
    <row r="179" spans="2:47" s="1" customFormat="1" ht="67.5">
      <c r="B179" s="34"/>
      <c r="C179" s="56"/>
      <c r="D179" s="195" t="s">
        <v>145</v>
      </c>
      <c r="E179" s="56"/>
      <c r="F179" s="196" t="s">
        <v>279</v>
      </c>
      <c r="G179" s="56"/>
      <c r="H179" s="56"/>
      <c r="I179" s="153"/>
      <c r="J179" s="56"/>
      <c r="K179" s="56"/>
      <c r="L179" s="54"/>
      <c r="M179" s="71"/>
      <c r="N179" s="35"/>
      <c r="O179" s="35"/>
      <c r="P179" s="35"/>
      <c r="Q179" s="35"/>
      <c r="R179" s="35"/>
      <c r="S179" s="35"/>
      <c r="T179" s="72"/>
      <c r="AT179" s="17" t="s">
        <v>145</v>
      </c>
      <c r="AU179" s="17" t="s">
        <v>154</v>
      </c>
    </row>
    <row r="180" spans="2:51" s="11" customFormat="1" ht="13.5">
      <c r="B180" s="197"/>
      <c r="C180" s="198"/>
      <c r="D180" s="199" t="s">
        <v>147</v>
      </c>
      <c r="E180" s="200" t="s">
        <v>22</v>
      </c>
      <c r="F180" s="201" t="s">
        <v>626</v>
      </c>
      <c r="G180" s="198"/>
      <c r="H180" s="202">
        <v>0.132</v>
      </c>
      <c r="I180" s="203"/>
      <c r="J180" s="198"/>
      <c r="K180" s="198"/>
      <c r="L180" s="204"/>
      <c r="M180" s="205"/>
      <c r="N180" s="206"/>
      <c r="O180" s="206"/>
      <c r="P180" s="206"/>
      <c r="Q180" s="206"/>
      <c r="R180" s="206"/>
      <c r="S180" s="206"/>
      <c r="T180" s="207"/>
      <c r="AT180" s="208" t="s">
        <v>147</v>
      </c>
      <c r="AU180" s="208" t="s">
        <v>154</v>
      </c>
      <c r="AV180" s="11" t="s">
        <v>83</v>
      </c>
      <c r="AW180" s="11" t="s">
        <v>38</v>
      </c>
      <c r="AX180" s="11" t="s">
        <v>23</v>
      </c>
      <c r="AY180" s="208" t="s">
        <v>136</v>
      </c>
    </row>
    <row r="181" spans="2:65" s="1" customFormat="1" ht="22.5" customHeight="1">
      <c r="B181" s="34"/>
      <c r="C181" s="183" t="s">
        <v>314</v>
      </c>
      <c r="D181" s="183" t="s">
        <v>138</v>
      </c>
      <c r="E181" s="184" t="s">
        <v>281</v>
      </c>
      <c r="F181" s="185" t="s">
        <v>282</v>
      </c>
      <c r="G181" s="186" t="s">
        <v>215</v>
      </c>
      <c r="H181" s="187">
        <v>0.41</v>
      </c>
      <c r="I181" s="188"/>
      <c r="J181" s="189">
        <f>ROUND(I181*H181,2)</f>
        <v>0</v>
      </c>
      <c r="K181" s="185" t="s">
        <v>142</v>
      </c>
      <c r="L181" s="54"/>
      <c r="M181" s="190" t="s">
        <v>22</v>
      </c>
      <c r="N181" s="191" t="s">
        <v>46</v>
      </c>
      <c r="O181" s="35"/>
      <c r="P181" s="192">
        <f>O181*H181</f>
        <v>0</v>
      </c>
      <c r="Q181" s="192">
        <v>0</v>
      </c>
      <c r="R181" s="192">
        <f>Q181*H181</f>
        <v>0</v>
      </c>
      <c r="S181" s="192">
        <v>0</v>
      </c>
      <c r="T181" s="193">
        <f>S181*H181</f>
        <v>0</v>
      </c>
      <c r="AR181" s="17" t="s">
        <v>143</v>
      </c>
      <c r="AT181" s="17" t="s">
        <v>138</v>
      </c>
      <c r="AU181" s="17" t="s">
        <v>154</v>
      </c>
      <c r="AY181" s="17" t="s">
        <v>136</v>
      </c>
      <c r="BE181" s="194">
        <f>IF(N181="základní",J181,0)</f>
        <v>0</v>
      </c>
      <c r="BF181" s="194">
        <f>IF(N181="snížená",J181,0)</f>
        <v>0</v>
      </c>
      <c r="BG181" s="194">
        <f>IF(N181="zákl. přenesená",J181,0)</f>
        <v>0</v>
      </c>
      <c r="BH181" s="194">
        <f>IF(N181="sníž. přenesená",J181,0)</f>
        <v>0</v>
      </c>
      <c r="BI181" s="194">
        <f>IF(N181="nulová",J181,0)</f>
        <v>0</v>
      </c>
      <c r="BJ181" s="17" t="s">
        <v>23</v>
      </c>
      <c r="BK181" s="194">
        <f>ROUND(I181*H181,2)</f>
        <v>0</v>
      </c>
      <c r="BL181" s="17" t="s">
        <v>143</v>
      </c>
      <c r="BM181" s="17" t="s">
        <v>283</v>
      </c>
    </row>
    <row r="182" spans="2:47" s="1" customFormat="1" ht="67.5">
      <c r="B182" s="34"/>
      <c r="C182" s="56"/>
      <c r="D182" s="195" t="s">
        <v>145</v>
      </c>
      <c r="E182" s="56"/>
      <c r="F182" s="196" t="s">
        <v>279</v>
      </c>
      <c r="G182" s="56"/>
      <c r="H182" s="56"/>
      <c r="I182" s="153"/>
      <c r="J182" s="56"/>
      <c r="K182" s="56"/>
      <c r="L182" s="54"/>
      <c r="M182" s="71"/>
      <c r="N182" s="35"/>
      <c r="O182" s="35"/>
      <c r="P182" s="35"/>
      <c r="Q182" s="35"/>
      <c r="R182" s="35"/>
      <c r="S182" s="35"/>
      <c r="T182" s="72"/>
      <c r="AT182" s="17" t="s">
        <v>145</v>
      </c>
      <c r="AU182" s="17" t="s">
        <v>154</v>
      </c>
    </row>
    <row r="183" spans="2:51" s="11" customFormat="1" ht="13.5">
      <c r="B183" s="197"/>
      <c r="C183" s="198"/>
      <c r="D183" s="199" t="s">
        <v>147</v>
      </c>
      <c r="E183" s="200" t="s">
        <v>22</v>
      </c>
      <c r="F183" s="201" t="s">
        <v>269</v>
      </c>
      <c r="G183" s="198"/>
      <c r="H183" s="202">
        <v>0.41</v>
      </c>
      <c r="I183" s="203"/>
      <c r="J183" s="198"/>
      <c r="K183" s="198"/>
      <c r="L183" s="204"/>
      <c r="M183" s="205"/>
      <c r="N183" s="206"/>
      <c r="O183" s="206"/>
      <c r="P183" s="206"/>
      <c r="Q183" s="206"/>
      <c r="R183" s="206"/>
      <c r="S183" s="206"/>
      <c r="T183" s="207"/>
      <c r="AT183" s="208" t="s">
        <v>147</v>
      </c>
      <c r="AU183" s="208" t="s">
        <v>154</v>
      </c>
      <c r="AV183" s="11" t="s">
        <v>83</v>
      </c>
      <c r="AW183" s="11" t="s">
        <v>38</v>
      </c>
      <c r="AX183" s="11" t="s">
        <v>23</v>
      </c>
      <c r="AY183" s="208" t="s">
        <v>136</v>
      </c>
    </row>
    <row r="184" spans="2:65" s="1" customFormat="1" ht="22.5" customHeight="1">
      <c r="B184" s="34"/>
      <c r="C184" s="183" t="s">
        <v>319</v>
      </c>
      <c r="D184" s="183" t="s">
        <v>138</v>
      </c>
      <c r="E184" s="184" t="s">
        <v>285</v>
      </c>
      <c r="F184" s="185" t="s">
        <v>286</v>
      </c>
      <c r="G184" s="186" t="s">
        <v>215</v>
      </c>
      <c r="H184" s="187">
        <v>15</v>
      </c>
      <c r="I184" s="188"/>
      <c r="J184" s="189">
        <f>ROUND(I184*H184,2)</f>
        <v>0</v>
      </c>
      <c r="K184" s="185" t="s">
        <v>22</v>
      </c>
      <c r="L184" s="54"/>
      <c r="M184" s="190" t="s">
        <v>22</v>
      </c>
      <c r="N184" s="191" t="s">
        <v>46</v>
      </c>
      <c r="O184" s="35"/>
      <c r="P184" s="192">
        <f>O184*H184</f>
        <v>0</v>
      </c>
      <c r="Q184" s="192">
        <v>0</v>
      </c>
      <c r="R184" s="192">
        <f>Q184*H184</f>
        <v>0</v>
      </c>
      <c r="S184" s="192">
        <v>0</v>
      </c>
      <c r="T184" s="193">
        <f>S184*H184</f>
        <v>0</v>
      </c>
      <c r="AR184" s="17" t="s">
        <v>143</v>
      </c>
      <c r="AT184" s="17" t="s">
        <v>138</v>
      </c>
      <c r="AU184" s="17" t="s">
        <v>154</v>
      </c>
      <c r="AY184" s="17" t="s">
        <v>136</v>
      </c>
      <c r="BE184" s="194">
        <f>IF(N184="základní",J184,0)</f>
        <v>0</v>
      </c>
      <c r="BF184" s="194">
        <f>IF(N184="snížená",J184,0)</f>
        <v>0</v>
      </c>
      <c r="BG184" s="194">
        <f>IF(N184="zákl. přenesená",J184,0)</f>
        <v>0</v>
      </c>
      <c r="BH184" s="194">
        <f>IF(N184="sníž. přenesená",J184,0)</f>
        <v>0</v>
      </c>
      <c r="BI184" s="194">
        <f>IF(N184="nulová",J184,0)</f>
        <v>0</v>
      </c>
      <c r="BJ184" s="17" t="s">
        <v>23</v>
      </c>
      <c r="BK184" s="194">
        <f>ROUND(I184*H184,2)</f>
        <v>0</v>
      </c>
      <c r="BL184" s="17" t="s">
        <v>143</v>
      </c>
      <c r="BM184" s="17" t="s">
        <v>287</v>
      </c>
    </row>
    <row r="185" spans="2:51" s="11" customFormat="1" ht="13.5">
      <c r="B185" s="197"/>
      <c r="C185" s="198"/>
      <c r="D185" s="195" t="s">
        <v>147</v>
      </c>
      <c r="E185" s="209" t="s">
        <v>22</v>
      </c>
      <c r="F185" s="210" t="s">
        <v>8</v>
      </c>
      <c r="G185" s="198"/>
      <c r="H185" s="211">
        <v>15</v>
      </c>
      <c r="I185" s="203"/>
      <c r="J185" s="198"/>
      <c r="K185" s="198"/>
      <c r="L185" s="204"/>
      <c r="M185" s="205"/>
      <c r="N185" s="206"/>
      <c r="O185" s="206"/>
      <c r="P185" s="206"/>
      <c r="Q185" s="206"/>
      <c r="R185" s="206"/>
      <c r="S185" s="206"/>
      <c r="T185" s="207"/>
      <c r="AT185" s="208" t="s">
        <v>147</v>
      </c>
      <c r="AU185" s="208" t="s">
        <v>154</v>
      </c>
      <c r="AV185" s="11" t="s">
        <v>83</v>
      </c>
      <c r="AW185" s="11" t="s">
        <v>38</v>
      </c>
      <c r="AX185" s="11" t="s">
        <v>23</v>
      </c>
      <c r="AY185" s="208" t="s">
        <v>136</v>
      </c>
    </row>
    <row r="186" spans="2:63" s="10" customFormat="1" ht="37.35" customHeight="1">
      <c r="B186" s="166"/>
      <c r="C186" s="167"/>
      <c r="D186" s="168" t="s">
        <v>74</v>
      </c>
      <c r="E186" s="169" t="s">
        <v>288</v>
      </c>
      <c r="F186" s="169" t="s">
        <v>289</v>
      </c>
      <c r="G186" s="167"/>
      <c r="H186" s="167"/>
      <c r="I186" s="170"/>
      <c r="J186" s="171">
        <f>BK186</f>
        <v>0</v>
      </c>
      <c r="K186" s="167"/>
      <c r="L186" s="172"/>
      <c r="M186" s="173"/>
      <c r="N186" s="174"/>
      <c r="O186" s="174"/>
      <c r="P186" s="175">
        <f>P187+P191</f>
        <v>0</v>
      </c>
      <c r="Q186" s="174"/>
      <c r="R186" s="175">
        <f>R187+R191</f>
        <v>0.007</v>
      </c>
      <c r="S186" s="174"/>
      <c r="T186" s="176">
        <f>T187+T191</f>
        <v>0</v>
      </c>
      <c r="AR186" s="177" t="s">
        <v>83</v>
      </c>
      <c r="AT186" s="178" t="s">
        <v>74</v>
      </c>
      <c r="AU186" s="178" t="s">
        <v>75</v>
      </c>
      <c r="AY186" s="177" t="s">
        <v>136</v>
      </c>
      <c r="BK186" s="179">
        <f>BK187+BK191</f>
        <v>0</v>
      </c>
    </row>
    <row r="187" spans="2:63" s="10" customFormat="1" ht="19.9" customHeight="1">
      <c r="B187" s="166"/>
      <c r="C187" s="167"/>
      <c r="D187" s="180" t="s">
        <v>74</v>
      </c>
      <c r="E187" s="181" t="s">
        <v>290</v>
      </c>
      <c r="F187" s="181" t="s">
        <v>291</v>
      </c>
      <c r="G187" s="167"/>
      <c r="H187" s="167"/>
      <c r="I187" s="170"/>
      <c r="J187" s="182">
        <f>BK187</f>
        <v>0</v>
      </c>
      <c r="K187" s="167"/>
      <c r="L187" s="172"/>
      <c r="M187" s="173"/>
      <c r="N187" s="174"/>
      <c r="O187" s="174"/>
      <c r="P187" s="175">
        <f>SUM(P188:P190)</f>
        <v>0</v>
      </c>
      <c r="Q187" s="174"/>
      <c r="R187" s="175">
        <f>SUM(R188:R190)</f>
        <v>0</v>
      </c>
      <c r="S187" s="174"/>
      <c r="T187" s="176">
        <f>SUM(T188:T190)</f>
        <v>0</v>
      </c>
      <c r="AR187" s="177" t="s">
        <v>83</v>
      </c>
      <c r="AT187" s="178" t="s">
        <v>74</v>
      </c>
      <c r="AU187" s="178" t="s">
        <v>23</v>
      </c>
      <c r="AY187" s="177" t="s">
        <v>136</v>
      </c>
      <c r="BK187" s="179">
        <f>SUM(BK188:BK190)</f>
        <v>0</v>
      </c>
    </row>
    <row r="188" spans="2:65" s="1" customFormat="1" ht="31.5" customHeight="1">
      <c r="B188" s="34"/>
      <c r="C188" s="183" t="s">
        <v>317</v>
      </c>
      <c r="D188" s="183" t="s">
        <v>138</v>
      </c>
      <c r="E188" s="184" t="s">
        <v>631</v>
      </c>
      <c r="F188" s="185" t="s">
        <v>632</v>
      </c>
      <c r="G188" s="186" t="s">
        <v>238</v>
      </c>
      <c r="H188" s="187">
        <v>1</v>
      </c>
      <c r="I188" s="188"/>
      <c r="J188" s="189">
        <f>ROUND(I188*H188,2)</f>
        <v>0</v>
      </c>
      <c r="K188" s="185" t="s">
        <v>142</v>
      </c>
      <c r="L188" s="54"/>
      <c r="M188" s="190" t="s">
        <v>22</v>
      </c>
      <c r="N188" s="191" t="s">
        <v>46</v>
      </c>
      <c r="O188" s="35"/>
      <c r="P188" s="192">
        <f>O188*H188</f>
        <v>0</v>
      </c>
      <c r="Q188" s="192">
        <v>0</v>
      </c>
      <c r="R188" s="192">
        <f>Q188*H188</f>
        <v>0</v>
      </c>
      <c r="S188" s="192">
        <v>0</v>
      </c>
      <c r="T188" s="193">
        <f>S188*H188</f>
        <v>0</v>
      </c>
      <c r="AR188" s="17" t="s">
        <v>235</v>
      </c>
      <c r="AT188" s="17" t="s">
        <v>138</v>
      </c>
      <c r="AU188" s="17" t="s">
        <v>83</v>
      </c>
      <c r="AY188" s="17" t="s">
        <v>136</v>
      </c>
      <c r="BE188" s="194">
        <f>IF(N188="základní",J188,0)</f>
        <v>0</v>
      </c>
      <c r="BF188" s="194">
        <f>IF(N188="snížená",J188,0)</f>
        <v>0</v>
      </c>
      <c r="BG188" s="194">
        <f>IF(N188="zákl. přenesená",J188,0)</f>
        <v>0</v>
      </c>
      <c r="BH188" s="194">
        <f>IF(N188="sníž. přenesená",J188,0)</f>
        <v>0</v>
      </c>
      <c r="BI188" s="194">
        <f>IF(N188="nulová",J188,0)</f>
        <v>0</v>
      </c>
      <c r="BJ188" s="17" t="s">
        <v>23</v>
      </c>
      <c r="BK188" s="194">
        <f>ROUND(I188*H188,2)</f>
        <v>0</v>
      </c>
      <c r="BL188" s="17" t="s">
        <v>235</v>
      </c>
      <c r="BM188" s="17" t="s">
        <v>633</v>
      </c>
    </row>
    <row r="189" spans="2:47" s="1" customFormat="1" ht="40.5">
      <c r="B189" s="34"/>
      <c r="C189" s="56"/>
      <c r="D189" s="195" t="s">
        <v>145</v>
      </c>
      <c r="E189" s="56"/>
      <c r="F189" s="196" t="s">
        <v>295</v>
      </c>
      <c r="G189" s="56"/>
      <c r="H189" s="56"/>
      <c r="I189" s="153"/>
      <c r="J189" s="56"/>
      <c r="K189" s="56"/>
      <c r="L189" s="54"/>
      <c r="M189" s="71"/>
      <c r="N189" s="35"/>
      <c r="O189" s="35"/>
      <c r="P189" s="35"/>
      <c r="Q189" s="35"/>
      <c r="R189" s="35"/>
      <c r="S189" s="35"/>
      <c r="T189" s="72"/>
      <c r="AT189" s="17" t="s">
        <v>145</v>
      </c>
      <c r="AU189" s="17" t="s">
        <v>83</v>
      </c>
    </row>
    <row r="190" spans="2:51" s="11" customFormat="1" ht="13.5">
      <c r="B190" s="197"/>
      <c r="C190" s="198"/>
      <c r="D190" s="195" t="s">
        <v>147</v>
      </c>
      <c r="E190" s="209" t="s">
        <v>22</v>
      </c>
      <c r="F190" s="210" t="s">
        <v>23</v>
      </c>
      <c r="G190" s="198"/>
      <c r="H190" s="211">
        <v>1</v>
      </c>
      <c r="I190" s="203"/>
      <c r="J190" s="198"/>
      <c r="K190" s="198"/>
      <c r="L190" s="204"/>
      <c r="M190" s="205"/>
      <c r="N190" s="206"/>
      <c r="O190" s="206"/>
      <c r="P190" s="206"/>
      <c r="Q190" s="206"/>
      <c r="R190" s="206"/>
      <c r="S190" s="206"/>
      <c r="T190" s="207"/>
      <c r="AT190" s="208" t="s">
        <v>147</v>
      </c>
      <c r="AU190" s="208" t="s">
        <v>83</v>
      </c>
      <c r="AV190" s="11" t="s">
        <v>83</v>
      </c>
      <c r="AW190" s="11" t="s">
        <v>38</v>
      </c>
      <c r="AX190" s="11" t="s">
        <v>23</v>
      </c>
      <c r="AY190" s="208" t="s">
        <v>136</v>
      </c>
    </row>
    <row r="191" spans="2:63" s="10" customFormat="1" ht="29.85" customHeight="1">
      <c r="B191" s="166"/>
      <c r="C191" s="167"/>
      <c r="D191" s="180" t="s">
        <v>74</v>
      </c>
      <c r="E191" s="181" t="s">
        <v>634</v>
      </c>
      <c r="F191" s="181" t="s">
        <v>635</v>
      </c>
      <c r="G191" s="167"/>
      <c r="H191" s="167"/>
      <c r="I191" s="170"/>
      <c r="J191" s="182">
        <f>BK191</f>
        <v>0</v>
      </c>
      <c r="K191" s="167"/>
      <c r="L191" s="172"/>
      <c r="M191" s="173"/>
      <c r="N191" s="174"/>
      <c r="O191" s="174"/>
      <c r="P191" s="175">
        <f>SUM(P192:P194)</f>
        <v>0</v>
      </c>
      <c r="Q191" s="174"/>
      <c r="R191" s="175">
        <f>SUM(R192:R194)</f>
        <v>0.007</v>
      </c>
      <c r="S191" s="174"/>
      <c r="T191" s="176">
        <f>SUM(T192:T194)</f>
        <v>0</v>
      </c>
      <c r="AR191" s="177" t="s">
        <v>83</v>
      </c>
      <c r="AT191" s="178" t="s">
        <v>74</v>
      </c>
      <c r="AU191" s="178" t="s">
        <v>23</v>
      </c>
      <c r="AY191" s="177" t="s">
        <v>136</v>
      </c>
      <c r="BK191" s="179">
        <f>SUM(BK192:BK194)</f>
        <v>0</v>
      </c>
    </row>
    <row r="192" spans="2:65" s="1" customFormat="1" ht="31.5" customHeight="1">
      <c r="B192" s="34"/>
      <c r="C192" s="183" t="s">
        <v>327</v>
      </c>
      <c r="D192" s="183" t="s">
        <v>138</v>
      </c>
      <c r="E192" s="184" t="s">
        <v>636</v>
      </c>
      <c r="F192" s="185" t="s">
        <v>637</v>
      </c>
      <c r="G192" s="186" t="s">
        <v>238</v>
      </c>
      <c r="H192" s="187">
        <v>1</v>
      </c>
      <c r="I192" s="188"/>
      <c r="J192" s="189">
        <f>ROUND(I192*H192,2)</f>
        <v>0</v>
      </c>
      <c r="K192" s="185" t="s">
        <v>142</v>
      </c>
      <c r="L192" s="54"/>
      <c r="M192" s="190" t="s">
        <v>22</v>
      </c>
      <c r="N192" s="191" t="s">
        <v>46</v>
      </c>
      <c r="O192" s="35"/>
      <c r="P192" s="192">
        <f>O192*H192</f>
        <v>0</v>
      </c>
      <c r="Q192" s="192">
        <v>0</v>
      </c>
      <c r="R192" s="192">
        <f>Q192*H192</f>
        <v>0</v>
      </c>
      <c r="S192" s="192">
        <v>0</v>
      </c>
      <c r="T192" s="193">
        <f>S192*H192</f>
        <v>0</v>
      </c>
      <c r="AR192" s="17" t="s">
        <v>235</v>
      </c>
      <c r="AT192" s="17" t="s">
        <v>138</v>
      </c>
      <c r="AU192" s="17" t="s">
        <v>83</v>
      </c>
      <c r="AY192" s="17" t="s">
        <v>136</v>
      </c>
      <c r="BE192" s="194">
        <f>IF(N192="základní",J192,0)</f>
        <v>0</v>
      </c>
      <c r="BF192" s="194">
        <f>IF(N192="snížená",J192,0)</f>
        <v>0</v>
      </c>
      <c r="BG192" s="194">
        <f>IF(N192="zákl. přenesená",J192,0)</f>
        <v>0</v>
      </c>
      <c r="BH192" s="194">
        <f>IF(N192="sníž. přenesená",J192,0)</f>
        <v>0</v>
      </c>
      <c r="BI192" s="194">
        <f>IF(N192="nulová",J192,0)</f>
        <v>0</v>
      </c>
      <c r="BJ192" s="17" t="s">
        <v>23</v>
      </c>
      <c r="BK192" s="194">
        <f>ROUND(I192*H192,2)</f>
        <v>0</v>
      </c>
      <c r="BL192" s="17" t="s">
        <v>235</v>
      </c>
      <c r="BM192" s="17" t="s">
        <v>638</v>
      </c>
    </row>
    <row r="193" spans="2:65" s="1" customFormat="1" ht="22.5" customHeight="1">
      <c r="B193" s="34"/>
      <c r="C193" s="223" t="s">
        <v>334</v>
      </c>
      <c r="D193" s="223" t="s">
        <v>182</v>
      </c>
      <c r="E193" s="224" t="s">
        <v>639</v>
      </c>
      <c r="F193" s="225" t="s">
        <v>640</v>
      </c>
      <c r="G193" s="226" t="s">
        <v>238</v>
      </c>
      <c r="H193" s="227">
        <v>1</v>
      </c>
      <c r="I193" s="228"/>
      <c r="J193" s="229">
        <f>ROUND(I193*H193,2)</f>
        <v>0</v>
      </c>
      <c r="K193" s="225" t="s">
        <v>22</v>
      </c>
      <c r="L193" s="230"/>
      <c r="M193" s="231" t="s">
        <v>22</v>
      </c>
      <c r="N193" s="232" t="s">
        <v>46</v>
      </c>
      <c r="O193" s="35"/>
      <c r="P193" s="192">
        <f>O193*H193</f>
        <v>0</v>
      </c>
      <c r="Q193" s="192">
        <v>0.007</v>
      </c>
      <c r="R193" s="192">
        <f>Q193*H193</f>
        <v>0.007</v>
      </c>
      <c r="S193" s="192">
        <v>0</v>
      </c>
      <c r="T193" s="193">
        <f>S193*H193</f>
        <v>0</v>
      </c>
      <c r="AR193" s="17" t="s">
        <v>317</v>
      </c>
      <c r="AT193" s="17" t="s">
        <v>182</v>
      </c>
      <c r="AU193" s="17" t="s">
        <v>83</v>
      </c>
      <c r="AY193" s="17" t="s">
        <v>136</v>
      </c>
      <c r="BE193" s="194">
        <f>IF(N193="základní",J193,0)</f>
        <v>0</v>
      </c>
      <c r="BF193" s="194">
        <f>IF(N193="snížená",J193,0)</f>
        <v>0</v>
      </c>
      <c r="BG193" s="194">
        <f>IF(N193="zákl. přenesená",J193,0)</f>
        <v>0</v>
      </c>
      <c r="BH193" s="194">
        <f>IF(N193="sníž. přenesená",J193,0)</f>
        <v>0</v>
      </c>
      <c r="BI193" s="194">
        <f>IF(N193="nulová",J193,0)</f>
        <v>0</v>
      </c>
      <c r="BJ193" s="17" t="s">
        <v>23</v>
      </c>
      <c r="BK193" s="194">
        <f>ROUND(I193*H193,2)</f>
        <v>0</v>
      </c>
      <c r="BL193" s="17" t="s">
        <v>235</v>
      </c>
      <c r="BM193" s="17" t="s">
        <v>641</v>
      </c>
    </row>
    <row r="194" spans="2:51" s="11" customFormat="1" ht="13.5">
      <c r="B194" s="197"/>
      <c r="C194" s="198"/>
      <c r="D194" s="195" t="s">
        <v>147</v>
      </c>
      <c r="E194" s="209" t="s">
        <v>22</v>
      </c>
      <c r="F194" s="210" t="s">
        <v>23</v>
      </c>
      <c r="G194" s="198"/>
      <c r="H194" s="211">
        <v>1</v>
      </c>
      <c r="I194" s="203"/>
      <c r="J194" s="198"/>
      <c r="K194" s="198"/>
      <c r="L194" s="204"/>
      <c r="M194" s="205"/>
      <c r="N194" s="206"/>
      <c r="O194" s="206"/>
      <c r="P194" s="206"/>
      <c r="Q194" s="206"/>
      <c r="R194" s="206"/>
      <c r="S194" s="206"/>
      <c r="T194" s="207"/>
      <c r="AT194" s="208" t="s">
        <v>147</v>
      </c>
      <c r="AU194" s="208" t="s">
        <v>83</v>
      </c>
      <c r="AV194" s="11" t="s">
        <v>83</v>
      </c>
      <c r="AW194" s="11" t="s">
        <v>38</v>
      </c>
      <c r="AX194" s="11" t="s">
        <v>23</v>
      </c>
      <c r="AY194" s="208" t="s">
        <v>136</v>
      </c>
    </row>
    <row r="195" spans="2:63" s="10" customFormat="1" ht="37.35" customHeight="1">
      <c r="B195" s="166"/>
      <c r="C195" s="167"/>
      <c r="D195" s="168" t="s">
        <v>74</v>
      </c>
      <c r="E195" s="169" t="s">
        <v>182</v>
      </c>
      <c r="F195" s="169" t="s">
        <v>331</v>
      </c>
      <c r="G195" s="167"/>
      <c r="H195" s="167"/>
      <c r="I195" s="170"/>
      <c r="J195" s="171">
        <f>BK195</f>
        <v>0</v>
      </c>
      <c r="K195" s="167"/>
      <c r="L195" s="172"/>
      <c r="M195" s="173"/>
      <c r="N195" s="174"/>
      <c r="O195" s="174"/>
      <c r="P195" s="175">
        <f>P196+P223+P226</f>
        <v>0</v>
      </c>
      <c r="Q195" s="174"/>
      <c r="R195" s="175">
        <f>R196+R223+R226</f>
        <v>9.255783399999999</v>
      </c>
      <c r="S195" s="174"/>
      <c r="T195" s="176">
        <f>T196+T223+T226</f>
        <v>0</v>
      </c>
      <c r="AR195" s="177" t="s">
        <v>154</v>
      </c>
      <c r="AT195" s="178" t="s">
        <v>74</v>
      </c>
      <c r="AU195" s="178" t="s">
        <v>75</v>
      </c>
      <c r="AY195" s="177" t="s">
        <v>136</v>
      </c>
      <c r="BK195" s="179">
        <f>BK196+BK223+BK226</f>
        <v>0</v>
      </c>
    </row>
    <row r="196" spans="2:63" s="10" customFormat="1" ht="19.9" customHeight="1">
      <c r="B196" s="166"/>
      <c r="C196" s="167"/>
      <c r="D196" s="180" t="s">
        <v>74</v>
      </c>
      <c r="E196" s="181" t="s">
        <v>332</v>
      </c>
      <c r="F196" s="181" t="s">
        <v>333</v>
      </c>
      <c r="G196" s="167"/>
      <c r="H196" s="167"/>
      <c r="I196" s="170"/>
      <c r="J196" s="182">
        <f>BK196</f>
        <v>0</v>
      </c>
      <c r="K196" s="167"/>
      <c r="L196" s="172"/>
      <c r="M196" s="173"/>
      <c r="N196" s="174"/>
      <c r="O196" s="174"/>
      <c r="P196" s="175">
        <f>SUM(P197:P222)</f>
        <v>0</v>
      </c>
      <c r="Q196" s="174"/>
      <c r="R196" s="175">
        <f>SUM(R197:R222)</f>
        <v>0.0651174</v>
      </c>
      <c r="S196" s="174"/>
      <c r="T196" s="176">
        <f>SUM(T197:T222)</f>
        <v>0</v>
      </c>
      <c r="AR196" s="177" t="s">
        <v>154</v>
      </c>
      <c r="AT196" s="178" t="s">
        <v>74</v>
      </c>
      <c r="AU196" s="178" t="s">
        <v>23</v>
      </c>
      <c r="AY196" s="177" t="s">
        <v>136</v>
      </c>
      <c r="BK196" s="179">
        <f>SUM(BK197:BK222)</f>
        <v>0</v>
      </c>
    </row>
    <row r="197" spans="2:65" s="1" customFormat="1" ht="31.5" customHeight="1">
      <c r="B197" s="34"/>
      <c r="C197" s="183" t="s">
        <v>339</v>
      </c>
      <c r="D197" s="183" t="s">
        <v>138</v>
      </c>
      <c r="E197" s="184" t="s">
        <v>642</v>
      </c>
      <c r="F197" s="185" t="s">
        <v>643</v>
      </c>
      <c r="G197" s="186" t="s">
        <v>238</v>
      </c>
      <c r="H197" s="187">
        <v>8</v>
      </c>
      <c r="I197" s="188"/>
      <c r="J197" s="189">
        <f>ROUND(I197*H197,2)</f>
        <v>0</v>
      </c>
      <c r="K197" s="185" t="s">
        <v>142</v>
      </c>
      <c r="L197" s="54"/>
      <c r="M197" s="190" t="s">
        <v>22</v>
      </c>
      <c r="N197" s="191" t="s">
        <v>46</v>
      </c>
      <c r="O197" s="35"/>
      <c r="P197" s="192">
        <f>O197*H197</f>
        <v>0</v>
      </c>
      <c r="Q197" s="192">
        <v>0</v>
      </c>
      <c r="R197" s="192">
        <f>Q197*H197</f>
        <v>0</v>
      </c>
      <c r="S197" s="192">
        <v>0</v>
      </c>
      <c r="T197" s="193">
        <f>S197*H197</f>
        <v>0</v>
      </c>
      <c r="AR197" s="17" t="s">
        <v>202</v>
      </c>
      <c r="AT197" s="17" t="s">
        <v>138</v>
      </c>
      <c r="AU197" s="17" t="s">
        <v>83</v>
      </c>
      <c r="AY197" s="17" t="s">
        <v>136</v>
      </c>
      <c r="BE197" s="194">
        <f>IF(N197="základní",J197,0)</f>
        <v>0</v>
      </c>
      <c r="BF197" s="194">
        <f>IF(N197="snížená",J197,0)</f>
        <v>0</v>
      </c>
      <c r="BG197" s="194">
        <f>IF(N197="zákl. přenesená",J197,0)</f>
        <v>0</v>
      </c>
      <c r="BH197" s="194">
        <f>IF(N197="sníž. přenesená",J197,0)</f>
        <v>0</v>
      </c>
      <c r="BI197" s="194">
        <f>IF(N197="nulová",J197,0)</f>
        <v>0</v>
      </c>
      <c r="BJ197" s="17" t="s">
        <v>23</v>
      </c>
      <c r="BK197" s="194">
        <f>ROUND(I197*H197,2)</f>
        <v>0</v>
      </c>
      <c r="BL197" s="17" t="s">
        <v>202</v>
      </c>
      <c r="BM197" s="17" t="s">
        <v>644</v>
      </c>
    </row>
    <row r="198" spans="2:51" s="11" customFormat="1" ht="13.5">
      <c r="B198" s="197"/>
      <c r="C198" s="198"/>
      <c r="D198" s="199" t="s">
        <v>147</v>
      </c>
      <c r="E198" s="200" t="s">
        <v>22</v>
      </c>
      <c r="F198" s="201" t="s">
        <v>645</v>
      </c>
      <c r="G198" s="198"/>
      <c r="H198" s="202">
        <v>8</v>
      </c>
      <c r="I198" s="203"/>
      <c r="J198" s="198"/>
      <c r="K198" s="198"/>
      <c r="L198" s="204"/>
      <c r="M198" s="205"/>
      <c r="N198" s="206"/>
      <c r="O198" s="206"/>
      <c r="P198" s="206"/>
      <c r="Q198" s="206"/>
      <c r="R198" s="206"/>
      <c r="S198" s="206"/>
      <c r="T198" s="207"/>
      <c r="AT198" s="208" t="s">
        <v>147</v>
      </c>
      <c r="AU198" s="208" t="s">
        <v>83</v>
      </c>
      <c r="AV198" s="11" t="s">
        <v>83</v>
      </c>
      <c r="AW198" s="11" t="s">
        <v>38</v>
      </c>
      <c r="AX198" s="11" t="s">
        <v>23</v>
      </c>
      <c r="AY198" s="208" t="s">
        <v>136</v>
      </c>
    </row>
    <row r="199" spans="2:65" s="1" customFormat="1" ht="22.5" customHeight="1">
      <c r="B199" s="34"/>
      <c r="C199" s="183" t="s">
        <v>343</v>
      </c>
      <c r="D199" s="183" t="s">
        <v>138</v>
      </c>
      <c r="E199" s="184" t="s">
        <v>344</v>
      </c>
      <c r="F199" s="185" t="s">
        <v>345</v>
      </c>
      <c r="G199" s="186" t="s">
        <v>238</v>
      </c>
      <c r="H199" s="187">
        <v>8</v>
      </c>
      <c r="I199" s="188"/>
      <c r="J199" s="189">
        <f>ROUND(I199*H199,2)</f>
        <v>0</v>
      </c>
      <c r="K199" s="185" t="s">
        <v>22</v>
      </c>
      <c r="L199" s="54"/>
      <c r="M199" s="190" t="s">
        <v>22</v>
      </c>
      <c r="N199" s="191" t="s">
        <v>46</v>
      </c>
      <c r="O199" s="35"/>
      <c r="P199" s="192">
        <f>O199*H199</f>
        <v>0</v>
      </c>
      <c r="Q199" s="192">
        <v>0</v>
      </c>
      <c r="R199" s="192">
        <f>Q199*H199</f>
        <v>0</v>
      </c>
      <c r="S199" s="192">
        <v>0</v>
      </c>
      <c r="T199" s="193">
        <f>S199*H199</f>
        <v>0</v>
      </c>
      <c r="AR199" s="17" t="s">
        <v>235</v>
      </c>
      <c r="AT199" s="17" t="s">
        <v>138</v>
      </c>
      <c r="AU199" s="17" t="s">
        <v>83</v>
      </c>
      <c r="AY199" s="17" t="s">
        <v>136</v>
      </c>
      <c r="BE199" s="194">
        <f>IF(N199="základní",J199,0)</f>
        <v>0</v>
      </c>
      <c r="BF199" s="194">
        <f>IF(N199="snížená",J199,0)</f>
        <v>0</v>
      </c>
      <c r="BG199" s="194">
        <f>IF(N199="zákl. přenesená",J199,0)</f>
        <v>0</v>
      </c>
      <c r="BH199" s="194">
        <f>IF(N199="sníž. přenesená",J199,0)</f>
        <v>0</v>
      </c>
      <c r="BI199" s="194">
        <f>IF(N199="nulová",J199,0)</f>
        <v>0</v>
      </c>
      <c r="BJ199" s="17" t="s">
        <v>23</v>
      </c>
      <c r="BK199" s="194">
        <f>ROUND(I199*H199,2)</f>
        <v>0</v>
      </c>
      <c r="BL199" s="17" t="s">
        <v>235</v>
      </c>
      <c r="BM199" s="17" t="s">
        <v>346</v>
      </c>
    </row>
    <row r="200" spans="2:51" s="11" customFormat="1" ht="13.5">
      <c r="B200" s="197"/>
      <c r="C200" s="198"/>
      <c r="D200" s="199" t="s">
        <v>147</v>
      </c>
      <c r="E200" s="200" t="s">
        <v>22</v>
      </c>
      <c r="F200" s="201" t="s">
        <v>186</v>
      </c>
      <c r="G200" s="198"/>
      <c r="H200" s="202">
        <v>8</v>
      </c>
      <c r="I200" s="203"/>
      <c r="J200" s="198"/>
      <c r="K200" s="198"/>
      <c r="L200" s="204"/>
      <c r="M200" s="205"/>
      <c r="N200" s="206"/>
      <c r="O200" s="206"/>
      <c r="P200" s="206"/>
      <c r="Q200" s="206"/>
      <c r="R200" s="206"/>
      <c r="S200" s="206"/>
      <c r="T200" s="207"/>
      <c r="AT200" s="208" t="s">
        <v>147</v>
      </c>
      <c r="AU200" s="208" t="s">
        <v>83</v>
      </c>
      <c r="AV200" s="11" t="s">
        <v>83</v>
      </c>
      <c r="AW200" s="11" t="s">
        <v>38</v>
      </c>
      <c r="AX200" s="11" t="s">
        <v>23</v>
      </c>
      <c r="AY200" s="208" t="s">
        <v>136</v>
      </c>
    </row>
    <row r="201" spans="2:65" s="1" customFormat="1" ht="44.25" customHeight="1">
      <c r="B201" s="34"/>
      <c r="C201" s="183" t="s">
        <v>348</v>
      </c>
      <c r="D201" s="183" t="s">
        <v>138</v>
      </c>
      <c r="E201" s="184" t="s">
        <v>349</v>
      </c>
      <c r="F201" s="185" t="s">
        <v>350</v>
      </c>
      <c r="G201" s="186" t="s">
        <v>157</v>
      </c>
      <c r="H201" s="187">
        <v>47</v>
      </c>
      <c r="I201" s="188"/>
      <c r="J201" s="189">
        <f>ROUND(I201*H201,2)</f>
        <v>0</v>
      </c>
      <c r="K201" s="185" t="s">
        <v>22</v>
      </c>
      <c r="L201" s="54"/>
      <c r="M201" s="190" t="s">
        <v>22</v>
      </c>
      <c r="N201" s="191" t="s">
        <v>46</v>
      </c>
      <c r="O201" s="35"/>
      <c r="P201" s="192">
        <f>O201*H201</f>
        <v>0</v>
      </c>
      <c r="Q201" s="192">
        <v>0</v>
      </c>
      <c r="R201" s="192">
        <f>Q201*H201</f>
        <v>0</v>
      </c>
      <c r="S201" s="192">
        <v>0</v>
      </c>
      <c r="T201" s="193">
        <f>S201*H201</f>
        <v>0</v>
      </c>
      <c r="AR201" s="17" t="s">
        <v>235</v>
      </c>
      <c r="AT201" s="17" t="s">
        <v>138</v>
      </c>
      <c r="AU201" s="17" t="s">
        <v>83</v>
      </c>
      <c r="AY201" s="17" t="s">
        <v>136</v>
      </c>
      <c r="BE201" s="194">
        <f>IF(N201="základní",J201,0)</f>
        <v>0</v>
      </c>
      <c r="BF201" s="194">
        <f>IF(N201="snížená",J201,0)</f>
        <v>0</v>
      </c>
      <c r="BG201" s="194">
        <f>IF(N201="zákl. přenesená",J201,0)</f>
        <v>0</v>
      </c>
      <c r="BH201" s="194">
        <f>IF(N201="sníž. přenesená",J201,0)</f>
        <v>0</v>
      </c>
      <c r="BI201" s="194">
        <f>IF(N201="nulová",J201,0)</f>
        <v>0</v>
      </c>
      <c r="BJ201" s="17" t="s">
        <v>23</v>
      </c>
      <c r="BK201" s="194">
        <f>ROUND(I201*H201,2)</f>
        <v>0</v>
      </c>
      <c r="BL201" s="17" t="s">
        <v>235</v>
      </c>
      <c r="BM201" s="17" t="s">
        <v>351</v>
      </c>
    </row>
    <row r="202" spans="2:51" s="11" customFormat="1" ht="13.5">
      <c r="B202" s="197"/>
      <c r="C202" s="198"/>
      <c r="D202" s="199" t="s">
        <v>147</v>
      </c>
      <c r="E202" s="200" t="s">
        <v>22</v>
      </c>
      <c r="F202" s="201" t="s">
        <v>398</v>
      </c>
      <c r="G202" s="198"/>
      <c r="H202" s="202">
        <v>47</v>
      </c>
      <c r="I202" s="203"/>
      <c r="J202" s="198"/>
      <c r="K202" s="198"/>
      <c r="L202" s="204"/>
      <c r="M202" s="205"/>
      <c r="N202" s="206"/>
      <c r="O202" s="206"/>
      <c r="P202" s="206"/>
      <c r="Q202" s="206"/>
      <c r="R202" s="206"/>
      <c r="S202" s="206"/>
      <c r="T202" s="207"/>
      <c r="AT202" s="208" t="s">
        <v>147</v>
      </c>
      <c r="AU202" s="208" t="s">
        <v>83</v>
      </c>
      <c r="AV202" s="11" t="s">
        <v>83</v>
      </c>
      <c r="AW202" s="11" t="s">
        <v>38</v>
      </c>
      <c r="AX202" s="11" t="s">
        <v>23</v>
      </c>
      <c r="AY202" s="208" t="s">
        <v>136</v>
      </c>
    </row>
    <row r="203" spans="2:65" s="1" customFormat="1" ht="22.5" customHeight="1">
      <c r="B203" s="34"/>
      <c r="C203" s="183" t="s">
        <v>353</v>
      </c>
      <c r="D203" s="183" t="s">
        <v>138</v>
      </c>
      <c r="E203" s="184" t="s">
        <v>359</v>
      </c>
      <c r="F203" s="185" t="s">
        <v>360</v>
      </c>
      <c r="G203" s="186" t="s">
        <v>157</v>
      </c>
      <c r="H203" s="187">
        <v>47</v>
      </c>
      <c r="I203" s="188"/>
      <c r="J203" s="189">
        <f>ROUND(I203*H203,2)</f>
        <v>0</v>
      </c>
      <c r="K203" s="185" t="s">
        <v>22</v>
      </c>
      <c r="L203" s="54"/>
      <c r="M203" s="190" t="s">
        <v>22</v>
      </c>
      <c r="N203" s="191" t="s">
        <v>46</v>
      </c>
      <c r="O203" s="35"/>
      <c r="P203" s="192">
        <f>O203*H203</f>
        <v>0</v>
      </c>
      <c r="Q203" s="192">
        <v>0</v>
      </c>
      <c r="R203" s="192">
        <f>Q203*H203</f>
        <v>0</v>
      </c>
      <c r="S203" s="192">
        <v>0</v>
      </c>
      <c r="T203" s="193">
        <f>S203*H203</f>
        <v>0</v>
      </c>
      <c r="AR203" s="17" t="s">
        <v>202</v>
      </c>
      <c r="AT203" s="17" t="s">
        <v>138</v>
      </c>
      <c r="AU203" s="17" t="s">
        <v>83</v>
      </c>
      <c r="AY203" s="17" t="s">
        <v>136</v>
      </c>
      <c r="BE203" s="194">
        <f>IF(N203="základní",J203,0)</f>
        <v>0</v>
      </c>
      <c r="BF203" s="194">
        <f>IF(N203="snížená",J203,0)</f>
        <v>0</v>
      </c>
      <c r="BG203" s="194">
        <f>IF(N203="zákl. přenesená",J203,0)</f>
        <v>0</v>
      </c>
      <c r="BH203" s="194">
        <f>IF(N203="sníž. přenesená",J203,0)</f>
        <v>0</v>
      </c>
      <c r="BI203" s="194">
        <f>IF(N203="nulová",J203,0)</f>
        <v>0</v>
      </c>
      <c r="BJ203" s="17" t="s">
        <v>23</v>
      </c>
      <c r="BK203" s="194">
        <f>ROUND(I203*H203,2)</f>
        <v>0</v>
      </c>
      <c r="BL203" s="17" t="s">
        <v>202</v>
      </c>
      <c r="BM203" s="17" t="s">
        <v>361</v>
      </c>
    </row>
    <row r="204" spans="2:51" s="11" customFormat="1" ht="13.5">
      <c r="B204" s="197"/>
      <c r="C204" s="198"/>
      <c r="D204" s="199" t="s">
        <v>147</v>
      </c>
      <c r="E204" s="200" t="s">
        <v>22</v>
      </c>
      <c r="F204" s="201" t="s">
        <v>398</v>
      </c>
      <c r="G204" s="198"/>
      <c r="H204" s="202">
        <v>47</v>
      </c>
      <c r="I204" s="203"/>
      <c r="J204" s="198"/>
      <c r="K204" s="198"/>
      <c r="L204" s="204"/>
      <c r="M204" s="205"/>
      <c r="N204" s="206"/>
      <c r="O204" s="206"/>
      <c r="P204" s="206"/>
      <c r="Q204" s="206"/>
      <c r="R204" s="206"/>
      <c r="S204" s="206"/>
      <c r="T204" s="207"/>
      <c r="AT204" s="208" t="s">
        <v>147</v>
      </c>
      <c r="AU204" s="208" t="s">
        <v>83</v>
      </c>
      <c r="AV204" s="11" t="s">
        <v>83</v>
      </c>
      <c r="AW204" s="11" t="s">
        <v>38</v>
      </c>
      <c r="AX204" s="11" t="s">
        <v>23</v>
      </c>
      <c r="AY204" s="208" t="s">
        <v>136</v>
      </c>
    </row>
    <row r="205" spans="2:65" s="1" customFormat="1" ht="22.5" customHeight="1">
      <c r="B205" s="34"/>
      <c r="C205" s="223" t="s">
        <v>358</v>
      </c>
      <c r="D205" s="223" t="s">
        <v>182</v>
      </c>
      <c r="E205" s="224" t="s">
        <v>374</v>
      </c>
      <c r="F205" s="225" t="s">
        <v>375</v>
      </c>
      <c r="G205" s="226" t="s">
        <v>157</v>
      </c>
      <c r="H205" s="227">
        <v>47</v>
      </c>
      <c r="I205" s="228"/>
      <c r="J205" s="229">
        <f>ROUND(I205*H205,2)</f>
        <v>0</v>
      </c>
      <c r="K205" s="225" t="s">
        <v>22</v>
      </c>
      <c r="L205" s="230"/>
      <c r="M205" s="231" t="s">
        <v>22</v>
      </c>
      <c r="N205" s="232" t="s">
        <v>46</v>
      </c>
      <c r="O205" s="35"/>
      <c r="P205" s="192">
        <f>O205*H205</f>
        <v>0</v>
      </c>
      <c r="Q205" s="192">
        <v>0.00072</v>
      </c>
      <c r="R205" s="192">
        <f>Q205*H205</f>
        <v>0.03384</v>
      </c>
      <c r="S205" s="192">
        <v>0</v>
      </c>
      <c r="T205" s="193">
        <f>S205*H205</f>
        <v>0</v>
      </c>
      <c r="AR205" s="17" t="s">
        <v>325</v>
      </c>
      <c r="AT205" s="17" t="s">
        <v>182</v>
      </c>
      <c r="AU205" s="17" t="s">
        <v>83</v>
      </c>
      <c r="AY205" s="17" t="s">
        <v>136</v>
      </c>
      <c r="BE205" s="194">
        <f>IF(N205="základní",J205,0)</f>
        <v>0</v>
      </c>
      <c r="BF205" s="194">
        <f>IF(N205="snížená",J205,0)</f>
        <v>0</v>
      </c>
      <c r="BG205" s="194">
        <f>IF(N205="zákl. přenesená",J205,0)</f>
        <v>0</v>
      </c>
      <c r="BH205" s="194">
        <f>IF(N205="sníž. přenesená",J205,0)</f>
        <v>0</v>
      </c>
      <c r="BI205" s="194">
        <f>IF(N205="nulová",J205,0)</f>
        <v>0</v>
      </c>
      <c r="BJ205" s="17" t="s">
        <v>23</v>
      </c>
      <c r="BK205" s="194">
        <f>ROUND(I205*H205,2)</f>
        <v>0</v>
      </c>
      <c r="BL205" s="17" t="s">
        <v>202</v>
      </c>
      <c r="BM205" s="17" t="s">
        <v>376</v>
      </c>
    </row>
    <row r="206" spans="2:47" s="1" customFormat="1" ht="27">
      <c r="B206" s="34"/>
      <c r="C206" s="56"/>
      <c r="D206" s="195" t="s">
        <v>170</v>
      </c>
      <c r="E206" s="56"/>
      <c r="F206" s="196" t="s">
        <v>377</v>
      </c>
      <c r="G206" s="56"/>
      <c r="H206" s="56"/>
      <c r="I206" s="153"/>
      <c r="J206" s="56"/>
      <c r="K206" s="56"/>
      <c r="L206" s="54"/>
      <c r="M206" s="71"/>
      <c r="N206" s="35"/>
      <c r="O206" s="35"/>
      <c r="P206" s="35"/>
      <c r="Q206" s="35"/>
      <c r="R206" s="35"/>
      <c r="S206" s="35"/>
      <c r="T206" s="72"/>
      <c r="AT206" s="17" t="s">
        <v>170</v>
      </c>
      <c r="AU206" s="17" t="s">
        <v>83</v>
      </c>
    </row>
    <row r="207" spans="2:51" s="11" customFormat="1" ht="13.5">
      <c r="B207" s="197"/>
      <c r="C207" s="198"/>
      <c r="D207" s="199" t="s">
        <v>147</v>
      </c>
      <c r="E207" s="200" t="s">
        <v>22</v>
      </c>
      <c r="F207" s="201" t="s">
        <v>398</v>
      </c>
      <c r="G207" s="198"/>
      <c r="H207" s="202">
        <v>47</v>
      </c>
      <c r="I207" s="203"/>
      <c r="J207" s="198"/>
      <c r="K207" s="198"/>
      <c r="L207" s="204"/>
      <c r="M207" s="205"/>
      <c r="N207" s="206"/>
      <c r="O207" s="206"/>
      <c r="P207" s="206"/>
      <c r="Q207" s="206"/>
      <c r="R207" s="206"/>
      <c r="S207" s="206"/>
      <c r="T207" s="207"/>
      <c r="AT207" s="208" t="s">
        <v>147</v>
      </c>
      <c r="AU207" s="208" t="s">
        <v>83</v>
      </c>
      <c r="AV207" s="11" t="s">
        <v>83</v>
      </c>
      <c r="AW207" s="11" t="s">
        <v>38</v>
      </c>
      <c r="AX207" s="11" t="s">
        <v>23</v>
      </c>
      <c r="AY207" s="208" t="s">
        <v>136</v>
      </c>
    </row>
    <row r="208" spans="2:65" s="1" customFormat="1" ht="31.5" customHeight="1">
      <c r="B208" s="34"/>
      <c r="C208" s="183" t="s">
        <v>363</v>
      </c>
      <c r="D208" s="183" t="s">
        <v>138</v>
      </c>
      <c r="E208" s="184" t="s">
        <v>399</v>
      </c>
      <c r="F208" s="185" t="s">
        <v>400</v>
      </c>
      <c r="G208" s="186" t="s">
        <v>157</v>
      </c>
      <c r="H208" s="187">
        <v>2.4</v>
      </c>
      <c r="I208" s="188"/>
      <c r="J208" s="189">
        <f>ROUND(I208*H208,2)</f>
        <v>0</v>
      </c>
      <c r="K208" s="185" t="s">
        <v>142</v>
      </c>
      <c r="L208" s="54"/>
      <c r="M208" s="190" t="s">
        <v>22</v>
      </c>
      <c r="N208" s="191" t="s">
        <v>46</v>
      </c>
      <c r="O208" s="35"/>
      <c r="P208" s="192">
        <f>O208*H208</f>
        <v>0</v>
      </c>
      <c r="Q208" s="192">
        <v>0</v>
      </c>
      <c r="R208" s="192">
        <f>Q208*H208</f>
        <v>0</v>
      </c>
      <c r="S208" s="192">
        <v>0</v>
      </c>
      <c r="T208" s="193">
        <f>S208*H208</f>
        <v>0</v>
      </c>
      <c r="AR208" s="17" t="s">
        <v>202</v>
      </c>
      <c r="AT208" s="17" t="s">
        <v>138</v>
      </c>
      <c r="AU208" s="17" t="s">
        <v>83</v>
      </c>
      <c r="AY208" s="17" t="s">
        <v>136</v>
      </c>
      <c r="BE208" s="194">
        <f>IF(N208="základní",J208,0)</f>
        <v>0</v>
      </c>
      <c r="BF208" s="194">
        <f>IF(N208="snížená",J208,0)</f>
        <v>0</v>
      </c>
      <c r="BG208" s="194">
        <f>IF(N208="zákl. přenesená",J208,0)</f>
        <v>0</v>
      </c>
      <c r="BH208" s="194">
        <f>IF(N208="sníž. přenesená",J208,0)</f>
        <v>0</v>
      </c>
      <c r="BI208" s="194">
        <f>IF(N208="nulová",J208,0)</f>
        <v>0</v>
      </c>
      <c r="BJ208" s="17" t="s">
        <v>23</v>
      </c>
      <c r="BK208" s="194">
        <f>ROUND(I208*H208,2)</f>
        <v>0</v>
      </c>
      <c r="BL208" s="17" t="s">
        <v>202</v>
      </c>
      <c r="BM208" s="17" t="s">
        <v>401</v>
      </c>
    </row>
    <row r="209" spans="2:51" s="11" customFormat="1" ht="13.5">
      <c r="B209" s="197"/>
      <c r="C209" s="198"/>
      <c r="D209" s="199" t="s">
        <v>147</v>
      </c>
      <c r="E209" s="200" t="s">
        <v>22</v>
      </c>
      <c r="F209" s="201" t="s">
        <v>372</v>
      </c>
      <c r="G209" s="198"/>
      <c r="H209" s="202">
        <v>2.4</v>
      </c>
      <c r="I209" s="203"/>
      <c r="J209" s="198"/>
      <c r="K209" s="198"/>
      <c r="L209" s="204"/>
      <c r="M209" s="205"/>
      <c r="N209" s="206"/>
      <c r="O209" s="206"/>
      <c r="P209" s="206"/>
      <c r="Q209" s="206"/>
      <c r="R209" s="206"/>
      <c r="S209" s="206"/>
      <c r="T209" s="207"/>
      <c r="AT209" s="208" t="s">
        <v>147</v>
      </c>
      <c r="AU209" s="208" t="s">
        <v>83</v>
      </c>
      <c r="AV209" s="11" t="s">
        <v>83</v>
      </c>
      <c r="AW209" s="11" t="s">
        <v>38</v>
      </c>
      <c r="AX209" s="11" t="s">
        <v>23</v>
      </c>
      <c r="AY209" s="208" t="s">
        <v>136</v>
      </c>
    </row>
    <row r="210" spans="2:65" s="1" customFormat="1" ht="31.5" customHeight="1">
      <c r="B210" s="34"/>
      <c r="C210" s="223" t="s">
        <v>368</v>
      </c>
      <c r="D210" s="223" t="s">
        <v>182</v>
      </c>
      <c r="E210" s="224" t="s">
        <v>404</v>
      </c>
      <c r="F210" s="225" t="s">
        <v>405</v>
      </c>
      <c r="G210" s="226" t="s">
        <v>185</v>
      </c>
      <c r="H210" s="227">
        <v>1.491</v>
      </c>
      <c r="I210" s="228"/>
      <c r="J210" s="229">
        <f>ROUND(I210*H210,2)</f>
        <v>0</v>
      </c>
      <c r="K210" s="225" t="s">
        <v>142</v>
      </c>
      <c r="L210" s="230"/>
      <c r="M210" s="231" t="s">
        <v>22</v>
      </c>
      <c r="N210" s="232" t="s">
        <v>46</v>
      </c>
      <c r="O210" s="35"/>
      <c r="P210" s="192">
        <f>O210*H210</f>
        <v>0</v>
      </c>
      <c r="Q210" s="192">
        <v>0.001</v>
      </c>
      <c r="R210" s="192">
        <f>Q210*H210</f>
        <v>0.0014910000000000001</v>
      </c>
      <c r="S210" s="192">
        <v>0</v>
      </c>
      <c r="T210" s="193">
        <f>S210*H210</f>
        <v>0</v>
      </c>
      <c r="AR210" s="17" t="s">
        <v>325</v>
      </c>
      <c r="AT210" s="17" t="s">
        <v>182</v>
      </c>
      <c r="AU210" s="17" t="s">
        <v>83</v>
      </c>
      <c r="AY210" s="17" t="s">
        <v>136</v>
      </c>
      <c r="BE210" s="194">
        <f>IF(N210="základní",J210,0)</f>
        <v>0</v>
      </c>
      <c r="BF210" s="194">
        <f>IF(N210="snížená",J210,0)</f>
        <v>0</v>
      </c>
      <c r="BG210" s="194">
        <f>IF(N210="zákl. přenesená",J210,0)</f>
        <v>0</v>
      </c>
      <c r="BH210" s="194">
        <f>IF(N210="sníž. přenesená",J210,0)</f>
        <v>0</v>
      </c>
      <c r="BI210" s="194">
        <f>IF(N210="nulová",J210,0)</f>
        <v>0</v>
      </c>
      <c r="BJ210" s="17" t="s">
        <v>23</v>
      </c>
      <c r="BK210" s="194">
        <f>ROUND(I210*H210,2)</f>
        <v>0</v>
      </c>
      <c r="BL210" s="17" t="s">
        <v>202</v>
      </c>
      <c r="BM210" s="17" t="s">
        <v>406</v>
      </c>
    </row>
    <row r="211" spans="2:47" s="1" customFormat="1" ht="27">
      <c r="B211" s="34"/>
      <c r="C211" s="56"/>
      <c r="D211" s="195" t="s">
        <v>170</v>
      </c>
      <c r="E211" s="56"/>
      <c r="F211" s="196" t="s">
        <v>407</v>
      </c>
      <c r="G211" s="56"/>
      <c r="H211" s="56"/>
      <c r="I211" s="153"/>
      <c r="J211" s="56"/>
      <c r="K211" s="56"/>
      <c r="L211" s="54"/>
      <c r="M211" s="71"/>
      <c r="N211" s="35"/>
      <c r="O211" s="35"/>
      <c r="P211" s="35"/>
      <c r="Q211" s="35"/>
      <c r="R211" s="35"/>
      <c r="S211" s="35"/>
      <c r="T211" s="72"/>
      <c r="AT211" s="17" t="s">
        <v>170</v>
      </c>
      <c r="AU211" s="17" t="s">
        <v>83</v>
      </c>
    </row>
    <row r="212" spans="2:51" s="11" customFormat="1" ht="13.5">
      <c r="B212" s="197"/>
      <c r="C212" s="198"/>
      <c r="D212" s="199" t="s">
        <v>147</v>
      </c>
      <c r="E212" s="200" t="s">
        <v>22</v>
      </c>
      <c r="F212" s="201" t="s">
        <v>646</v>
      </c>
      <c r="G212" s="198"/>
      <c r="H212" s="202">
        <v>1.491</v>
      </c>
      <c r="I212" s="203"/>
      <c r="J212" s="198"/>
      <c r="K212" s="198"/>
      <c r="L212" s="204"/>
      <c r="M212" s="205"/>
      <c r="N212" s="206"/>
      <c r="O212" s="206"/>
      <c r="P212" s="206"/>
      <c r="Q212" s="206"/>
      <c r="R212" s="206"/>
      <c r="S212" s="206"/>
      <c r="T212" s="207"/>
      <c r="AT212" s="208" t="s">
        <v>147</v>
      </c>
      <c r="AU212" s="208" t="s">
        <v>83</v>
      </c>
      <c r="AV212" s="11" t="s">
        <v>83</v>
      </c>
      <c r="AW212" s="11" t="s">
        <v>38</v>
      </c>
      <c r="AX212" s="11" t="s">
        <v>23</v>
      </c>
      <c r="AY212" s="208" t="s">
        <v>136</v>
      </c>
    </row>
    <row r="213" spans="2:65" s="1" customFormat="1" ht="22.5" customHeight="1">
      <c r="B213" s="34"/>
      <c r="C213" s="183" t="s">
        <v>373</v>
      </c>
      <c r="D213" s="183" t="s">
        <v>138</v>
      </c>
      <c r="E213" s="184" t="s">
        <v>410</v>
      </c>
      <c r="F213" s="185" t="s">
        <v>411</v>
      </c>
      <c r="G213" s="186" t="s">
        <v>238</v>
      </c>
      <c r="H213" s="187">
        <v>1</v>
      </c>
      <c r="I213" s="188"/>
      <c r="J213" s="189">
        <f>ROUND(I213*H213,2)</f>
        <v>0</v>
      </c>
      <c r="K213" s="185" t="s">
        <v>142</v>
      </c>
      <c r="L213" s="54"/>
      <c r="M213" s="190" t="s">
        <v>22</v>
      </c>
      <c r="N213" s="191" t="s">
        <v>46</v>
      </c>
      <c r="O213" s="35"/>
      <c r="P213" s="192">
        <f>O213*H213</f>
        <v>0</v>
      </c>
      <c r="Q213" s="192">
        <v>0</v>
      </c>
      <c r="R213" s="192">
        <f>Q213*H213</f>
        <v>0</v>
      </c>
      <c r="S213" s="192">
        <v>0</v>
      </c>
      <c r="T213" s="193">
        <f>S213*H213</f>
        <v>0</v>
      </c>
      <c r="AR213" s="17" t="s">
        <v>202</v>
      </c>
      <c r="AT213" s="17" t="s">
        <v>138</v>
      </c>
      <c r="AU213" s="17" t="s">
        <v>83</v>
      </c>
      <c r="AY213" s="17" t="s">
        <v>136</v>
      </c>
      <c r="BE213" s="194">
        <f>IF(N213="základní",J213,0)</f>
        <v>0</v>
      </c>
      <c r="BF213" s="194">
        <f>IF(N213="snížená",J213,0)</f>
        <v>0</v>
      </c>
      <c r="BG213" s="194">
        <f>IF(N213="zákl. přenesená",J213,0)</f>
        <v>0</v>
      </c>
      <c r="BH213" s="194">
        <f>IF(N213="sníž. přenesená",J213,0)</f>
        <v>0</v>
      </c>
      <c r="BI213" s="194">
        <f>IF(N213="nulová",J213,0)</f>
        <v>0</v>
      </c>
      <c r="BJ213" s="17" t="s">
        <v>23</v>
      </c>
      <c r="BK213" s="194">
        <f>ROUND(I213*H213,2)</f>
        <v>0</v>
      </c>
      <c r="BL213" s="17" t="s">
        <v>202</v>
      </c>
      <c r="BM213" s="17" t="s">
        <v>412</v>
      </c>
    </row>
    <row r="214" spans="2:51" s="11" customFormat="1" ht="13.5">
      <c r="B214" s="197"/>
      <c r="C214" s="198"/>
      <c r="D214" s="199" t="s">
        <v>147</v>
      </c>
      <c r="E214" s="200" t="s">
        <v>22</v>
      </c>
      <c r="F214" s="201" t="s">
        <v>23</v>
      </c>
      <c r="G214" s="198"/>
      <c r="H214" s="202">
        <v>1</v>
      </c>
      <c r="I214" s="203"/>
      <c r="J214" s="198"/>
      <c r="K214" s="198"/>
      <c r="L214" s="204"/>
      <c r="M214" s="205"/>
      <c r="N214" s="206"/>
      <c r="O214" s="206"/>
      <c r="P214" s="206"/>
      <c r="Q214" s="206"/>
      <c r="R214" s="206"/>
      <c r="S214" s="206"/>
      <c r="T214" s="207"/>
      <c r="AT214" s="208" t="s">
        <v>147</v>
      </c>
      <c r="AU214" s="208" t="s">
        <v>83</v>
      </c>
      <c r="AV214" s="11" t="s">
        <v>83</v>
      </c>
      <c r="AW214" s="11" t="s">
        <v>38</v>
      </c>
      <c r="AX214" s="11" t="s">
        <v>23</v>
      </c>
      <c r="AY214" s="208" t="s">
        <v>136</v>
      </c>
    </row>
    <row r="215" spans="2:65" s="1" customFormat="1" ht="22.5" customHeight="1">
      <c r="B215" s="34"/>
      <c r="C215" s="183" t="s">
        <v>379</v>
      </c>
      <c r="D215" s="183" t="s">
        <v>138</v>
      </c>
      <c r="E215" s="184" t="s">
        <v>414</v>
      </c>
      <c r="F215" s="185" t="s">
        <v>415</v>
      </c>
      <c r="G215" s="186" t="s">
        <v>238</v>
      </c>
      <c r="H215" s="187">
        <v>1</v>
      </c>
      <c r="I215" s="188"/>
      <c r="J215" s="189">
        <f>ROUND(I215*H215,2)</f>
        <v>0</v>
      </c>
      <c r="K215" s="185" t="s">
        <v>142</v>
      </c>
      <c r="L215" s="54"/>
      <c r="M215" s="190" t="s">
        <v>22</v>
      </c>
      <c r="N215" s="191" t="s">
        <v>46</v>
      </c>
      <c r="O215" s="35"/>
      <c r="P215" s="192">
        <f>O215*H215</f>
        <v>0</v>
      </c>
      <c r="Q215" s="192">
        <v>0</v>
      </c>
      <c r="R215" s="192">
        <f>Q215*H215</f>
        <v>0</v>
      </c>
      <c r="S215" s="192">
        <v>0</v>
      </c>
      <c r="T215" s="193">
        <f>S215*H215</f>
        <v>0</v>
      </c>
      <c r="AR215" s="17" t="s">
        <v>202</v>
      </c>
      <c r="AT215" s="17" t="s">
        <v>138</v>
      </c>
      <c r="AU215" s="17" t="s">
        <v>83</v>
      </c>
      <c r="AY215" s="17" t="s">
        <v>136</v>
      </c>
      <c r="BE215" s="194">
        <f>IF(N215="základní",J215,0)</f>
        <v>0</v>
      </c>
      <c r="BF215" s="194">
        <f>IF(N215="snížená",J215,0)</f>
        <v>0</v>
      </c>
      <c r="BG215" s="194">
        <f>IF(N215="zákl. přenesená",J215,0)</f>
        <v>0</v>
      </c>
      <c r="BH215" s="194">
        <f>IF(N215="sníž. přenesená",J215,0)</f>
        <v>0</v>
      </c>
      <c r="BI215" s="194">
        <f>IF(N215="nulová",J215,0)</f>
        <v>0</v>
      </c>
      <c r="BJ215" s="17" t="s">
        <v>23</v>
      </c>
      <c r="BK215" s="194">
        <f>ROUND(I215*H215,2)</f>
        <v>0</v>
      </c>
      <c r="BL215" s="17" t="s">
        <v>202</v>
      </c>
      <c r="BM215" s="17" t="s">
        <v>416</v>
      </c>
    </row>
    <row r="216" spans="2:51" s="11" customFormat="1" ht="13.5">
      <c r="B216" s="197"/>
      <c r="C216" s="198"/>
      <c r="D216" s="199" t="s">
        <v>147</v>
      </c>
      <c r="E216" s="200" t="s">
        <v>22</v>
      </c>
      <c r="F216" s="201" t="s">
        <v>23</v>
      </c>
      <c r="G216" s="198"/>
      <c r="H216" s="202">
        <v>1</v>
      </c>
      <c r="I216" s="203"/>
      <c r="J216" s="198"/>
      <c r="K216" s="198"/>
      <c r="L216" s="204"/>
      <c r="M216" s="205"/>
      <c r="N216" s="206"/>
      <c r="O216" s="206"/>
      <c r="P216" s="206"/>
      <c r="Q216" s="206"/>
      <c r="R216" s="206"/>
      <c r="S216" s="206"/>
      <c r="T216" s="207"/>
      <c r="AT216" s="208" t="s">
        <v>147</v>
      </c>
      <c r="AU216" s="208" t="s">
        <v>83</v>
      </c>
      <c r="AV216" s="11" t="s">
        <v>83</v>
      </c>
      <c r="AW216" s="11" t="s">
        <v>38</v>
      </c>
      <c r="AX216" s="11" t="s">
        <v>23</v>
      </c>
      <c r="AY216" s="208" t="s">
        <v>136</v>
      </c>
    </row>
    <row r="217" spans="2:65" s="1" customFormat="1" ht="31.5" customHeight="1">
      <c r="B217" s="34"/>
      <c r="C217" s="183" t="s">
        <v>383</v>
      </c>
      <c r="D217" s="183" t="s">
        <v>138</v>
      </c>
      <c r="E217" s="184" t="s">
        <v>647</v>
      </c>
      <c r="F217" s="185" t="s">
        <v>648</v>
      </c>
      <c r="G217" s="186" t="s">
        <v>157</v>
      </c>
      <c r="H217" s="187">
        <v>47.28</v>
      </c>
      <c r="I217" s="188"/>
      <c r="J217" s="189">
        <f>ROUND(I217*H217,2)</f>
        <v>0</v>
      </c>
      <c r="K217" s="185" t="s">
        <v>142</v>
      </c>
      <c r="L217" s="54"/>
      <c r="M217" s="190" t="s">
        <v>22</v>
      </c>
      <c r="N217" s="191" t="s">
        <v>46</v>
      </c>
      <c r="O217" s="35"/>
      <c r="P217" s="192">
        <f>O217*H217</f>
        <v>0</v>
      </c>
      <c r="Q217" s="192">
        <v>0</v>
      </c>
      <c r="R217" s="192">
        <f>Q217*H217</f>
        <v>0</v>
      </c>
      <c r="S217" s="192">
        <v>0</v>
      </c>
      <c r="T217" s="193">
        <f>S217*H217</f>
        <v>0</v>
      </c>
      <c r="AR217" s="17" t="s">
        <v>202</v>
      </c>
      <c r="AT217" s="17" t="s">
        <v>138</v>
      </c>
      <c r="AU217" s="17" t="s">
        <v>83</v>
      </c>
      <c r="AY217" s="17" t="s">
        <v>136</v>
      </c>
      <c r="BE217" s="194">
        <f>IF(N217="základní",J217,0)</f>
        <v>0</v>
      </c>
      <c r="BF217" s="194">
        <f>IF(N217="snížená",J217,0)</f>
        <v>0</v>
      </c>
      <c r="BG217" s="194">
        <f>IF(N217="zákl. přenesená",J217,0)</f>
        <v>0</v>
      </c>
      <c r="BH217" s="194">
        <f>IF(N217="sníž. přenesená",J217,0)</f>
        <v>0</v>
      </c>
      <c r="BI217" s="194">
        <f>IF(N217="nulová",J217,0)</f>
        <v>0</v>
      </c>
      <c r="BJ217" s="17" t="s">
        <v>23</v>
      </c>
      <c r="BK217" s="194">
        <f>ROUND(I217*H217,2)</f>
        <v>0</v>
      </c>
      <c r="BL217" s="17" t="s">
        <v>202</v>
      </c>
      <c r="BM217" s="17" t="s">
        <v>649</v>
      </c>
    </row>
    <row r="218" spans="2:51" s="11" customFormat="1" ht="13.5">
      <c r="B218" s="197"/>
      <c r="C218" s="198"/>
      <c r="D218" s="199" t="s">
        <v>147</v>
      </c>
      <c r="E218" s="200" t="s">
        <v>22</v>
      </c>
      <c r="F218" s="201" t="s">
        <v>650</v>
      </c>
      <c r="G218" s="198"/>
      <c r="H218" s="202">
        <v>47.28</v>
      </c>
      <c r="I218" s="203"/>
      <c r="J218" s="198"/>
      <c r="K218" s="198"/>
      <c r="L218" s="204"/>
      <c r="M218" s="205"/>
      <c r="N218" s="206"/>
      <c r="O218" s="206"/>
      <c r="P218" s="206"/>
      <c r="Q218" s="206"/>
      <c r="R218" s="206"/>
      <c r="S218" s="206"/>
      <c r="T218" s="207"/>
      <c r="AT218" s="208" t="s">
        <v>147</v>
      </c>
      <c r="AU218" s="208" t="s">
        <v>83</v>
      </c>
      <c r="AV218" s="11" t="s">
        <v>83</v>
      </c>
      <c r="AW218" s="11" t="s">
        <v>38</v>
      </c>
      <c r="AX218" s="11" t="s">
        <v>23</v>
      </c>
      <c r="AY218" s="208" t="s">
        <v>136</v>
      </c>
    </row>
    <row r="219" spans="2:65" s="1" customFormat="1" ht="31.5" customHeight="1">
      <c r="B219" s="34"/>
      <c r="C219" s="223" t="s">
        <v>388</v>
      </c>
      <c r="D219" s="223" t="s">
        <v>182</v>
      </c>
      <c r="E219" s="224" t="s">
        <v>651</v>
      </c>
      <c r="F219" s="225" t="s">
        <v>652</v>
      </c>
      <c r="G219" s="226" t="s">
        <v>157</v>
      </c>
      <c r="H219" s="227">
        <v>47.28</v>
      </c>
      <c r="I219" s="228"/>
      <c r="J219" s="229">
        <f>ROUND(I219*H219,2)</f>
        <v>0</v>
      </c>
      <c r="K219" s="225" t="s">
        <v>142</v>
      </c>
      <c r="L219" s="230"/>
      <c r="M219" s="231" t="s">
        <v>22</v>
      </c>
      <c r="N219" s="232" t="s">
        <v>46</v>
      </c>
      <c r="O219" s="35"/>
      <c r="P219" s="192">
        <f>O219*H219</f>
        <v>0</v>
      </c>
      <c r="Q219" s="192">
        <v>0.00063</v>
      </c>
      <c r="R219" s="192">
        <f>Q219*H219</f>
        <v>0.0297864</v>
      </c>
      <c r="S219" s="192">
        <v>0</v>
      </c>
      <c r="T219" s="193">
        <f>S219*H219</f>
        <v>0</v>
      </c>
      <c r="AR219" s="17" t="s">
        <v>250</v>
      </c>
      <c r="AT219" s="17" t="s">
        <v>182</v>
      </c>
      <c r="AU219" s="17" t="s">
        <v>83</v>
      </c>
      <c r="AY219" s="17" t="s">
        <v>136</v>
      </c>
      <c r="BE219" s="194">
        <f>IF(N219="základní",J219,0)</f>
        <v>0</v>
      </c>
      <c r="BF219" s="194">
        <f>IF(N219="snížená",J219,0)</f>
        <v>0</v>
      </c>
      <c r="BG219" s="194">
        <f>IF(N219="zákl. přenesená",J219,0)</f>
        <v>0</v>
      </c>
      <c r="BH219" s="194">
        <f>IF(N219="sníž. přenesená",J219,0)</f>
        <v>0</v>
      </c>
      <c r="BI219" s="194">
        <f>IF(N219="nulová",J219,0)</f>
        <v>0</v>
      </c>
      <c r="BJ219" s="17" t="s">
        <v>23</v>
      </c>
      <c r="BK219" s="194">
        <f>ROUND(I219*H219,2)</f>
        <v>0</v>
      </c>
      <c r="BL219" s="17" t="s">
        <v>250</v>
      </c>
      <c r="BM219" s="17" t="s">
        <v>653</v>
      </c>
    </row>
    <row r="220" spans="2:51" s="11" customFormat="1" ht="13.5">
      <c r="B220" s="197"/>
      <c r="C220" s="198"/>
      <c r="D220" s="199" t="s">
        <v>147</v>
      </c>
      <c r="E220" s="200" t="s">
        <v>22</v>
      </c>
      <c r="F220" s="201" t="s">
        <v>654</v>
      </c>
      <c r="G220" s="198"/>
      <c r="H220" s="202">
        <v>47.28</v>
      </c>
      <c r="I220" s="203"/>
      <c r="J220" s="198"/>
      <c r="K220" s="198"/>
      <c r="L220" s="204"/>
      <c r="M220" s="205"/>
      <c r="N220" s="206"/>
      <c r="O220" s="206"/>
      <c r="P220" s="206"/>
      <c r="Q220" s="206"/>
      <c r="R220" s="206"/>
      <c r="S220" s="206"/>
      <c r="T220" s="207"/>
      <c r="AT220" s="208" t="s">
        <v>147</v>
      </c>
      <c r="AU220" s="208" t="s">
        <v>83</v>
      </c>
      <c r="AV220" s="11" t="s">
        <v>83</v>
      </c>
      <c r="AW220" s="11" t="s">
        <v>38</v>
      </c>
      <c r="AX220" s="11" t="s">
        <v>23</v>
      </c>
      <c r="AY220" s="208" t="s">
        <v>136</v>
      </c>
    </row>
    <row r="221" spans="2:65" s="1" customFormat="1" ht="44.25" customHeight="1">
      <c r="B221" s="34"/>
      <c r="C221" s="183" t="s">
        <v>393</v>
      </c>
      <c r="D221" s="183" t="s">
        <v>138</v>
      </c>
      <c r="E221" s="184" t="s">
        <v>438</v>
      </c>
      <c r="F221" s="185" t="s">
        <v>439</v>
      </c>
      <c r="G221" s="186" t="s">
        <v>238</v>
      </c>
      <c r="H221" s="187">
        <v>2</v>
      </c>
      <c r="I221" s="188"/>
      <c r="J221" s="189">
        <f>ROUND(I221*H221,2)</f>
        <v>0</v>
      </c>
      <c r="K221" s="185" t="s">
        <v>22</v>
      </c>
      <c r="L221" s="54"/>
      <c r="M221" s="190" t="s">
        <v>22</v>
      </c>
      <c r="N221" s="191" t="s">
        <v>46</v>
      </c>
      <c r="O221" s="35"/>
      <c r="P221" s="192">
        <f>O221*H221</f>
        <v>0</v>
      </c>
      <c r="Q221" s="192">
        <v>0</v>
      </c>
      <c r="R221" s="192">
        <f>Q221*H221</f>
        <v>0</v>
      </c>
      <c r="S221" s="192">
        <v>0</v>
      </c>
      <c r="T221" s="193">
        <f>S221*H221</f>
        <v>0</v>
      </c>
      <c r="AR221" s="17" t="s">
        <v>202</v>
      </c>
      <c r="AT221" s="17" t="s">
        <v>138</v>
      </c>
      <c r="AU221" s="17" t="s">
        <v>83</v>
      </c>
      <c r="AY221" s="17" t="s">
        <v>136</v>
      </c>
      <c r="BE221" s="194">
        <f>IF(N221="základní",J221,0)</f>
        <v>0</v>
      </c>
      <c r="BF221" s="194">
        <f>IF(N221="snížená",J221,0)</f>
        <v>0</v>
      </c>
      <c r="BG221" s="194">
        <f>IF(N221="zákl. přenesená",J221,0)</f>
        <v>0</v>
      </c>
      <c r="BH221" s="194">
        <f>IF(N221="sníž. přenesená",J221,0)</f>
        <v>0</v>
      </c>
      <c r="BI221" s="194">
        <f>IF(N221="nulová",J221,0)</f>
        <v>0</v>
      </c>
      <c r="BJ221" s="17" t="s">
        <v>23</v>
      </c>
      <c r="BK221" s="194">
        <f>ROUND(I221*H221,2)</f>
        <v>0</v>
      </c>
      <c r="BL221" s="17" t="s">
        <v>202</v>
      </c>
      <c r="BM221" s="17" t="s">
        <v>440</v>
      </c>
    </row>
    <row r="222" spans="2:51" s="11" customFormat="1" ht="13.5">
      <c r="B222" s="197"/>
      <c r="C222" s="198"/>
      <c r="D222" s="195" t="s">
        <v>147</v>
      </c>
      <c r="E222" s="209" t="s">
        <v>22</v>
      </c>
      <c r="F222" s="210" t="s">
        <v>83</v>
      </c>
      <c r="G222" s="198"/>
      <c r="H222" s="211">
        <v>2</v>
      </c>
      <c r="I222" s="203"/>
      <c r="J222" s="198"/>
      <c r="K222" s="198"/>
      <c r="L222" s="204"/>
      <c r="M222" s="205"/>
      <c r="N222" s="206"/>
      <c r="O222" s="206"/>
      <c r="P222" s="206"/>
      <c r="Q222" s="206"/>
      <c r="R222" s="206"/>
      <c r="S222" s="206"/>
      <c r="T222" s="207"/>
      <c r="AT222" s="208" t="s">
        <v>147</v>
      </c>
      <c r="AU222" s="208" t="s">
        <v>83</v>
      </c>
      <c r="AV222" s="11" t="s">
        <v>83</v>
      </c>
      <c r="AW222" s="11" t="s">
        <v>38</v>
      </c>
      <c r="AX222" s="11" t="s">
        <v>75</v>
      </c>
      <c r="AY222" s="208" t="s">
        <v>136</v>
      </c>
    </row>
    <row r="223" spans="2:63" s="10" customFormat="1" ht="29.85" customHeight="1">
      <c r="B223" s="166"/>
      <c r="C223" s="167"/>
      <c r="D223" s="180" t="s">
        <v>74</v>
      </c>
      <c r="E223" s="181" t="s">
        <v>655</v>
      </c>
      <c r="F223" s="181" t="s">
        <v>656</v>
      </c>
      <c r="G223" s="167"/>
      <c r="H223" s="167"/>
      <c r="I223" s="170"/>
      <c r="J223" s="182">
        <f>BK223</f>
        <v>0</v>
      </c>
      <c r="K223" s="167"/>
      <c r="L223" s="172"/>
      <c r="M223" s="173"/>
      <c r="N223" s="174"/>
      <c r="O223" s="174"/>
      <c r="P223" s="175">
        <f>SUM(P224:P225)</f>
        <v>0</v>
      </c>
      <c r="Q223" s="174"/>
      <c r="R223" s="175">
        <f>SUM(R224:R225)</f>
        <v>0.00171</v>
      </c>
      <c r="S223" s="174"/>
      <c r="T223" s="176">
        <f>SUM(T224:T225)</f>
        <v>0</v>
      </c>
      <c r="AR223" s="177" t="s">
        <v>154</v>
      </c>
      <c r="AT223" s="178" t="s">
        <v>74</v>
      </c>
      <c r="AU223" s="178" t="s">
        <v>23</v>
      </c>
      <c r="AY223" s="177" t="s">
        <v>136</v>
      </c>
      <c r="BK223" s="179">
        <f>SUM(BK224:BK225)</f>
        <v>0</v>
      </c>
    </row>
    <row r="224" spans="2:65" s="1" customFormat="1" ht="197.25" customHeight="1">
      <c r="B224" s="34"/>
      <c r="C224" s="183" t="s">
        <v>398</v>
      </c>
      <c r="D224" s="183" t="s">
        <v>138</v>
      </c>
      <c r="E224" s="184" t="s">
        <v>657</v>
      </c>
      <c r="F224" s="185" t="s">
        <v>658</v>
      </c>
      <c r="G224" s="186" t="s">
        <v>238</v>
      </c>
      <c r="H224" s="187">
        <v>1</v>
      </c>
      <c r="I224" s="188"/>
      <c r="J224" s="189">
        <f>ROUND(I224*H224,2)</f>
        <v>0</v>
      </c>
      <c r="K224" s="185" t="s">
        <v>22</v>
      </c>
      <c r="L224" s="54"/>
      <c r="M224" s="190" t="s">
        <v>22</v>
      </c>
      <c r="N224" s="191" t="s">
        <v>46</v>
      </c>
      <c r="O224" s="35"/>
      <c r="P224" s="192">
        <f>O224*H224</f>
        <v>0</v>
      </c>
      <c r="Q224" s="192">
        <v>0.00171</v>
      </c>
      <c r="R224" s="192">
        <f>Q224*H224</f>
        <v>0.00171</v>
      </c>
      <c r="S224" s="192">
        <v>0</v>
      </c>
      <c r="T224" s="193">
        <f>S224*H224</f>
        <v>0</v>
      </c>
      <c r="AR224" s="17" t="s">
        <v>202</v>
      </c>
      <c r="AT224" s="17" t="s">
        <v>138</v>
      </c>
      <c r="AU224" s="17" t="s">
        <v>83</v>
      </c>
      <c r="AY224" s="17" t="s">
        <v>136</v>
      </c>
      <c r="BE224" s="194">
        <f>IF(N224="základní",J224,0)</f>
        <v>0</v>
      </c>
      <c r="BF224" s="194">
        <f>IF(N224="snížená",J224,0)</f>
        <v>0</v>
      </c>
      <c r="BG224" s="194">
        <f>IF(N224="zákl. přenesená",J224,0)</f>
        <v>0</v>
      </c>
      <c r="BH224" s="194">
        <f>IF(N224="sníž. přenesená",J224,0)</f>
        <v>0</v>
      </c>
      <c r="BI224" s="194">
        <f>IF(N224="nulová",J224,0)</f>
        <v>0</v>
      </c>
      <c r="BJ224" s="17" t="s">
        <v>23</v>
      </c>
      <c r="BK224" s="194">
        <f>ROUND(I224*H224,2)</f>
        <v>0</v>
      </c>
      <c r="BL224" s="17" t="s">
        <v>202</v>
      </c>
      <c r="BM224" s="17" t="s">
        <v>659</v>
      </c>
    </row>
    <row r="225" spans="2:51" s="11" customFormat="1" ht="13.5">
      <c r="B225" s="197"/>
      <c r="C225" s="198"/>
      <c r="D225" s="195" t="s">
        <v>147</v>
      </c>
      <c r="E225" s="209" t="s">
        <v>22</v>
      </c>
      <c r="F225" s="210" t="s">
        <v>23</v>
      </c>
      <c r="G225" s="198"/>
      <c r="H225" s="211">
        <v>1</v>
      </c>
      <c r="I225" s="203"/>
      <c r="J225" s="198"/>
      <c r="K225" s="198"/>
      <c r="L225" s="204"/>
      <c r="M225" s="205"/>
      <c r="N225" s="206"/>
      <c r="O225" s="206"/>
      <c r="P225" s="206"/>
      <c r="Q225" s="206"/>
      <c r="R225" s="206"/>
      <c r="S225" s="206"/>
      <c r="T225" s="207"/>
      <c r="AT225" s="208" t="s">
        <v>147</v>
      </c>
      <c r="AU225" s="208" t="s">
        <v>83</v>
      </c>
      <c r="AV225" s="11" t="s">
        <v>83</v>
      </c>
      <c r="AW225" s="11" t="s">
        <v>38</v>
      </c>
      <c r="AX225" s="11" t="s">
        <v>23</v>
      </c>
      <c r="AY225" s="208" t="s">
        <v>136</v>
      </c>
    </row>
    <row r="226" spans="2:63" s="10" customFormat="1" ht="29.85" customHeight="1">
      <c r="B226" s="166"/>
      <c r="C226" s="167"/>
      <c r="D226" s="180" t="s">
        <v>74</v>
      </c>
      <c r="E226" s="181" t="s">
        <v>442</v>
      </c>
      <c r="F226" s="181" t="s">
        <v>443</v>
      </c>
      <c r="G226" s="167"/>
      <c r="H226" s="167"/>
      <c r="I226" s="170"/>
      <c r="J226" s="182">
        <f>BK226</f>
        <v>0</v>
      </c>
      <c r="K226" s="167"/>
      <c r="L226" s="172"/>
      <c r="M226" s="173"/>
      <c r="N226" s="174"/>
      <c r="O226" s="174"/>
      <c r="P226" s="175">
        <f>SUM(P227:P239)</f>
        <v>0</v>
      </c>
      <c r="Q226" s="174"/>
      <c r="R226" s="175">
        <f>SUM(R227:R239)</f>
        <v>9.188956</v>
      </c>
      <c r="S226" s="174"/>
      <c r="T226" s="176">
        <f>SUM(T227:T239)</f>
        <v>0</v>
      </c>
      <c r="AR226" s="177" t="s">
        <v>154</v>
      </c>
      <c r="AT226" s="178" t="s">
        <v>74</v>
      </c>
      <c r="AU226" s="178" t="s">
        <v>23</v>
      </c>
      <c r="AY226" s="177" t="s">
        <v>136</v>
      </c>
      <c r="BK226" s="179">
        <f>SUM(BK227:BK239)</f>
        <v>0</v>
      </c>
    </row>
    <row r="227" spans="2:65" s="1" customFormat="1" ht="57" customHeight="1">
      <c r="B227" s="34"/>
      <c r="C227" s="183" t="s">
        <v>403</v>
      </c>
      <c r="D227" s="183" t="s">
        <v>138</v>
      </c>
      <c r="E227" s="184" t="s">
        <v>445</v>
      </c>
      <c r="F227" s="185" t="s">
        <v>446</v>
      </c>
      <c r="G227" s="186" t="s">
        <v>238</v>
      </c>
      <c r="H227" s="187">
        <v>1</v>
      </c>
      <c r="I227" s="188"/>
      <c r="J227" s="189">
        <f>ROUND(I227*H227,2)</f>
        <v>0</v>
      </c>
      <c r="K227" s="185" t="s">
        <v>142</v>
      </c>
      <c r="L227" s="54"/>
      <c r="M227" s="190" t="s">
        <v>22</v>
      </c>
      <c r="N227" s="191" t="s">
        <v>46</v>
      </c>
      <c r="O227" s="35"/>
      <c r="P227" s="192">
        <f>O227*H227</f>
        <v>0</v>
      </c>
      <c r="Q227" s="192">
        <v>0</v>
      </c>
      <c r="R227" s="192">
        <f>Q227*H227</f>
        <v>0</v>
      </c>
      <c r="S227" s="192">
        <v>0</v>
      </c>
      <c r="T227" s="193">
        <f>S227*H227</f>
        <v>0</v>
      </c>
      <c r="AR227" s="17" t="s">
        <v>202</v>
      </c>
      <c r="AT227" s="17" t="s">
        <v>138</v>
      </c>
      <c r="AU227" s="17" t="s">
        <v>83</v>
      </c>
      <c r="AY227" s="17" t="s">
        <v>136</v>
      </c>
      <c r="BE227" s="194">
        <f>IF(N227="základní",J227,0)</f>
        <v>0</v>
      </c>
      <c r="BF227" s="194">
        <f>IF(N227="snížená",J227,0)</f>
        <v>0</v>
      </c>
      <c r="BG227" s="194">
        <f>IF(N227="zákl. přenesená",J227,0)</f>
        <v>0</v>
      </c>
      <c r="BH227" s="194">
        <f>IF(N227="sníž. přenesená",J227,0)</f>
        <v>0</v>
      </c>
      <c r="BI227" s="194">
        <f>IF(N227="nulová",J227,0)</f>
        <v>0</v>
      </c>
      <c r="BJ227" s="17" t="s">
        <v>23</v>
      </c>
      <c r="BK227" s="194">
        <f>ROUND(I227*H227,2)</f>
        <v>0</v>
      </c>
      <c r="BL227" s="17" t="s">
        <v>202</v>
      </c>
      <c r="BM227" s="17" t="s">
        <v>447</v>
      </c>
    </row>
    <row r="228" spans="2:47" s="1" customFormat="1" ht="27">
      <c r="B228" s="34"/>
      <c r="C228" s="56"/>
      <c r="D228" s="195" t="s">
        <v>145</v>
      </c>
      <c r="E228" s="56"/>
      <c r="F228" s="196" t="s">
        <v>448</v>
      </c>
      <c r="G228" s="56"/>
      <c r="H228" s="56"/>
      <c r="I228" s="153"/>
      <c r="J228" s="56"/>
      <c r="K228" s="56"/>
      <c r="L228" s="54"/>
      <c r="M228" s="71"/>
      <c r="N228" s="35"/>
      <c r="O228" s="35"/>
      <c r="P228" s="35"/>
      <c r="Q228" s="35"/>
      <c r="R228" s="35"/>
      <c r="S228" s="35"/>
      <c r="T228" s="72"/>
      <c r="AT228" s="17" t="s">
        <v>145</v>
      </c>
      <c r="AU228" s="17" t="s">
        <v>83</v>
      </c>
    </row>
    <row r="229" spans="2:51" s="11" customFormat="1" ht="13.5">
      <c r="B229" s="197"/>
      <c r="C229" s="198"/>
      <c r="D229" s="199" t="s">
        <v>147</v>
      </c>
      <c r="E229" s="200" t="s">
        <v>22</v>
      </c>
      <c r="F229" s="201" t="s">
        <v>23</v>
      </c>
      <c r="G229" s="198"/>
      <c r="H229" s="202">
        <v>1</v>
      </c>
      <c r="I229" s="203"/>
      <c r="J229" s="198"/>
      <c r="K229" s="198"/>
      <c r="L229" s="204"/>
      <c r="M229" s="205"/>
      <c r="N229" s="206"/>
      <c r="O229" s="206"/>
      <c r="P229" s="206"/>
      <c r="Q229" s="206"/>
      <c r="R229" s="206"/>
      <c r="S229" s="206"/>
      <c r="T229" s="207"/>
      <c r="AT229" s="208" t="s">
        <v>147</v>
      </c>
      <c r="AU229" s="208" t="s">
        <v>83</v>
      </c>
      <c r="AV229" s="11" t="s">
        <v>83</v>
      </c>
      <c r="AW229" s="11" t="s">
        <v>38</v>
      </c>
      <c r="AX229" s="11" t="s">
        <v>23</v>
      </c>
      <c r="AY229" s="208" t="s">
        <v>136</v>
      </c>
    </row>
    <row r="230" spans="2:65" s="1" customFormat="1" ht="31.5" customHeight="1">
      <c r="B230" s="34"/>
      <c r="C230" s="183" t="s">
        <v>409</v>
      </c>
      <c r="D230" s="183" t="s">
        <v>138</v>
      </c>
      <c r="E230" s="184" t="s">
        <v>450</v>
      </c>
      <c r="F230" s="185" t="s">
        <v>451</v>
      </c>
      <c r="G230" s="186" t="s">
        <v>162</v>
      </c>
      <c r="H230" s="187">
        <v>1</v>
      </c>
      <c r="I230" s="188"/>
      <c r="J230" s="189">
        <f>ROUND(I230*H230,2)</f>
        <v>0</v>
      </c>
      <c r="K230" s="185" t="s">
        <v>142</v>
      </c>
      <c r="L230" s="54"/>
      <c r="M230" s="190" t="s">
        <v>22</v>
      </c>
      <c r="N230" s="191" t="s">
        <v>46</v>
      </c>
      <c r="O230" s="35"/>
      <c r="P230" s="192">
        <f>O230*H230</f>
        <v>0</v>
      </c>
      <c r="Q230" s="192">
        <v>2.25634</v>
      </c>
      <c r="R230" s="192">
        <f>Q230*H230</f>
        <v>2.25634</v>
      </c>
      <c r="S230" s="192">
        <v>0</v>
      </c>
      <c r="T230" s="193">
        <f>S230*H230</f>
        <v>0</v>
      </c>
      <c r="AR230" s="17" t="s">
        <v>202</v>
      </c>
      <c r="AT230" s="17" t="s">
        <v>138</v>
      </c>
      <c r="AU230" s="17" t="s">
        <v>83</v>
      </c>
      <c r="AY230" s="17" t="s">
        <v>136</v>
      </c>
      <c r="BE230" s="194">
        <f>IF(N230="základní",J230,0)</f>
        <v>0</v>
      </c>
      <c r="BF230" s="194">
        <f>IF(N230="snížená",J230,0)</f>
        <v>0</v>
      </c>
      <c r="BG230" s="194">
        <f>IF(N230="zákl. přenesená",J230,0)</f>
        <v>0</v>
      </c>
      <c r="BH230" s="194">
        <f>IF(N230="sníž. přenesená",J230,0)</f>
        <v>0</v>
      </c>
      <c r="BI230" s="194">
        <f>IF(N230="nulová",J230,0)</f>
        <v>0</v>
      </c>
      <c r="BJ230" s="17" t="s">
        <v>23</v>
      </c>
      <c r="BK230" s="194">
        <f>ROUND(I230*H230,2)</f>
        <v>0</v>
      </c>
      <c r="BL230" s="17" t="s">
        <v>202</v>
      </c>
      <c r="BM230" s="17" t="s">
        <v>452</v>
      </c>
    </row>
    <row r="231" spans="2:51" s="11" customFormat="1" ht="13.5">
      <c r="B231" s="197"/>
      <c r="C231" s="198"/>
      <c r="D231" s="199" t="s">
        <v>147</v>
      </c>
      <c r="E231" s="200" t="s">
        <v>22</v>
      </c>
      <c r="F231" s="201" t="s">
        <v>23</v>
      </c>
      <c r="G231" s="198"/>
      <c r="H231" s="202">
        <v>1</v>
      </c>
      <c r="I231" s="203"/>
      <c r="J231" s="198"/>
      <c r="K231" s="198"/>
      <c r="L231" s="204"/>
      <c r="M231" s="205"/>
      <c r="N231" s="206"/>
      <c r="O231" s="206"/>
      <c r="P231" s="206"/>
      <c r="Q231" s="206"/>
      <c r="R231" s="206"/>
      <c r="S231" s="206"/>
      <c r="T231" s="207"/>
      <c r="AT231" s="208" t="s">
        <v>147</v>
      </c>
      <c r="AU231" s="208" t="s">
        <v>83</v>
      </c>
      <c r="AV231" s="11" t="s">
        <v>83</v>
      </c>
      <c r="AW231" s="11" t="s">
        <v>38</v>
      </c>
      <c r="AX231" s="11" t="s">
        <v>23</v>
      </c>
      <c r="AY231" s="208" t="s">
        <v>136</v>
      </c>
    </row>
    <row r="232" spans="2:65" s="1" customFormat="1" ht="31.5" customHeight="1">
      <c r="B232" s="34"/>
      <c r="C232" s="183" t="s">
        <v>413</v>
      </c>
      <c r="D232" s="183" t="s">
        <v>138</v>
      </c>
      <c r="E232" s="184" t="s">
        <v>454</v>
      </c>
      <c r="F232" s="185" t="s">
        <v>455</v>
      </c>
      <c r="G232" s="186" t="s">
        <v>157</v>
      </c>
      <c r="H232" s="187">
        <v>44.4</v>
      </c>
      <c r="I232" s="188"/>
      <c r="J232" s="189">
        <f>ROUND(I232*H232,2)</f>
        <v>0</v>
      </c>
      <c r="K232" s="185" t="s">
        <v>142</v>
      </c>
      <c r="L232" s="54"/>
      <c r="M232" s="190" t="s">
        <v>22</v>
      </c>
      <c r="N232" s="191" t="s">
        <v>46</v>
      </c>
      <c r="O232" s="35"/>
      <c r="P232" s="192">
        <f>O232*H232</f>
        <v>0</v>
      </c>
      <c r="Q232" s="192">
        <v>0</v>
      </c>
      <c r="R232" s="192">
        <f>Q232*H232</f>
        <v>0</v>
      </c>
      <c r="S232" s="192">
        <v>0</v>
      </c>
      <c r="T232" s="193">
        <f>S232*H232</f>
        <v>0</v>
      </c>
      <c r="AR232" s="17" t="s">
        <v>202</v>
      </c>
      <c r="AT232" s="17" t="s">
        <v>138</v>
      </c>
      <c r="AU232" s="17" t="s">
        <v>83</v>
      </c>
      <c r="AY232" s="17" t="s">
        <v>136</v>
      </c>
      <c r="BE232" s="194">
        <f>IF(N232="základní",J232,0)</f>
        <v>0</v>
      </c>
      <c r="BF232" s="194">
        <f>IF(N232="snížená",J232,0)</f>
        <v>0</v>
      </c>
      <c r="BG232" s="194">
        <f>IF(N232="zákl. přenesená",J232,0)</f>
        <v>0</v>
      </c>
      <c r="BH232" s="194">
        <f>IF(N232="sníž. přenesená",J232,0)</f>
        <v>0</v>
      </c>
      <c r="BI232" s="194">
        <f>IF(N232="nulová",J232,0)</f>
        <v>0</v>
      </c>
      <c r="BJ232" s="17" t="s">
        <v>23</v>
      </c>
      <c r="BK232" s="194">
        <f>ROUND(I232*H232,2)</f>
        <v>0</v>
      </c>
      <c r="BL232" s="17" t="s">
        <v>202</v>
      </c>
      <c r="BM232" s="17" t="s">
        <v>456</v>
      </c>
    </row>
    <row r="233" spans="2:47" s="1" customFormat="1" ht="27">
      <c r="B233" s="34"/>
      <c r="C233" s="56"/>
      <c r="D233" s="195" t="s">
        <v>145</v>
      </c>
      <c r="E233" s="56"/>
      <c r="F233" s="196" t="s">
        <v>457</v>
      </c>
      <c r="G233" s="56"/>
      <c r="H233" s="56"/>
      <c r="I233" s="153"/>
      <c r="J233" s="56"/>
      <c r="K233" s="56"/>
      <c r="L233" s="54"/>
      <c r="M233" s="71"/>
      <c r="N233" s="35"/>
      <c r="O233" s="35"/>
      <c r="P233" s="35"/>
      <c r="Q233" s="35"/>
      <c r="R233" s="35"/>
      <c r="S233" s="35"/>
      <c r="T233" s="72"/>
      <c r="AT233" s="17" t="s">
        <v>145</v>
      </c>
      <c r="AU233" s="17" t="s">
        <v>83</v>
      </c>
    </row>
    <row r="234" spans="2:51" s="11" customFormat="1" ht="13.5">
      <c r="B234" s="197"/>
      <c r="C234" s="198"/>
      <c r="D234" s="199" t="s">
        <v>147</v>
      </c>
      <c r="E234" s="200" t="s">
        <v>22</v>
      </c>
      <c r="F234" s="201" t="s">
        <v>660</v>
      </c>
      <c r="G234" s="198"/>
      <c r="H234" s="202">
        <v>44.4</v>
      </c>
      <c r="I234" s="203"/>
      <c r="J234" s="198"/>
      <c r="K234" s="198"/>
      <c r="L234" s="204"/>
      <c r="M234" s="205"/>
      <c r="N234" s="206"/>
      <c r="O234" s="206"/>
      <c r="P234" s="206"/>
      <c r="Q234" s="206"/>
      <c r="R234" s="206"/>
      <c r="S234" s="206"/>
      <c r="T234" s="207"/>
      <c r="AT234" s="208" t="s">
        <v>147</v>
      </c>
      <c r="AU234" s="208" t="s">
        <v>83</v>
      </c>
      <c r="AV234" s="11" t="s">
        <v>83</v>
      </c>
      <c r="AW234" s="11" t="s">
        <v>38</v>
      </c>
      <c r="AX234" s="11" t="s">
        <v>23</v>
      </c>
      <c r="AY234" s="208" t="s">
        <v>136</v>
      </c>
    </row>
    <row r="235" spans="2:65" s="1" customFormat="1" ht="31.5" customHeight="1">
      <c r="B235" s="34"/>
      <c r="C235" s="183" t="s">
        <v>417</v>
      </c>
      <c r="D235" s="183" t="s">
        <v>138</v>
      </c>
      <c r="E235" s="184" t="s">
        <v>465</v>
      </c>
      <c r="F235" s="185" t="s">
        <v>466</v>
      </c>
      <c r="G235" s="186" t="s">
        <v>157</v>
      </c>
      <c r="H235" s="187">
        <v>44.4</v>
      </c>
      <c r="I235" s="188"/>
      <c r="J235" s="189">
        <f>ROUND(I235*H235,2)</f>
        <v>0</v>
      </c>
      <c r="K235" s="185" t="s">
        <v>142</v>
      </c>
      <c r="L235" s="54"/>
      <c r="M235" s="190" t="s">
        <v>22</v>
      </c>
      <c r="N235" s="191" t="s">
        <v>46</v>
      </c>
      <c r="O235" s="35"/>
      <c r="P235" s="192">
        <f>O235*H235</f>
        <v>0</v>
      </c>
      <c r="Q235" s="192">
        <v>0.15614</v>
      </c>
      <c r="R235" s="192">
        <f>Q235*H235</f>
        <v>6.9326159999999994</v>
      </c>
      <c r="S235" s="192">
        <v>0</v>
      </c>
      <c r="T235" s="193">
        <f>S235*H235</f>
        <v>0</v>
      </c>
      <c r="AR235" s="17" t="s">
        <v>202</v>
      </c>
      <c r="AT235" s="17" t="s">
        <v>138</v>
      </c>
      <c r="AU235" s="17" t="s">
        <v>83</v>
      </c>
      <c r="AY235" s="17" t="s">
        <v>136</v>
      </c>
      <c r="BE235" s="194">
        <f>IF(N235="základní",J235,0)</f>
        <v>0</v>
      </c>
      <c r="BF235" s="194">
        <f>IF(N235="snížená",J235,0)</f>
        <v>0</v>
      </c>
      <c r="BG235" s="194">
        <f>IF(N235="zákl. přenesená",J235,0)</f>
        <v>0</v>
      </c>
      <c r="BH235" s="194">
        <f>IF(N235="sníž. přenesená",J235,0)</f>
        <v>0</v>
      </c>
      <c r="BI235" s="194">
        <f>IF(N235="nulová",J235,0)</f>
        <v>0</v>
      </c>
      <c r="BJ235" s="17" t="s">
        <v>23</v>
      </c>
      <c r="BK235" s="194">
        <f>ROUND(I235*H235,2)</f>
        <v>0</v>
      </c>
      <c r="BL235" s="17" t="s">
        <v>202</v>
      </c>
      <c r="BM235" s="17" t="s">
        <v>467</v>
      </c>
    </row>
    <row r="236" spans="2:47" s="1" customFormat="1" ht="40.5">
      <c r="B236" s="34"/>
      <c r="C236" s="56"/>
      <c r="D236" s="195" t="s">
        <v>145</v>
      </c>
      <c r="E236" s="56"/>
      <c r="F236" s="196" t="s">
        <v>468</v>
      </c>
      <c r="G236" s="56"/>
      <c r="H236" s="56"/>
      <c r="I236" s="153"/>
      <c r="J236" s="56"/>
      <c r="K236" s="56"/>
      <c r="L236" s="54"/>
      <c r="M236" s="71"/>
      <c r="N236" s="35"/>
      <c r="O236" s="35"/>
      <c r="P236" s="35"/>
      <c r="Q236" s="35"/>
      <c r="R236" s="35"/>
      <c r="S236" s="35"/>
      <c r="T236" s="72"/>
      <c r="AT236" s="17" t="s">
        <v>145</v>
      </c>
      <c r="AU236" s="17" t="s">
        <v>83</v>
      </c>
    </row>
    <row r="237" spans="2:51" s="11" customFormat="1" ht="13.5">
      <c r="B237" s="197"/>
      <c r="C237" s="198"/>
      <c r="D237" s="199" t="s">
        <v>147</v>
      </c>
      <c r="E237" s="200" t="s">
        <v>22</v>
      </c>
      <c r="F237" s="201" t="s">
        <v>661</v>
      </c>
      <c r="G237" s="198"/>
      <c r="H237" s="202">
        <v>44.4</v>
      </c>
      <c r="I237" s="203"/>
      <c r="J237" s="198"/>
      <c r="K237" s="198"/>
      <c r="L237" s="204"/>
      <c r="M237" s="205"/>
      <c r="N237" s="206"/>
      <c r="O237" s="206"/>
      <c r="P237" s="206"/>
      <c r="Q237" s="206"/>
      <c r="R237" s="206"/>
      <c r="S237" s="206"/>
      <c r="T237" s="207"/>
      <c r="AT237" s="208" t="s">
        <v>147</v>
      </c>
      <c r="AU237" s="208" t="s">
        <v>83</v>
      </c>
      <c r="AV237" s="11" t="s">
        <v>83</v>
      </c>
      <c r="AW237" s="11" t="s">
        <v>38</v>
      </c>
      <c r="AX237" s="11" t="s">
        <v>23</v>
      </c>
      <c r="AY237" s="208" t="s">
        <v>136</v>
      </c>
    </row>
    <row r="238" spans="2:65" s="1" customFormat="1" ht="31.5" customHeight="1">
      <c r="B238" s="34"/>
      <c r="C238" s="183" t="s">
        <v>422</v>
      </c>
      <c r="D238" s="183" t="s">
        <v>138</v>
      </c>
      <c r="E238" s="184" t="s">
        <v>471</v>
      </c>
      <c r="F238" s="185" t="s">
        <v>472</v>
      </c>
      <c r="G238" s="186" t="s">
        <v>157</v>
      </c>
      <c r="H238" s="187">
        <v>44.4</v>
      </c>
      <c r="I238" s="188"/>
      <c r="J238" s="189">
        <f>ROUND(I238*H238,2)</f>
        <v>0</v>
      </c>
      <c r="K238" s="185" t="s">
        <v>142</v>
      </c>
      <c r="L238" s="54"/>
      <c r="M238" s="190" t="s">
        <v>22</v>
      </c>
      <c r="N238" s="191" t="s">
        <v>46</v>
      </c>
      <c r="O238" s="35"/>
      <c r="P238" s="192">
        <f>O238*H238</f>
        <v>0</v>
      </c>
      <c r="Q238" s="192">
        <v>0</v>
      </c>
      <c r="R238" s="192">
        <f>Q238*H238</f>
        <v>0</v>
      </c>
      <c r="S238" s="192">
        <v>0</v>
      </c>
      <c r="T238" s="193">
        <f>S238*H238</f>
        <v>0</v>
      </c>
      <c r="AR238" s="17" t="s">
        <v>202</v>
      </c>
      <c r="AT238" s="17" t="s">
        <v>138</v>
      </c>
      <c r="AU238" s="17" t="s">
        <v>83</v>
      </c>
      <c r="AY238" s="17" t="s">
        <v>136</v>
      </c>
      <c r="BE238" s="194">
        <f>IF(N238="základní",J238,0)</f>
        <v>0</v>
      </c>
      <c r="BF238" s="194">
        <f>IF(N238="snížená",J238,0)</f>
        <v>0</v>
      </c>
      <c r="BG238" s="194">
        <f>IF(N238="zákl. přenesená",J238,0)</f>
        <v>0</v>
      </c>
      <c r="BH238" s="194">
        <f>IF(N238="sníž. přenesená",J238,0)</f>
        <v>0</v>
      </c>
      <c r="BI238" s="194">
        <f>IF(N238="nulová",J238,0)</f>
        <v>0</v>
      </c>
      <c r="BJ238" s="17" t="s">
        <v>23</v>
      </c>
      <c r="BK238" s="194">
        <f>ROUND(I238*H238,2)</f>
        <v>0</v>
      </c>
      <c r="BL238" s="17" t="s">
        <v>202</v>
      </c>
      <c r="BM238" s="17" t="s">
        <v>473</v>
      </c>
    </row>
    <row r="239" spans="2:51" s="11" customFormat="1" ht="13.5">
      <c r="B239" s="197"/>
      <c r="C239" s="198"/>
      <c r="D239" s="195" t="s">
        <v>147</v>
      </c>
      <c r="E239" s="209" t="s">
        <v>22</v>
      </c>
      <c r="F239" s="210" t="s">
        <v>660</v>
      </c>
      <c r="G239" s="198"/>
      <c r="H239" s="211">
        <v>44.4</v>
      </c>
      <c r="I239" s="203"/>
      <c r="J239" s="198"/>
      <c r="K239" s="198"/>
      <c r="L239" s="204"/>
      <c r="M239" s="246"/>
      <c r="N239" s="247"/>
      <c r="O239" s="247"/>
      <c r="P239" s="247"/>
      <c r="Q239" s="247"/>
      <c r="R239" s="247"/>
      <c r="S239" s="247"/>
      <c r="T239" s="248"/>
      <c r="AT239" s="208" t="s">
        <v>147</v>
      </c>
      <c r="AU239" s="208" t="s">
        <v>83</v>
      </c>
      <c r="AV239" s="11" t="s">
        <v>83</v>
      </c>
      <c r="AW239" s="11" t="s">
        <v>38</v>
      </c>
      <c r="AX239" s="11" t="s">
        <v>23</v>
      </c>
      <c r="AY239" s="208" t="s">
        <v>136</v>
      </c>
    </row>
    <row r="240" spans="2:12" s="1" customFormat="1" ht="6.95" customHeight="1">
      <c r="B240" s="49"/>
      <c r="C240" s="50"/>
      <c r="D240" s="50"/>
      <c r="E240" s="50"/>
      <c r="F240" s="50"/>
      <c r="G240" s="50"/>
      <c r="H240" s="50"/>
      <c r="I240" s="129"/>
      <c r="J240" s="50"/>
      <c r="K240" s="50"/>
      <c r="L240" s="54"/>
    </row>
  </sheetData>
  <sheetProtection algorithmName="SHA-512" hashValue="vYMgeqPV7w8Ed30j0CEiXilZB98SuFC3j8LH5x0ueKlvm/dHdZSfKkRsBHCI7/8nG8LJkQ8Pxzh4GPHn3J2v+A==" saltValue="1f8WHpfwXqBXoEkj6vvP5A==" spinCount="100000" sheet="1" objects="1" scenarios="1" formatColumns="0" formatRows="0" sort="0" autoFilter="0"/>
  <autoFilter ref="C87:K87"/>
  <mergeCells count="9">
    <mergeCell ref="E78:H78"/>
    <mergeCell ref="E80:H8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300"/>
      <c r="C1" s="300"/>
      <c r="D1" s="299" t="s">
        <v>1</v>
      </c>
      <c r="E1" s="300"/>
      <c r="F1" s="301" t="s">
        <v>701</v>
      </c>
      <c r="G1" s="306" t="s">
        <v>702</v>
      </c>
      <c r="H1" s="306"/>
      <c r="I1" s="307"/>
      <c r="J1" s="301" t="s">
        <v>703</v>
      </c>
      <c r="K1" s="299" t="s">
        <v>93</v>
      </c>
      <c r="L1" s="301" t="s">
        <v>704</v>
      </c>
      <c r="M1" s="301"/>
      <c r="N1" s="301"/>
      <c r="O1" s="301"/>
      <c r="P1" s="301"/>
      <c r="Q1" s="301"/>
      <c r="R1" s="301"/>
      <c r="S1" s="301"/>
      <c r="T1" s="301"/>
      <c r="U1" s="297"/>
      <c r="V1" s="297"/>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5"/>
      <c r="M2" s="255"/>
      <c r="N2" s="255"/>
      <c r="O2" s="255"/>
      <c r="P2" s="255"/>
      <c r="Q2" s="255"/>
      <c r="R2" s="255"/>
      <c r="S2" s="255"/>
      <c r="T2" s="255"/>
      <c r="U2" s="255"/>
      <c r="V2" s="255"/>
      <c r="AT2" s="17" t="s">
        <v>92</v>
      </c>
    </row>
    <row r="3" spans="2:46" ht="6.95" customHeight="1">
      <c r="B3" s="18"/>
      <c r="C3" s="19"/>
      <c r="D3" s="19"/>
      <c r="E3" s="19"/>
      <c r="F3" s="19"/>
      <c r="G3" s="19"/>
      <c r="H3" s="19"/>
      <c r="I3" s="105"/>
      <c r="J3" s="19"/>
      <c r="K3" s="20"/>
      <c r="AT3" s="17" t="s">
        <v>83</v>
      </c>
    </row>
    <row r="4" spans="2:46" ht="36.95" customHeight="1">
      <c r="B4" s="21"/>
      <c r="C4" s="22"/>
      <c r="D4" s="23" t="s">
        <v>94</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3" t="str">
        <f>'Rekapitulace stavby'!K6</f>
        <v>Nové VO ul. Vodní, PKH vnitroblok č.p.1042-1048, 1620,1621, rozvaděč v zámeckém parku v Litvínově</v>
      </c>
      <c r="F7" s="259"/>
      <c r="G7" s="259"/>
      <c r="H7" s="259"/>
      <c r="I7" s="106"/>
      <c r="J7" s="22"/>
      <c r="K7" s="24"/>
    </row>
    <row r="8" spans="2:11" s="1" customFormat="1" ht="13.5">
      <c r="B8" s="34"/>
      <c r="C8" s="35"/>
      <c r="D8" s="30" t="s">
        <v>95</v>
      </c>
      <c r="E8" s="35"/>
      <c r="F8" s="35"/>
      <c r="G8" s="35"/>
      <c r="H8" s="35"/>
      <c r="I8" s="107"/>
      <c r="J8" s="35"/>
      <c r="K8" s="38"/>
    </row>
    <row r="9" spans="2:11" s="1" customFormat="1" ht="36.95" customHeight="1">
      <c r="B9" s="34"/>
      <c r="C9" s="35"/>
      <c r="D9" s="35"/>
      <c r="E9" s="294" t="s">
        <v>662</v>
      </c>
      <c r="F9" s="266"/>
      <c r="G9" s="266"/>
      <c r="H9" s="266"/>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22</v>
      </c>
      <c r="G11" s="35"/>
      <c r="H11" s="35"/>
      <c r="I11" s="108" t="s">
        <v>21</v>
      </c>
      <c r="J11" s="28" t="s">
        <v>22</v>
      </c>
      <c r="K11" s="38"/>
    </row>
    <row r="12" spans="2:11" s="1" customFormat="1" ht="14.45" customHeight="1">
      <c r="B12" s="34"/>
      <c r="C12" s="35"/>
      <c r="D12" s="30" t="s">
        <v>24</v>
      </c>
      <c r="E12" s="35"/>
      <c r="F12" s="28" t="s">
        <v>25</v>
      </c>
      <c r="G12" s="35"/>
      <c r="H12" s="35"/>
      <c r="I12" s="108" t="s">
        <v>26</v>
      </c>
      <c r="J12" s="109" t="str">
        <f>'Rekapitulace stavby'!AN8</f>
        <v>23.07.2018</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30</v>
      </c>
      <c r="E14" s="35"/>
      <c r="F14" s="35"/>
      <c r="G14" s="35"/>
      <c r="H14" s="35"/>
      <c r="I14" s="108" t="s">
        <v>31</v>
      </c>
      <c r="J14" s="28" t="s">
        <v>22</v>
      </c>
      <c r="K14" s="38"/>
    </row>
    <row r="15" spans="2:11" s="1" customFormat="1" ht="18" customHeight="1">
      <c r="B15" s="34"/>
      <c r="C15" s="35"/>
      <c r="D15" s="35"/>
      <c r="E15" s="28" t="s">
        <v>32</v>
      </c>
      <c r="F15" s="35"/>
      <c r="G15" s="35"/>
      <c r="H15" s="35"/>
      <c r="I15" s="108" t="s">
        <v>33</v>
      </c>
      <c r="J15" s="28" t="s">
        <v>22</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
        <v>22</v>
      </c>
      <c r="K20" s="38"/>
    </row>
    <row r="21" spans="2:11" s="1" customFormat="1" ht="18" customHeight="1">
      <c r="B21" s="34"/>
      <c r="C21" s="35"/>
      <c r="D21" s="35"/>
      <c r="E21" s="28" t="s">
        <v>663</v>
      </c>
      <c r="F21" s="35"/>
      <c r="G21" s="35"/>
      <c r="H21" s="35"/>
      <c r="I21" s="108" t="s">
        <v>33</v>
      </c>
      <c r="J21" s="28" t="s">
        <v>22</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22.5" customHeight="1">
      <c r="B24" s="111"/>
      <c r="C24" s="112"/>
      <c r="D24" s="112"/>
      <c r="E24" s="262" t="s">
        <v>22</v>
      </c>
      <c r="F24" s="295"/>
      <c r="G24" s="295"/>
      <c r="H24" s="295"/>
      <c r="I24" s="113"/>
      <c r="J24" s="112"/>
      <c r="K24" s="114"/>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5"/>
      <c r="J26" s="79"/>
      <c r="K26" s="116"/>
    </row>
    <row r="27" spans="2:11" s="1" customFormat="1" ht="25.35" customHeight="1">
      <c r="B27" s="34"/>
      <c r="C27" s="35"/>
      <c r="D27" s="117" t="s">
        <v>41</v>
      </c>
      <c r="E27" s="35"/>
      <c r="F27" s="35"/>
      <c r="G27" s="35"/>
      <c r="H27" s="35"/>
      <c r="I27" s="107"/>
      <c r="J27" s="118">
        <f>ROUND(J78,2)</f>
        <v>0</v>
      </c>
      <c r="K27" s="38"/>
    </row>
    <row r="28" spans="2:11" s="1" customFormat="1" ht="6.95" customHeight="1">
      <c r="B28" s="34"/>
      <c r="C28" s="35"/>
      <c r="D28" s="79"/>
      <c r="E28" s="79"/>
      <c r="F28" s="79"/>
      <c r="G28" s="79"/>
      <c r="H28" s="79"/>
      <c r="I28" s="115"/>
      <c r="J28" s="79"/>
      <c r="K28" s="116"/>
    </row>
    <row r="29" spans="2:11" s="1" customFormat="1" ht="14.45" customHeight="1">
      <c r="B29" s="34"/>
      <c r="C29" s="35"/>
      <c r="D29" s="35"/>
      <c r="E29" s="35"/>
      <c r="F29" s="39" t="s">
        <v>43</v>
      </c>
      <c r="G29" s="35"/>
      <c r="H29" s="35"/>
      <c r="I29" s="119" t="s">
        <v>42</v>
      </c>
      <c r="J29" s="39" t="s">
        <v>44</v>
      </c>
      <c r="K29" s="38"/>
    </row>
    <row r="30" spans="2:11" s="1" customFormat="1" ht="14.45" customHeight="1">
      <c r="B30" s="34"/>
      <c r="C30" s="35"/>
      <c r="D30" s="42" t="s">
        <v>45</v>
      </c>
      <c r="E30" s="42" t="s">
        <v>46</v>
      </c>
      <c r="F30" s="120">
        <f>ROUND(SUM(BE78:BE92),2)</f>
        <v>0</v>
      </c>
      <c r="G30" s="35"/>
      <c r="H30" s="35"/>
      <c r="I30" s="121">
        <v>0.21</v>
      </c>
      <c r="J30" s="120">
        <f>ROUND(ROUND((SUM(BE78:BE92)),2)*I30,2)</f>
        <v>0</v>
      </c>
      <c r="K30" s="38"/>
    </row>
    <row r="31" spans="2:11" s="1" customFormat="1" ht="14.45" customHeight="1">
      <c r="B31" s="34"/>
      <c r="C31" s="35"/>
      <c r="D31" s="35"/>
      <c r="E31" s="42" t="s">
        <v>47</v>
      </c>
      <c r="F31" s="120">
        <f>ROUND(SUM(BF78:BF92),2)</f>
        <v>0</v>
      </c>
      <c r="G31" s="35"/>
      <c r="H31" s="35"/>
      <c r="I31" s="121">
        <v>0.15</v>
      </c>
      <c r="J31" s="120">
        <f>ROUND(ROUND((SUM(BF78:BF92)),2)*I31,2)</f>
        <v>0</v>
      </c>
      <c r="K31" s="38"/>
    </row>
    <row r="32" spans="2:11" s="1" customFormat="1" ht="14.45" customHeight="1" hidden="1">
      <c r="B32" s="34"/>
      <c r="C32" s="35"/>
      <c r="D32" s="35"/>
      <c r="E32" s="42" t="s">
        <v>48</v>
      </c>
      <c r="F32" s="120">
        <f>ROUND(SUM(BG78:BG92),2)</f>
        <v>0</v>
      </c>
      <c r="G32" s="35"/>
      <c r="H32" s="35"/>
      <c r="I32" s="121">
        <v>0.21</v>
      </c>
      <c r="J32" s="120">
        <v>0</v>
      </c>
      <c r="K32" s="38"/>
    </row>
    <row r="33" spans="2:11" s="1" customFormat="1" ht="14.45" customHeight="1" hidden="1">
      <c r="B33" s="34"/>
      <c r="C33" s="35"/>
      <c r="D33" s="35"/>
      <c r="E33" s="42" t="s">
        <v>49</v>
      </c>
      <c r="F33" s="120">
        <f>ROUND(SUM(BH78:BH92),2)</f>
        <v>0</v>
      </c>
      <c r="G33" s="35"/>
      <c r="H33" s="35"/>
      <c r="I33" s="121">
        <v>0.15</v>
      </c>
      <c r="J33" s="120">
        <v>0</v>
      </c>
      <c r="K33" s="38"/>
    </row>
    <row r="34" spans="2:11" s="1" customFormat="1" ht="14.45" customHeight="1" hidden="1">
      <c r="B34" s="34"/>
      <c r="C34" s="35"/>
      <c r="D34" s="35"/>
      <c r="E34" s="42" t="s">
        <v>50</v>
      </c>
      <c r="F34" s="120">
        <f>ROUND(SUM(BI78:BI92),2)</f>
        <v>0</v>
      </c>
      <c r="G34" s="35"/>
      <c r="H34" s="35"/>
      <c r="I34" s="121">
        <v>0</v>
      </c>
      <c r="J34" s="120">
        <v>0</v>
      </c>
      <c r="K34" s="38"/>
    </row>
    <row r="35" spans="2:11" s="1" customFormat="1" ht="6.95" customHeight="1">
      <c r="B35" s="34"/>
      <c r="C35" s="35"/>
      <c r="D35" s="35"/>
      <c r="E35" s="35"/>
      <c r="F35" s="35"/>
      <c r="G35" s="35"/>
      <c r="H35" s="35"/>
      <c r="I35" s="107"/>
      <c r="J35" s="35"/>
      <c r="K35" s="38"/>
    </row>
    <row r="36" spans="2:11" s="1" customFormat="1" ht="25.35" customHeight="1">
      <c r="B36" s="34"/>
      <c r="C36" s="122"/>
      <c r="D36" s="123" t="s">
        <v>51</v>
      </c>
      <c r="E36" s="73"/>
      <c r="F36" s="73"/>
      <c r="G36" s="124" t="s">
        <v>52</v>
      </c>
      <c r="H36" s="125" t="s">
        <v>53</v>
      </c>
      <c r="I36" s="126"/>
      <c r="J36" s="127">
        <f>SUM(J27:J34)</f>
        <v>0</v>
      </c>
      <c r="K36" s="128"/>
    </row>
    <row r="37" spans="2:11" s="1" customFormat="1" ht="14.45" customHeight="1">
      <c r="B37" s="49"/>
      <c r="C37" s="50"/>
      <c r="D37" s="50"/>
      <c r="E37" s="50"/>
      <c r="F37" s="50"/>
      <c r="G37" s="50"/>
      <c r="H37" s="50"/>
      <c r="I37" s="129"/>
      <c r="J37" s="50"/>
      <c r="K37" s="51"/>
    </row>
    <row r="41" spans="2:11" s="1" customFormat="1" ht="6.95" customHeight="1">
      <c r="B41" s="130"/>
      <c r="C41" s="131"/>
      <c r="D41" s="131"/>
      <c r="E41" s="131"/>
      <c r="F41" s="131"/>
      <c r="G41" s="131"/>
      <c r="H41" s="131"/>
      <c r="I41" s="132"/>
      <c r="J41" s="131"/>
      <c r="K41" s="133"/>
    </row>
    <row r="42" spans="2:11" s="1" customFormat="1" ht="36.95" customHeight="1">
      <c r="B42" s="34"/>
      <c r="C42" s="23" t="s">
        <v>102</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3" t="str">
        <f>E7</f>
        <v>Nové VO ul. Vodní, PKH vnitroblok č.p.1042-1048, 1620,1621, rozvaděč v zámeckém parku v Litvínově</v>
      </c>
      <c r="F45" s="266"/>
      <c r="G45" s="266"/>
      <c r="H45" s="266"/>
      <c r="I45" s="107"/>
      <c r="J45" s="35"/>
      <c r="K45" s="38"/>
    </row>
    <row r="46" spans="2:11" s="1" customFormat="1" ht="14.45" customHeight="1">
      <c r="B46" s="34"/>
      <c r="C46" s="30" t="s">
        <v>95</v>
      </c>
      <c r="D46" s="35"/>
      <c r="E46" s="35"/>
      <c r="F46" s="35"/>
      <c r="G46" s="35"/>
      <c r="H46" s="35"/>
      <c r="I46" s="107"/>
      <c r="J46" s="35"/>
      <c r="K46" s="38"/>
    </row>
    <row r="47" spans="2:11" s="1" customFormat="1" ht="23.25" customHeight="1">
      <c r="B47" s="34"/>
      <c r="C47" s="35"/>
      <c r="D47" s="35"/>
      <c r="E47" s="294" t="str">
        <f>E9</f>
        <v>62 - VRN</v>
      </c>
      <c r="F47" s="266"/>
      <c r="G47" s="266"/>
      <c r="H47" s="266"/>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Litvínov</v>
      </c>
      <c r="G49" s="35"/>
      <c r="H49" s="35"/>
      <c r="I49" s="108" t="s">
        <v>26</v>
      </c>
      <c r="J49" s="109" t="str">
        <f>IF(J12="","",J12)</f>
        <v>23.07.2018</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Ing. Lucie Dvořáková</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4" t="s">
        <v>103</v>
      </c>
      <c r="D54" s="122"/>
      <c r="E54" s="122"/>
      <c r="F54" s="122"/>
      <c r="G54" s="122"/>
      <c r="H54" s="122"/>
      <c r="I54" s="135"/>
      <c r="J54" s="136" t="s">
        <v>104</v>
      </c>
      <c r="K54" s="137"/>
    </row>
    <row r="55" spans="2:11" s="1" customFormat="1" ht="10.35" customHeight="1">
      <c r="B55" s="34"/>
      <c r="C55" s="35"/>
      <c r="D55" s="35"/>
      <c r="E55" s="35"/>
      <c r="F55" s="35"/>
      <c r="G55" s="35"/>
      <c r="H55" s="35"/>
      <c r="I55" s="107"/>
      <c r="J55" s="35"/>
      <c r="K55" s="38"/>
    </row>
    <row r="56" spans="2:47" s="1" customFormat="1" ht="29.25" customHeight="1">
      <c r="B56" s="34"/>
      <c r="C56" s="138" t="s">
        <v>105</v>
      </c>
      <c r="D56" s="35"/>
      <c r="E56" s="35"/>
      <c r="F56" s="35"/>
      <c r="G56" s="35"/>
      <c r="H56" s="35"/>
      <c r="I56" s="107"/>
      <c r="J56" s="118">
        <f>J78</f>
        <v>0</v>
      </c>
      <c r="K56" s="38"/>
      <c r="AU56" s="17" t="s">
        <v>106</v>
      </c>
    </row>
    <row r="57" spans="2:11" s="7" customFormat="1" ht="24.95" customHeight="1">
      <c r="B57" s="139"/>
      <c r="C57" s="140"/>
      <c r="D57" s="141" t="s">
        <v>664</v>
      </c>
      <c r="E57" s="142"/>
      <c r="F57" s="142"/>
      <c r="G57" s="142"/>
      <c r="H57" s="142"/>
      <c r="I57" s="143"/>
      <c r="J57" s="144">
        <f>J79</f>
        <v>0</v>
      </c>
      <c r="K57" s="145"/>
    </row>
    <row r="58" spans="2:11" s="8" customFormat="1" ht="19.9" customHeight="1">
      <c r="B58" s="146"/>
      <c r="C58" s="147"/>
      <c r="D58" s="148" t="s">
        <v>665</v>
      </c>
      <c r="E58" s="149"/>
      <c r="F58" s="149"/>
      <c r="G58" s="149"/>
      <c r="H58" s="149"/>
      <c r="I58" s="150"/>
      <c r="J58" s="151">
        <f>J80</f>
        <v>0</v>
      </c>
      <c r="K58" s="152"/>
    </row>
    <row r="59" spans="2:11" s="1" customFormat="1" ht="21.75" customHeight="1">
      <c r="B59" s="34"/>
      <c r="C59" s="35"/>
      <c r="D59" s="35"/>
      <c r="E59" s="35"/>
      <c r="F59" s="35"/>
      <c r="G59" s="35"/>
      <c r="H59" s="35"/>
      <c r="I59" s="107"/>
      <c r="J59" s="35"/>
      <c r="K59" s="38"/>
    </row>
    <row r="60" spans="2:11" s="1" customFormat="1" ht="6.95" customHeight="1">
      <c r="B60" s="49"/>
      <c r="C60" s="50"/>
      <c r="D60" s="50"/>
      <c r="E60" s="50"/>
      <c r="F60" s="50"/>
      <c r="G60" s="50"/>
      <c r="H60" s="50"/>
      <c r="I60" s="129"/>
      <c r="J60" s="50"/>
      <c r="K60" s="51"/>
    </row>
    <row r="64" spans="2:12" s="1" customFormat="1" ht="6.95" customHeight="1">
      <c r="B64" s="52"/>
      <c r="C64" s="53"/>
      <c r="D64" s="53"/>
      <c r="E64" s="53"/>
      <c r="F64" s="53"/>
      <c r="G64" s="53"/>
      <c r="H64" s="53"/>
      <c r="I64" s="132"/>
      <c r="J64" s="53"/>
      <c r="K64" s="53"/>
      <c r="L64" s="54"/>
    </row>
    <row r="65" spans="2:12" s="1" customFormat="1" ht="36.95" customHeight="1">
      <c r="B65" s="34"/>
      <c r="C65" s="55" t="s">
        <v>120</v>
      </c>
      <c r="D65" s="56"/>
      <c r="E65" s="56"/>
      <c r="F65" s="56"/>
      <c r="G65" s="56"/>
      <c r="H65" s="56"/>
      <c r="I65" s="153"/>
      <c r="J65" s="56"/>
      <c r="K65" s="56"/>
      <c r="L65" s="54"/>
    </row>
    <row r="66" spans="2:12" s="1" customFormat="1" ht="6.95" customHeight="1">
      <c r="B66" s="34"/>
      <c r="C66" s="56"/>
      <c r="D66" s="56"/>
      <c r="E66" s="56"/>
      <c r="F66" s="56"/>
      <c r="G66" s="56"/>
      <c r="H66" s="56"/>
      <c r="I66" s="153"/>
      <c r="J66" s="56"/>
      <c r="K66" s="56"/>
      <c r="L66" s="54"/>
    </row>
    <row r="67" spans="2:12" s="1" customFormat="1" ht="14.45" customHeight="1">
      <c r="B67" s="34"/>
      <c r="C67" s="58" t="s">
        <v>16</v>
      </c>
      <c r="D67" s="56"/>
      <c r="E67" s="56"/>
      <c r="F67" s="56"/>
      <c r="G67" s="56"/>
      <c r="H67" s="56"/>
      <c r="I67" s="153"/>
      <c r="J67" s="56"/>
      <c r="K67" s="56"/>
      <c r="L67" s="54"/>
    </row>
    <row r="68" spans="2:12" s="1" customFormat="1" ht="22.5" customHeight="1">
      <c r="B68" s="34"/>
      <c r="C68" s="56"/>
      <c r="D68" s="56"/>
      <c r="E68" s="296" t="str">
        <f>E7</f>
        <v>Nové VO ul. Vodní, PKH vnitroblok č.p.1042-1048, 1620,1621, rozvaděč v zámeckém parku v Litvínově</v>
      </c>
      <c r="F68" s="277"/>
      <c r="G68" s="277"/>
      <c r="H68" s="277"/>
      <c r="I68" s="153"/>
      <c r="J68" s="56"/>
      <c r="K68" s="56"/>
      <c r="L68" s="54"/>
    </row>
    <row r="69" spans="2:12" s="1" customFormat="1" ht="14.45" customHeight="1">
      <c r="B69" s="34"/>
      <c r="C69" s="58" t="s">
        <v>95</v>
      </c>
      <c r="D69" s="56"/>
      <c r="E69" s="56"/>
      <c r="F69" s="56"/>
      <c r="G69" s="56"/>
      <c r="H69" s="56"/>
      <c r="I69" s="153"/>
      <c r="J69" s="56"/>
      <c r="K69" s="56"/>
      <c r="L69" s="54"/>
    </row>
    <row r="70" spans="2:12" s="1" customFormat="1" ht="23.25" customHeight="1">
      <c r="B70" s="34"/>
      <c r="C70" s="56"/>
      <c r="D70" s="56"/>
      <c r="E70" s="274" t="str">
        <f>E9</f>
        <v>62 - VRN</v>
      </c>
      <c r="F70" s="277"/>
      <c r="G70" s="277"/>
      <c r="H70" s="277"/>
      <c r="I70" s="153"/>
      <c r="J70" s="56"/>
      <c r="K70" s="56"/>
      <c r="L70" s="54"/>
    </row>
    <row r="71" spans="2:12" s="1" customFormat="1" ht="6.95" customHeight="1">
      <c r="B71" s="34"/>
      <c r="C71" s="56"/>
      <c r="D71" s="56"/>
      <c r="E71" s="56"/>
      <c r="F71" s="56"/>
      <c r="G71" s="56"/>
      <c r="H71" s="56"/>
      <c r="I71" s="153"/>
      <c r="J71" s="56"/>
      <c r="K71" s="56"/>
      <c r="L71" s="54"/>
    </row>
    <row r="72" spans="2:12" s="1" customFormat="1" ht="18" customHeight="1">
      <c r="B72" s="34"/>
      <c r="C72" s="58" t="s">
        <v>24</v>
      </c>
      <c r="D72" s="56"/>
      <c r="E72" s="56"/>
      <c r="F72" s="154" t="str">
        <f>F12</f>
        <v>Litvínov</v>
      </c>
      <c r="G72" s="56"/>
      <c r="H72" s="56"/>
      <c r="I72" s="155" t="s">
        <v>26</v>
      </c>
      <c r="J72" s="66" t="str">
        <f>IF(J12="","",J12)</f>
        <v>23.07.2018</v>
      </c>
      <c r="K72" s="56"/>
      <c r="L72" s="54"/>
    </row>
    <row r="73" spans="2:12" s="1" customFormat="1" ht="6.95" customHeight="1">
      <c r="B73" s="34"/>
      <c r="C73" s="56"/>
      <c r="D73" s="56"/>
      <c r="E73" s="56"/>
      <c r="F73" s="56"/>
      <c r="G73" s="56"/>
      <c r="H73" s="56"/>
      <c r="I73" s="153"/>
      <c r="J73" s="56"/>
      <c r="K73" s="56"/>
      <c r="L73" s="54"/>
    </row>
    <row r="74" spans="2:12" s="1" customFormat="1" ht="13.5">
      <c r="B74" s="34"/>
      <c r="C74" s="58" t="s">
        <v>30</v>
      </c>
      <c r="D74" s="56"/>
      <c r="E74" s="56"/>
      <c r="F74" s="154" t="str">
        <f>E15</f>
        <v>Město Litvínov</v>
      </c>
      <c r="G74" s="56"/>
      <c r="H74" s="56"/>
      <c r="I74" s="155" t="s">
        <v>36</v>
      </c>
      <c r="J74" s="154" t="str">
        <f>E21</f>
        <v>Ing. Lucie Dvořáková</v>
      </c>
      <c r="K74" s="56"/>
      <c r="L74" s="54"/>
    </row>
    <row r="75" spans="2:12" s="1" customFormat="1" ht="14.45" customHeight="1">
      <c r="B75" s="34"/>
      <c r="C75" s="58" t="s">
        <v>34</v>
      </c>
      <c r="D75" s="56"/>
      <c r="E75" s="56"/>
      <c r="F75" s="154" t="str">
        <f>IF(E18="","",E18)</f>
        <v/>
      </c>
      <c r="G75" s="56"/>
      <c r="H75" s="56"/>
      <c r="I75" s="153"/>
      <c r="J75" s="56"/>
      <c r="K75" s="56"/>
      <c r="L75" s="54"/>
    </row>
    <row r="76" spans="2:12" s="1" customFormat="1" ht="10.35" customHeight="1">
      <c r="B76" s="34"/>
      <c r="C76" s="56"/>
      <c r="D76" s="56"/>
      <c r="E76" s="56"/>
      <c r="F76" s="56"/>
      <c r="G76" s="56"/>
      <c r="H76" s="56"/>
      <c r="I76" s="153"/>
      <c r="J76" s="56"/>
      <c r="K76" s="56"/>
      <c r="L76" s="54"/>
    </row>
    <row r="77" spans="2:20" s="9" customFormat="1" ht="29.25" customHeight="1">
      <c r="B77" s="156"/>
      <c r="C77" s="157" t="s">
        <v>121</v>
      </c>
      <c r="D77" s="158" t="s">
        <v>60</v>
      </c>
      <c r="E77" s="158" t="s">
        <v>56</v>
      </c>
      <c r="F77" s="158" t="s">
        <v>122</v>
      </c>
      <c r="G77" s="158" t="s">
        <v>123</v>
      </c>
      <c r="H77" s="158" t="s">
        <v>124</v>
      </c>
      <c r="I77" s="159" t="s">
        <v>125</v>
      </c>
      <c r="J77" s="158" t="s">
        <v>104</v>
      </c>
      <c r="K77" s="160" t="s">
        <v>126</v>
      </c>
      <c r="L77" s="161"/>
      <c r="M77" s="75" t="s">
        <v>127</v>
      </c>
      <c r="N77" s="76" t="s">
        <v>45</v>
      </c>
      <c r="O77" s="76" t="s">
        <v>128</v>
      </c>
      <c r="P77" s="76" t="s">
        <v>129</v>
      </c>
      <c r="Q77" s="76" t="s">
        <v>130</v>
      </c>
      <c r="R77" s="76" t="s">
        <v>131</v>
      </c>
      <c r="S77" s="76" t="s">
        <v>132</v>
      </c>
      <c r="T77" s="77" t="s">
        <v>133</v>
      </c>
    </row>
    <row r="78" spans="2:63" s="1" customFormat="1" ht="29.25" customHeight="1">
      <c r="B78" s="34"/>
      <c r="C78" s="81" t="s">
        <v>105</v>
      </c>
      <c r="D78" s="56"/>
      <c r="E78" s="56"/>
      <c r="F78" s="56"/>
      <c r="G78" s="56"/>
      <c r="H78" s="56"/>
      <c r="I78" s="153"/>
      <c r="J78" s="162">
        <f>BK78</f>
        <v>0</v>
      </c>
      <c r="K78" s="56"/>
      <c r="L78" s="54"/>
      <c r="M78" s="78"/>
      <c r="N78" s="79"/>
      <c r="O78" s="79"/>
      <c r="P78" s="163">
        <f>P79</f>
        <v>0</v>
      </c>
      <c r="Q78" s="79"/>
      <c r="R78" s="163">
        <f>R79</f>
        <v>0</v>
      </c>
      <c r="S78" s="79"/>
      <c r="T78" s="164">
        <f>T79</f>
        <v>0</v>
      </c>
      <c r="AT78" s="17" t="s">
        <v>74</v>
      </c>
      <c r="AU78" s="17" t="s">
        <v>106</v>
      </c>
      <c r="BK78" s="165">
        <f>BK79</f>
        <v>0</v>
      </c>
    </row>
    <row r="79" spans="2:63" s="10" customFormat="1" ht="37.35" customHeight="1">
      <c r="B79" s="166"/>
      <c r="C79" s="167"/>
      <c r="D79" s="168" t="s">
        <v>74</v>
      </c>
      <c r="E79" s="169" t="s">
        <v>90</v>
      </c>
      <c r="F79" s="169" t="s">
        <v>666</v>
      </c>
      <c r="G79" s="167"/>
      <c r="H79" s="167"/>
      <c r="I79" s="170"/>
      <c r="J79" s="171">
        <f>BK79</f>
        <v>0</v>
      </c>
      <c r="K79" s="167"/>
      <c r="L79" s="172"/>
      <c r="M79" s="173"/>
      <c r="N79" s="174"/>
      <c r="O79" s="174"/>
      <c r="P79" s="175">
        <f>P80</f>
        <v>0</v>
      </c>
      <c r="Q79" s="174"/>
      <c r="R79" s="175">
        <f>R80</f>
        <v>0</v>
      </c>
      <c r="S79" s="174"/>
      <c r="T79" s="176">
        <f>T80</f>
        <v>0</v>
      </c>
      <c r="AR79" s="177" t="s">
        <v>166</v>
      </c>
      <c r="AT79" s="178" t="s">
        <v>74</v>
      </c>
      <c r="AU79" s="178" t="s">
        <v>75</v>
      </c>
      <c r="AY79" s="177" t="s">
        <v>136</v>
      </c>
      <c r="BK79" s="179">
        <f>BK80</f>
        <v>0</v>
      </c>
    </row>
    <row r="80" spans="2:63" s="10" customFormat="1" ht="19.9" customHeight="1">
      <c r="B80" s="166"/>
      <c r="C80" s="167"/>
      <c r="D80" s="180" t="s">
        <v>74</v>
      </c>
      <c r="E80" s="181" t="s">
        <v>75</v>
      </c>
      <c r="F80" s="181" t="s">
        <v>666</v>
      </c>
      <c r="G80" s="167"/>
      <c r="H80" s="167"/>
      <c r="I80" s="170"/>
      <c r="J80" s="182">
        <f>BK80</f>
        <v>0</v>
      </c>
      <c r="K80" s="167"/>
      <c r="L80" s="172"/>
      <c r="M80" s="173"/>
      <c r="N80" s="174"/>
      <c r="O80" s="174"/>
      <c r="P80" s="175">
        <f>SUM(P81:P92)</f>
        <v>0</v>
      </c>
      <c r="Q80" s="174"/>
      <c r="R80" s="175">
        <f>SUM(R81:R92)</f>
        <v>0</v>
      </c>
      <c r="S80" s="174"/>
      <c r="T80" s="176">
        <f>SUM(T81:T92)</f>
        <v>0</v>
      </c>
      <c r="AR80" s="177" t="s">
        <v>166</v>
      </c>
      <c r="AT80" s="178" t="s">
        <v>74</v>
      </c>
      <c r="AU80" s="178" t="s">
        <v>23</v>
      </c>
      <c r="AY80" s="177" t="s">
        <v>136</v>
      </c>
      <c r="BK80" s="179">
        <f>SUM(BK81:BK92)</f>
        <v>0</v>
      </c>
    </row>
    <row r="81" spans="2:65" s="1" customFormat="1" ht="31.5" customHeight="1">
      <c r="B81" s="34"/>
      <c r="C81" s="183" t="s">
        <v>23</v>
      </c>
      <c r="D81" s="183" t="s">
        <v>138</v>
      </c>
      <c r="E81" s="184" t="s">
        <v>667</v>
      </c>
      <c r="F81" s="185" t="s">
        <v>668</v>
      </c>
      <c r="G81" s="186" t="s">
        <v>669</v>
      </c>
      <c r="H81" s="187">
        <v>1</v>
      </c>
      <c r="I81" s="188"/>
      <c r="J81" s="189">
        <f>ROUND(I81*H81,2)</f>
        <v>0</v>
      </c>
      <c r="K81" s="185" t="s">
        <v>22</v>
      </c>
      <c r="L81" s="54"/>
      <c r="M81" s="190" t="s">
        <v>22</v>
      </c>
      <c r="N81" s="191" t="s">
        <v>46</v>
      </c>
      <c r="O81" s="35"/>
      <c r="P81" s="192">
        <f>O81*H81</f>
        <v>0</v>
      </c>
      <c r="Q81" s="192">
        <v>0</v>
      </c>
      <c r="R81" s="192">
        <f>Q81*H81</f>
        <v>0</v>
      </c>
      <c r="S81" s="192">
        <v>0</v>
      </c>
      <c r="T81" s="193">
        <f>S81*H81</f>
        <v>0</v>
      </c>
      <c r="AR81" s="17" t="s">
        <v>670</v>
      </c>
      <c r="AT81" s="17" t="s">
        <v>138</v>
      </c>
      <c r="AU81" s="17" t="s">
        <v>83</v>
      </c>
      <c r="AY81" s="17" t="s">
        <v>136</v>
      </c>
      <c r="BE81" s="194">
        <f>IF(N81="základní",J81,0)</f>
        <v>0</v>
      </c>
      <c r="BF81" s="194">
        <f>IF(N81="snížená",J81,0)</f>
        <v>0</v>
      </c>
      <c r="BG81" s="194">
        <f>IF(N81="zákl. přenesená",J81,0)</f>
        <v>0</v>
      </c>
      <c r="BH81" s="194">
        <f>IF(N81="sníž. přenesená",J81,0)</f>
        <v>0</v>
      </c>
      <c r="BI81" s="194">
        <f>IF(N81="nulová",J81,0)</f>
        <v>0</v>
      </c>
      <c r="BJ81" s="17" t="s">
        <v>23</v>
      </c>
      <c r="BK81" s="194">
        <f>ROUND(I81*H81,2)</f>
        <v>0</v>
      </c>
      <c r="BL81" s="17" t="s">
        <v>670</v>
      </c>
      <c r="BM81" s="17" t="s">
        <v>671</v>
      </c>
    </row>
    <row r="82" spans="2:47" s="1" customFormat="1" ht="40.5">
      <c r="B82" s="34"/>
      <c r="C82" s="56"/>
      <c r="D82" s="199" t="s">
        <v>170</v>
      </c>
      <c r="E82" s="56"/>
      <c r="F82" s="249" t="s">
        <v>672</v>
      </c>
      <c r="G82" s="56"/>
      <c r="H82" s="56"/>
      <c r="I82" s="153"/>
      <c r="J82" s="56"/>
      <c r="K82" s="56"/>
      <c r="L82" s="54"/>
      <c r="M82" s="71"/>
      <c r="N82" s="35"/>
      <c r="O82" s="35"/>
      <c r="P82" s="35"/>
      <c r="Q82" s="35"/>
      <c r="R82" s="35"/>
      <c r="S82" s="35"/>
      <c r="T82" s="72"/>
      <c r="AT82" s="17" t="s">
        <v>170</v>
      </c>
      <c r="AU82" s="17" t="s">
        <v>83</v>
      </c>
    </row>
    <row r="83" spans="2:65" s="1" customFormat="1" ht="22.5" customHeight="1">
      <c r="B83" s="34"/>
      <c r="C83" s="183" t="s">
        <v>83</v>
      </c>
      <c r="D83" s="183" t="s">
        <v>138</v>
      </c>
      <c r="E83" s="184" t="s">
        <v>673</v>
      </c>
      <c r="F83" s="185" t="s">
        <v>674</v>
      </c>
      <c r="G83" s="186" t="s">
        <v>669</v>
      </c>
      <c r="H83" s="187">
        <v>1</v>
      </c>
      <c r="I83" s="188"/>
      <c r="J83" s="189">
        <f>ROUND(I83*H83,2)</f>
        <v>0</v>
      </c>
      <c r="K83" s="185" t="s">
        <v>22</v>
      </c>
      <c r="L83" s="54"/>
      <c r="M83" s="190" t="s">
        <v>22</v>
      </c>
      <c r="N83" s="191" t="s">
        <v>46</v>
      </c>
      <c r="O83" s="35"/>
      <c r="P83" s="192">
        <f>O83*H83</f>
        <v>0</v>
      </c>
      <c r="Q83" s="192">
        <v>0</v>
      </c>
      <c r="R83" s="192">
        <f>Q83*H83</f>
        <v>0</v>
      </c>
      <c r="S83" s="192">
        <v>0</v>
      </c>
      <c r="T83" s="193">
        <f>S83*H83</f>
        <v>0</v>
      </c>
      <c r="AR83" s="17" t="s">
        <v>670</v>
      </c>
      <c r="AT83" s="17" t="s">
        <v>138</v>
      </c>
      <c r="AU83" s="17" t="s">
        <v>83</v>
      </c>
      <c r="AY83" s="17" t="s">
        <v>136</v>
      </c>
      <c r="BE83" s="194">
        <f>IF(N83="základní",J83,0)</f>
        <v>0</v>
      </c>
      <c r="BF83" s="194">
        <f>IF(N83="snížená",J83,0)</f>
        <v>0</v>
      </c>
      <c r="BG83" s="194">
        <f>IF(N83="zákl. přenesená",J83,0)</f>
        <v>0</v>
      </c>
      <c r="BH83" s="194">
        <f>IF(N83="sníž. přenesená",J83,0)</f>
        <v>0</v>
      </c>
      <c r="BI83" s="194">
        <f>IF(N83="nulová",J83,0)</f>
        <v>0</v>
      </c>
      <c r="BJ83" s="17" t="s">
        <v>23</v>
      </c>
      <c r="BK83" s="194">
        <f>ROUND(I83*H83,2)</f>
        <v>0</v>
      </c>
      <c r="BL83" s="17" t="s">
        <v>670</v>
      </c>
      <c r="BM83" s="17" t="s">
        <v>675</v>
      </c>
    </row>
    <row r="84" spans="2:65" s="1" customFormat="1" ht="22.5" customHeight="1">
      <c r="B84" s="34"/>
      <c r="C84" s="183" t="s">
        <v>154</v>
      </c>
      <c r="D84" s="183" t="s">
        <v>138</v>
      </c>
      <c r="E84" s="184" t="s">
        <v>676</v>
      </c>
      <c r="F84" s="185" t="s">
        <v>677</v>
      </c>
      <c r="G84" s="186" t="s">
        <v>669</v>
      </c>
      <c r="H84" s="187">
        <v>1</v>
      </c>
      <c r="I84" s="188"/>
      <c r="J84" s="189">
        <f>ROUND(I84*H84,2)</f>
        <v>0</v>
      </c>
      <c r="K84" s="185" t="s">
        <v>22</v>
      </c>
      <c r="L84" s="54"/>
      <c r="M84" s="190" t="s">
        <v>22</v>
      </c>
      <c r="N84" s="191" t="s">
        <v>46</v>
      </c>
      <c r="O84" s="35"/>
      <c r="P84" s="192">
        <f>O84*H84</f>
        <v>0</v>
      </c>
      <c r="Q84" s="192">
        <v>0</v>
      </c>
      <c r="R84" s="192">
        <f>Q84*H84</f>
        <v>0</v>
      </c>
      <c r="S84" s="192">
        <v>0</v>
      </c>
      <c r="T84" s="193">
        <f>S84*H84</f>
        <v>0</v>
      </c>
      <c r="AR84" s="17" t="s">
        <v>670</v>
      </c>
      <c r="AT84" s="17" t="s">
        <v>138</v>
      </c>
      <c r="AU84" s="17" t="s">
        <v>83</v>
      </c>
      <c r="AY84" s="17" t="s">
        <v>136</v>
      </c>
      <c r="BE84" s="194">
        <f>IF(N84="základní",J84,0)</f>
        <v>0</v>
      </c>
      <c r="BF84" s="194">
        <f>IF(N84="snížená",J84,0)</f>
        <v>0</v>
      </c>
      <c r="BG84" s="194">
        <f>IF(N84="zákl. přenesená",J84,0)</f>
        <v>0</v>
      </c>
      <c r="BH84" s="194">
        <f>IF(N84="sníž. přenesená",J84,0)</f>
        <v>0</v>
      </c>
      <c r="BI84" s="194">
        <f>IF(N84="nulová",J84,0)</f>
        <v>0</v>
      </c>
      <c r="BJ84" s="17" t="s">
        <v>23</v>
      </c>
      <c r="BK84" s="194">
        <f>ROUND(I84*H84,2)</f>
        <v>0</v>
      </c>
      <c r="BL84" s="17" t="s">
        <v>670</v>
      </c>
      <c r="BM84" s="17" t="s">
        <v>678</v>
      </c>
    </row>
    <row r="85" spans="2:47" s="1" customFormat="1" ht="27">
      <c r="B85" s="34"/>
      <c r="C85" s="56"/>
      <c r="D85" s="199" t="s">
        <v>170</v>
      </c>
      <c r="E85" s="56"/>
      <c r="F85" s="249" t="s">
        <v>679</v>
      </c>
      <c r="G85" s="56"/>
      <c r="H85" s="56"/>
      <c r="I85" s="153"/>
      <c r="J85" s="56"/>
      <c r="K85" s="56"/>
      <c r="L85" s="54"/>
      <c r="M85" s="71"/>
      <c r="N85" s="35"/>
      <c r="O85" s="35"/>
      <c r="P85" s="35"/>
      <c r="Q85" s="35"/>
      <c r="R85" s="35"/>
      <c r="S85" s="35"/>
      <c r="T85" s="72"/>
      <c r="AT85" s="17" t="s">
        <v>170</v>
      </c>
      <c r="AU85" s="17" t="s">
        <v>83</v>
      </c>
    </row>
    <row r="86" spans="2:65" s="1" customFormat="1" ht="22.5" customHeight="1">
      <c r="B86" s="34"/>
      <c r="C86" s="183" t="s">
        <v>143</v>
      </c>
      <c r="D86" s="183" t="s">
        <v>138</v>
      </c>
      <c r="E86" s="184" t="s">
        <v>680</v>
      </c>
      <c r="F86" s="185" t="s">
        <v>681</v>
      </c>
      <c r="G86" s="186" t="s">
        <v>669</v>
      </c>
      <c r="H86" s="187">
        <v>1</v>
      </c>
      <c r="I86" s="188"/>
      <c r="J86" s="189">
        <f>ROUND(I86*H86,2)</f>
        <v>0</v>
      </c>
      <c r="K86" s="185" t="s">
        <v>22</v>
      </c>
      <c r="L86" s="54"/>
      <c r="M86" s="190" t="s">
        <v>22</v>
      </c>
      <c r="N86" s="191" t="s">
        <v>46</v>
      </c>
      <c r="O86" s="35"/>
      <c r="P86" s="192">
        <f>O86*H86</f>
        <v>0</v>
      </c>
      <c r="Q86" s="192">
        <v>0</v>
      </c>
      <c r="R86" s="192">
        <f>Q86*H86</f>
        <v>0</v>
      </c>
      <c r="S86" s="192">
        <v>0</v>
      </c>
      <c r="T86" s="193">
        <f>S86*H86</f>
        <v>0</v>
      </c>
      <c r="AR86" s="17" t="s">
        <v>670</v>
      </c>
      <c r="AT86" s="17" t="s">
        <v>138</v>
      </c>
      <c r="AU86" s="17" t="s">
        <v>83</v>
      </c>
      <c r="AY86" s="17" t="s">
        <v>136</v>
      </c>
      <c r="BE86" s="194">
        <f>IF(N86="základní",J86,0)</f>
        <v>0</v>
      </c>
      <c r="BF86" s="194">
        <f>IF(N86="snížená",J86,0)</f>
        <v>0</v>
      </c>
      <c r="BG86" s="194">
        <f>IF(N86="zákl. přenesená",J86,0)</f>
        <v>0</v>
      </c>
      <c r="BH86" s="194">
        <f>IF(N86="sníž. přenesená",J86,0)</f>
        <v>0</v>
      </c>
      <c r="BI86" s="194">
        <f>IF(N86="nulová",J86,0)</f>
        <v>0</v>
      </c>
      <c r="BJ86" s="17" t="s">
        <v>23</v>
      </c>
      <c r="BK86" s="194">
        <f>ROUND(I86*H86,2)</f>
        <v>0</v>
      </c>
      <c r="BL86" s="17" t="s">
        <v>670</v>
      </c>
      <c r="BM86" s="17" t="s">
        <v>682</v>
      </c>
    </row>
    <row r="87" spans="2:65" s="1" customFormat="1" ht="22.5" customHeight="1">
      <c r="B87" s="34"/>
      <c r="C87" s="183" t="s">
        <v>166</v>
      </c>
      <c r="D87" s="183" t="s">
        <v>138</v>
      </c>
      <c r="E87" s="184" t="s">
        <v>683</v>
      </c>
      <c r="F87" s="185" t="s">
        <v>684</v>
      </c>
      <c r="G87" s="186" t="s">
        <v>669</v>
      </c>
      <c r="H87" s="187">
        <v>1</v>
      </c>
      <c r="I87" s="188"/>
      <c r="J87" s="189">
        <f>ROUND(I87*H87,2)</f>
        <v>0</v>
      </c>
      <c r="K87" s="185" t="s">
        <v>22</v>
      </c>
      <c r="L87" s="54"/>
      <c r="M87" s="190" t="s">
        <v>22</v>
      </c>
      <c r="N87" s="191" t="s">
        <v>46</v>
      </c>
      <c r="O87" s="35"/>
      <c r="P87" s="192">
        <f>O87*H87</f>
        <v>0</v>
      </c>
      <c r="Q87" s="192">
        <v>0</v>
      </c>
      <c r="R87" s="192">
        <f>Q87*H87</f>
        <v>0</v>
      </c>
      <c r="S87" s="192">
        <v>0</v>
      </c>
      <c r="T87" s="193">
        <f>S87*H87</f>
        <v>0</v>
      </c>
      <c r="AR87" s="17" t="s">
        <v>670</v>
      </c>
      <c r="AT87" s="17" t="s">
        <v>138</v>
      </c>
      <c r="AU87" s="17" t="s">
        <v>83</v>
      </c>
      <c r="AY87" s="17" t="s">
        <v>136</v>
      </c>
      <c r="BE87" s="194">
        <f>IF(N87="základní",J87,0)</f>
        <v>0</v>
      </c>
      <c r="BF87" s="194">
        <f>IF(N87="snížená",J87,0)</f>
        <v>0</v>
      </c>
      <c r="BG87" s="194">
        <f>IF(N87="zákl. přenesená",J87,0)</f>
        <v>0</v>
      </c>
      <c r="BH87" s="194">
        <f>IF(N87="sníž. přenesená",J87,0)</f>
        <v>0</v>
      </c>
      <c r="BI87" s="194">
        <f>IF(N87="nulová",J87,0)</f>
        <v>0</v>
      </c>
      <c r="BJ87" s="17" t="s">
        <v>23</v>
      </c>
      <c r="BK87" s="194">
        <f>ROUND(I87*H87,2)</f>
        <v>0</v>
      </c>
      <c r="BL87" s="17" t="s">
        <v>670</v>
      </c>
      <c r="BM87" s="17" t="s">
        <v>685</v>
      </c>
    </row>
    <row r="88" spans="2:47" s="1" customFormat="1" ht="40.5">
      <c r="B88" s="34"/>
      <c r="C88" s="56"/>
      <c r="D88" s="199" t="s">
        <v>170</v>
      </c>
      <c r="E88" s="56"/>
      <c r="F88" s="249" t="s">
        <v>686</v>
      </c>
      <c r="G88" s="56"/>
      <c r="H88" s="56"/>
      <c r="I88" s="153"/>
      <c r="J88" s="56"/>
      <c r="K88" s="56"/>
      <c r="L88" s="54"/>
      <c r="M88" s="71"/>
      <c r="N88" s="35"/>
      <c r="O88" s="35"/>
      <c r="P88" s="35"/>
      <c r="Q88" s="35"/>
      <c r="R88" s="35"/>
      <c r="S88" s="35"/>
      <c r="T88" s="72"/>
      <c r="AT88" s="17" t="s">
        <v>170</v>
      </c>
      <c r="AU88" s="17" t="s">
        <v>83</v>
      </c>
    </row>
    <row r="89" spans="2:65" s="1" customFormat="1" ht="22.5" customHeight="1">
      <c r="B89" s="34"/>
      <c r="C89" s="183" t="s">
        <v>173</v>
      </c>
      <c r="D89" s="183" t="s">
        <v>138</v>
      </c>
      <c r="E89" s="184" t="s">
        <v>687</v>
      </c>
      <c r="F89" s="185" t="s">
        <v>688</v>
      </c>
      <c r="G89" s="186" t="s">
        <v>669</v>
      </c>
      <c r="H89" s="187">
        <v>1</v>
      </c>
      <c r="I89" s="188"/>
      <c r="J89" s="189">
        <f>ROUND(I89*H89,2)</f>
        <v>0</v>
      </c>
      <c r="K89" s="185" t="s">
        <v>22</v>
      </c>
      <c r="L89" s="54"/>
      <c r="M89" s="190" t="s">
        <v>22</v>
      </c>
      <c r="N89" s="191" t="s">
        <v>46</v>
      </c>
      <c r="O89" s="35"/>
      <c r="P89" s="192">
        <f>O89*H89</f>
        <v>0</v>
      </c>
      <c r="Q89" s="192">
        <v>0</v>
      </c>
      <c r="R89" s="192">
        <f>Q89*H89</f>
        <v>0</v>
      </c>
      <c r="S89" s="192">
        <v>0</v>
      </c>
      <c r="T89" s="193">
        <f>S89*H89</f>
        <v>0</v>
      </c>
      <c r="AR89" s="17" t="s">
        <v>670</v>
      </c>
      <c r="AT89" s="17" t="s">
        <v>138</v>
      </c>
      <c r="AU89" s="17" t="s">
        <v>83</v>
      </c>
      <c r="AY89" s="17" t="s">
        <v>136</v>
      </c>
      <c r="BE89" s="194">
        <f>IF(N89="základní",J89,0)</f>
        <v>0</v>
      </c>
      <c r="BF89" s="194">
        <f>IF(N89="snížená",J89,0)</f>
        <v>0</v>
      </c>
      <c r="BG89" s="194">
        <f>IF(N89="zákl. přenesená",J89,0)</f>
        <v>0</v>
      </c>
      <c r="BH89" s="194">
        <f>IF(N89="sníž. přenesená",J89,0)</f>
        <v>0</v>
      </c>
      <c r="BI89" s="194">
        <f>IF(N89="nulová",J89,0)</f>
        <v>0</v>
      </c>
      <c r="BJ89" s="17" t="s">
        <v>23</v>
      </c>
      <c r="BK89" s="194">
        <f>ROUND(I89*H89,2)</f>
        <v>0</v>
      </c>
      <c r="BL89" s="17" t="s">
        <v>670</v>
      </c>
      <c r="BM89" s="17" t="s">
        <v>689</v>
      </c>
    </row>
    <row r="90" spans="2:47" s="1" customFormat="1" ht="40.5">
      <c r="B90" s="34"/>
      <c r="C90" s="56"/>
      <c r="D90" s="199" t="s">
        <v>170</v>
      </c>
      <c r="E90" s="56"/>
      <c r="F90" s="249" t="s">
        <v>690</v>
      </c>
      <c r="G90" s="56"/>
      <c r="H90" s="56"/>
      <c r="I90" s="153"/>
      <c r="J90" s="56"/>
      <c r="K90" s="56"/>
      <c r="L90" s="54"/>
      <c r="M90" s="71"/>
      <c r="N90" s="35"/>
      <c r="O90" s="35"/>
      <c r="P90" s="35"/>
      <c r="Q90" s="35"/>
      <c r="R90" s="35"/>
      <c r="S90" s="35"/>
      <c r="T90" s="72"/>
      <c r="AT90" s="17" t="s">
        <v>170</v>
      </c>
      <c r="AU90" s="17" t="s">
        <v>83</v>
      </c>
    </row>
    <row r="91" spans="2:65" s="1" customFormat="1" ht="22.5" customHeight="1">
      <c r="B91" s="34"/>
      <c r="C91" s="183" t="s">
        <v>181</v>
      </c>
      <c r="D91" s="183" t="s">
        <v>138</v>
      </c>
      <c r="E91" s="184" t="s">
        <v>691</v>
      </c>
      <c r="F91" s="185" t="s">
        <v>692</v>
      </c>
      <c r="G91" s="186" t="s">
        <v>669</v>
      </c>
      <c r="H91" s="187">
        <v>1</v>
      </c>
      <c r="I91" s="188"/>
      <c r="J91" s="189">
        <f>ROUND(I91*H91,2)</f>
        <v>0</v>
      </c>
      <c r="K91" s="185" t="s">
        <v>22</v>
      </c>
      <c r="L91" s="54"/>
      <c r="M91" s="190" t="s">
        <v>22</v>
      </c>
      <c r="N91" s="191" t="s">
        <v>46</v>
      </c>
      <c r="O91" s="35"/>
      <c r="P91" s="192">
        <f>O91*H91</f>
        <v>0</v>
      </c>
      <c r="Q91" s="192">
        <v>0</v>
      </c>
      <c r="R91" s="192">
        <f>Q91*H91</f>
        <v>0</v>
      </c>
      <c r="S91" s="192">
        <v>0</v>
      </c>
      <c r="T91" s="193">
        <f>S91*H91</f>
        <v>0</v>
      </c>
      <c r="AR91" s="17" t="s">
        <v>670</v>
      </c>
      <c r="AT91" s="17" t="s">
        <v>138</v>
      </c>
      <c r="AU91" s="17" t="s">
        <v>83</v>
      </c>
      <c r="AY91" s="17" t="s">
        <v>136</v>
      </c>
      <c r="BE91" s="194">
        <f>IF(N91="základní",J91,0)</f>
        <v>0</v>
      </c>
      <c r="BF91" s="194">
        <f>IF(N91="snížená",J91,0)</f>
        <v>0</v>
      </c>
      <c r="BG91" s="194">
        <f>IF(N91="zákl. přenesená",J91,0)</f>
        <v>0</v>
      </c>
      <c r="BH91" s="194">
        <f>IF(N91="sníž. přenesená",J91,0)</f>
        <v>0</v>
      </c>
      <c r="BI91" s="194">
        <f>IF(N91="nulová",J91,0)</f>
        <v>0</v>
      </c>
      <c r="BJ91" s="17" t="s">
        <v>23</v>
      </c>
      <c r="BK91" s="194">
        <f>ROUND(I91*H91,2)</f>
        <v>0</v>
      </c>
      <c r="BL91" s="17" t="s">
        <v>670</v>
      </c>
      <c r="BM91" s="17" t="s">
        <v>693</v>
      </c>
    </row>
    <row r="92" spans="2:65" s="1" customFormat="1" ht="22.5" customHeight="1">
      <c r="B92" s="34"/>
      <c r="C92" s="183" t="s">
        <v>186</v>
      </c>
      <c r="D92" s="183" t="s">
        <v>138</v>
      </c>
      <c r="E92" s="184" t="s">
        <v>694</v>
      </c>
      <c r="F92" s="185" t="s">
        <v>695</v>
      </c>
      <c r="G92" s="186" t="s">
        <v>669</v>
      </c>
      <c r="H92" s="187">
        <v>1</v>
      </c>
      <c r="I92" s="188"/>
      <c r="J92" s="189">
        <f>ROUND(I92*H92,2)</f>
        <v>0</v>
      </c>
      <c r="K92" s="185" t="s">
        <v>22</v>
      </c>
      <c r="L92" s="54"/>
      <c r="M92" s="190" t="s">
        <v>22</v>
      </c>
      <c r="N92" s="250" t="s">
        <v>46</v>
      </c>
      <c r="O92" s="251"/>
      <c r="P92" s="252">
        <f>O92*H92</f>
        <v>0</v>
      </c>
      <c r="Q92" s="252">
        <v>0</v>
      </c>
      <c r="R92" s="252">
        <f>Q92*H92</f>
        <v>0</v>
      </c>
      <c r="S92" s="252">
        <v>0</v>
      </c>
      <c r="T92" s="253">
        <f>S92*H92</f>
        <v>0</v>
      </c>
      <c r="AR92" s="17" t="s">
        <v>696</v>
      </c>
      <c r="AT92" s="17" t="s">
        <v>138</v>
      </c>
      <c r="AU92" s="17" t="s">
        <v>83</v>
      </c>
      <c r="AY92" s="17" t="s">
        <v>136</v>
      </c>
      <c r="BE92" s="194">
        <f>IF(N92="základní",J92,0)</f>
        <v>0</v>
      </c>
      <c r="BF92" s="194">
        <f>IF(N92="snížená",J92,0)</f>
        <v>0</v>
      </c>
      <c r="BG92" s="194">
        <f>IF(N92="zákl. přenesená",J92,0)</f>
        <v>0</v>
      </c>
      <c r="BH92" s="194">
        <f>IF(N92="sníž. přenesená",J92,0)</f>
        <v>0</v>
      </c>
      <c r="BI92" s="194">
        <f>IF(N92="nulová",J92,0)</f>
        <v>0</v>
      </c>
      <c r="BJ92" s="17" t="s">
        <v>23</v>
      </c>
      <c r="BK92" s="194">
        <f>ROUND(I92*H92,2)</f>
        <v>0</v>
      </c>
      <c r="BL92" s="17" t="s">
        <v>696</v>
      </c>
      <c r="BM92" s="17" t="s">
        <v>697</v>
      </c>
    </row>
    <row r="93" spans="2:12" s="1" customFormat="1" ht="6.95" customHeight="1">
      <c r="B93" s="49"/>
      <c r="C93" s="50"/>
      <c r="D93" s="50"/>
      <c r="E93" s="50"/>
      <c r="F93" s="50"/>
      <c r="G93" s="50"/>
      <c r="H93" s="50"/>
      <c r="I93" s="129"/>
      <c r="J93" s="50"/>
      <c r="K93" s="50"/>
      <c r="L93" s="54"/>
    </row>
  </sheetData>
  <sheetProtection algorithmName="SHA-512" hashValue="5qcAkn4ccKWpADlRHV4oECdlfyDsdJ5Bnu91V8VV4rFhSzlUhEVBA0EIbWBO2GAP+1SJ+YYLXiDKujNdYwCnRQ==" saltValue="dowu23Q3KkQnyKRu6rasSg==" spinCount="100000"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08" customWidth="1"/>
    <col min="2" max="2" width="1.66796875" style="308" customWidth="1"/>
    <col min="3" max="4" width="5" style="308" customWidth="1"/>
    <col min="5" max="5" width="11.66015625" style="308" customWidth="1"/>
    <col min="6" max="6" width="9.16015625" style="308" customWidth="1"/>
    <col min="7" max="7" width="5" style="308" customWidth="1"/>
    <col min="8" max="8" width="77.83203125" style="308" customWidth="1"/>
    <col min="9" max="10" width="20" style="308" customWidth="1"/>
    <col min="11" max="11" width="1.66796875" style="308" customWidth="1"/>
    <col min="12" max="256" width="9.33203125" style="308" customWidth="1"/>
    <col min="257" max="257" width="8.33203125" style="308" customWidth="1"/>
    <col min="258" max="258" width="1.66796875" style="308" customWidth="1"/>
    <col min="259" max="260" width="5" style="308" customWidth="1"/>
    <col min="261" max="261" width="11.66015625" style="308" customWidth="1"/>
    <col min="262" max="262" width="9.16015625" style="308" customWidth="1"/>
    <col min="263" max="263" width="5" style="308" customWidth="1"/>
    <col min="264" max="264" width="77.83203125" style="308" customWidth="1"/>
    <col min="265" max="266" width="20" style="308" customWidth="1"/>
    <col min="267" max="267" width="1.66796875" style="308" customWidth="1"/>
    <col min="268" max="512" width="9.33203125" style="308" customWidth="1"/>
    <col min="513" max="513" width="8.33203125" style="308" customWidth="1"/>
    <col min="514" max="514" width="1.66796875" style="308" customWidth="1"/>
    <col min="515" max="516" width="5" style="308" customWidth="1"/>
    <col min="517" max="517" width="11.66015625" style="308" customWidth="1"/>
    <col min="518" max="518" width="9.16015625" style="308" customWidth="1"/>
    <col min="519" max="519" width="5" style="308" customWidth="1"/>
    <col min="520" max="520" width="77.83203125" style="308" customWidth="1"/>
    <col min="521" max="522" width="20" style="308" customWidth="1"/>
    <col min="523" max="523" width="1.66796875" style="308" customWidth="1"/>
    <col min="524" max="768" width="9.33203125" style="308" customWidth="1"/>
    <col min="769" max="769" width="8.33203125" style="308" customWidth="1"/>
    <col min="770" max="770" width="1.66796875" style="308" customWidth="1"/>
    <col min="771" max="772" width="5" style="308" customWidth="1"/>
    <col min="773" max="773" width="11.66015625" style="308" customWidth="1"/>
    <col min="774" max="774" width="9.16015625" style="308" customWidth="1"/>
    <col min="775" max="775" width="5" style="308" customWidth="1"/>
    <col min="776" max="776" width="77.83203125" style="308" customWidth="1"/>
    <col min="777" max="778" width="20" style="308" customWidth="1"/>
    <col min="779" max="779" width="1.66796875" style="308" customWidth="1"/>
    <col min="780" max="1024" width="9.33203125" style="308" customWidth="1"/>
    <col min="1025" max="1025" width="8.33203125" style="308" customWidth="1"/>
    <col min="1026" max="1026" width="1.66796875" style="308" customWidth="1"/>
    <col min="1027" max="1028" width="5" style="308" customWidth="1"/>
    <col min="1029" max="1029" width="11.66015625" style="308" customWidth="1"/>
    <col min="1030" max="1030" width="9.16015625" style="308" customWidth="1"/>
    <col min="1031" max="1031" width="5" style="308" customWidth="1"/>
    <col min="1032" max="1032" width="77.83203125" style="308" customWidth="1"/>
    <col min="1033" max="1034" width="20" style="308" customWidth="1"/>
    <col min="1035" max="1035" width="1.66796875" style="308" customWidth="1"/>
    <col min="1036" max="1280" width="9.33203125" style="308" customWidth="1"/>
    <col min="1281" max="1281" width="8.33203125" style="308" customWidth="1"/>
    <col min="1282" max="1282" width="1.66796875" style="308" customWidth="1"/>
    <col min="1283" max="1284" width="5" style="308" customWidth="1"/>
    <col min="1285" max="1285" width="11.66015625" style="308" customWidth="1"/>
    <col min="1286" max="1286" width="9.16015625" style="308" customWidth="1"/>
    <col min="1287" max="1287" width="5" style="308" customWidth="1"/>
    <col min="1288" max="1288" width="77.83203125" style="308" customWidth="1"/>
    <col min="1289" max="1290" width="20" style="308" customWidth="1"/>
    <col min="1291" max="1291" width="1.66796875" style="308" customWidth="1"/>
    <col min="1292" max="1536" width="9.33203125" style="308" customWidth="1"/>
    <col min="1537" max="1537" width="8.33203125" style="308" customWidth="1"/>
    <col min="1538" max="1538" width="1.66796875" style="308" customWidth="1"/>
    <col min="1539" max="1540" width="5" style="308" customWidth="1"/>
    <col min="1541" max="1541" width="11.66015625" style="308" customWidth="1"/>
    <col min="1542" max="1542" width="9.16015625" style="308" customWidth="1"/>
    <col min="1543" max="1543" width="5" style="308" customWidth="1"/>
    <col min="1544" max="1544" width="77.83203125" style="308" customWidth="1"/>
    <col min="1545" max="1546" width="20" style="308" customWidth="1"/>
    <col min="1547" max="1547" width="1.66796875" style="308" customWidth="1"/>
    <col min="1548" max="1792" width="9.33203125" style="308" customWidth="1"/>
    <col min="1793" max="1793" width="8.33203125" style="308" customWidth="1"/>
    <col min="1794" max="1794" width="1.66796875" style="308" customWidth="1"/>
    <col min="1795" max="1796" width="5" style="308" customWidth="1"/>
    <col min="1797" max="1797" width="11.66015625" style="308" customWidth="1"/>
    <col min="1798" max="1798" width="9.16015625" style="308" customWidth="1"/>
    <col min="1799" max="1799" width="5" style="308" customWidth="1"/>
    <col min="1800" max="1800" width="77.83203125" style="308" customWidth="1"/>
    <col min="1801" max="1802" width="20" style="308" customWidth="1"/>
    <col min="1803" max="1803" width="1.66796875" style="308" customWidth="1"/>
    <col min="1804" max="2048" width="9.33203125" style="308" customWidth="1"/>
    <col min="2049" max="2049" width="8.33203125" style="308" customWidth="1"/>
    <col min="2050" max="2050" width="1.66796875" style="308" customWidth="1"/>
    <col min="2051" max="2052" width="5" style="308" customWidth="1"/>
    <col min="2053" max="2053" width="11.66015625" style="308" customWidth="1"/>
    <col min="2054" max="2054" width="9.16015625" style="308" customWidth="1"/>
    <col min="2055" max="2055" width="5" style="308" customWidth="1"/>
    <col min="2056" max="2056" width="77.83203125" style="308" customWidth="1"/>
    <col min="2057" max="2058" width="20" style="308" customWidth="1"/>
    <col min="2059" max="2059" width="1.66796875" style="308" customWidth="1"/>
    <col min="2060" max="2304" width="9.33203125" style="308" customWidth="1"/>
    <col min="2305" max="2305" width="8.33203125" style="308" customWidth="1"/>
    <col min="2306" max="2306" width="1.66796875" style="308" customWidth="1"/>
    <col min="2307" max="2308" width="5" style="308" customWidth="1"/>
    <col min="2309" max="2309" width="11.66015625" style="308" customWidth="1"/>
    <col min="2310" max="2310" width="9.16015625" style="308" customWidth="1"/>
    <col min="2311" max="2311" width="5" style="308" customWidth="1"/>
    <col min="2312" max="2312" width="77.83203125" style="308" customWidth="1"/>
    <col min="2313" max="2314" width="20" style="308" customWidth="1"/>
    <col min="2315" max="2315" width="1.66796875" style="308" customWidth="1"/>
    <col min="2316" max="2560" width="9.33203125" style="308" customWidth="1"/>
    <col min="2561" max="2561" width="8.33203125" style="308" customWidth="1"/>
    <col min="2562" max="2562" width="1.66796875" style="308" customWidth="1"/>
    <col min="2563" max="2564" width="5" style="308" customWidth="1"/>
    <col min="2565" max="2565" width="11.66015625" style="308" customWidth="1"/>
    <col min="2566" max="2566" width="9.16015625" style="308" customWidth="1"/>
    <col min="2567" max="2567" width="5" style="308" customWidth="1"/>
    <col min="2568" max="2568" width="77.83203125" style="308" customWidth="1"/>
    <col min="2569" max="2570" width="20" style="308" customWidth="1"/>
    <col min="2571" max="2571" width="1.66796875" style="308" customWidth="1"/>
    <col min="2572" max="2816" width="9.33203125" style="308" customWidth="1"/>
    <col min="2817" max="2817" width="8.33203125" style="308" customWidth="1"/>
    <col min="2818" max="2818" width="1.66796875" style="308" customWidth="1"/>
    <col min="2819" max="2820" width="5" style="308" customWidth="1"/>
    <col min="2821" max="2821" width="11.66015625" style="308" customWidth="1"/>
    <col min="2822" max="2822" width="9.16015625" style="308" customWidth="1"/>
    <col min="2823" max="2823" width="5" style="308" customWidth="1"/>
    <col min="2824" max="2824" width="77.83203125" style="308" customWidth="1"/>
    <col min="2825" max="2826" width="20" style="308" customWidth="1"/>
    <col min="2827" max="2827" width="1.66796875" style="308" customWidth="1"/>
    <col min="2828" max="3072" width="9.33203125" style="308" customWidth="1"/>
    <col min="3073" max="3073" width="8.33203125" style="308" customWidth="1"/>
    <col min="3074" max="3074" width="1.66796875" style="308" customWidth="1"/>
    <col min="3075" max="3076" width="5" style="308" customWidth="1"/>
    <col min="3077" max="3077" width="11.66015625" style="308" customWidth="1"/>
    <col min="3078" max="3078" width="9.16015625" style="308" customWidth="1"/>
    <col min="3079" max="3079" width="5" style="308" customWidth="1"/>
    <col min="3080" max="3080" width="77.83203125" style="308" customWidth="1"/>
    <col min="3081" max="3082" width="20" style="308" customWidth="1"/>
    <col min="3083" max="3083" width="1.66796875" style="308" customWidth="1"/>
    <col min="3084" max="3328" width="9.33203125" style="308" customWidth="1"/>
    <col min="3329" max="3329" width="8.33203125" style="308" customWidth="1"/>
    <col min="3330" max="3330" width="1.66796875" style="308" customWidth="1"/>
    <col min="3331" max="3332" width="5" style="308" customWidth="1"/>
    <col min="3333" max="3333" width="11.66015625" style="308" customWidth="1"/>
    <col min="3334" max="3334" width="9.16015625" style="308" customWidth="1"/>
    <col min="3335" max="3335" width="5" style="308" customWidth="1"/>
    <col min="3336" max="3336" width="77.83203125" style="308" customWidth="1"/>
    <col min="3337" max="3338" width="20" style="308" customWidth="1"/>
    <col min="3339" max="3339" width="1.66796875" style="308" customWidth="1"/>
    <col min="3340" max="3584" width="9.33203125" style="308" customWidth="1"/>
    <col min="3585" max="3585" width="8.33203125" style="308" customWidth="1"/>
    <col min="3586" max="3586" width="1.66796875" style="308" customWidth="1"/>
    <col min="3587" max="3588" width="5" style="308" customWidth="1"/>
    <col min="3589" max="3589" width="11.66015625" style="308" customWidth="1"/>
    <col min="3590" max="3590" width="9.16015625" style="308" customWidth="1"/>
    <col min="3591" max="3591" width="5" style="308" customWidth="1"/>
    <col min="3592" max="3592" width="77.83203125" style="308" customWidth="1"/>
    <col min="3593" max="3594" width="20" style="308" customWidth="1"/>
    <col min="3595" max="3595" width="1.66796875" style="308" customWidth="1"/>
    <col min="3596" max="3840" width="9.33203125" style="308" customWidth="1"/>
    <col min="3841" max="3841" width="8.33203125" style="308" customWidth="1"/>
    <col min="3842" max="3842" width="1.66796875" style="308" customWidth="1"/>
    <col min="3843" max="3844" width="5" style="308" customWidth="1"/>
    <col min="3845" max="3845" width="11.66015625" style="308" customWidth="1"/>
    <col min="3846" max="3846" width="9.16015625" style="308" customWidth="1"/>
    <col min="3847" max="3847" width="5" style="308" customWidth="1"/>
    <col min="3848" max="3848" width="77.83203125" style="308" customWidth="1"/>
    <col min="3849" max="3850" width="20" style="308" customWidth="1"/>
    <col min="3851" max="3851" width="1.66796875" style="308" customWidth="1"/>
    <col min="3852" max="4096" width="9.33203125" style="308" customWidth="1"/>
    <col min="4097" max="4097" width="8.33203125" style="308" customWidth="1"/>
    <col min="4098" max="4098" width="1.66796875" style="308" customWidth="1"/>
    <col min="4099" max="4100" width="5" style="308" customWidth="1"/>
    <col min="4101" max="4101" width="11.66015625" style="308" customWidth="1"/>
    <col min="4102" max="4102" width="9.16015625" style="308" customWidth="1"/>
    <col min="4103" max="4103" width="5" style="308" customWidth="1"/>
    <col min="4104" max="4104" width="77.83203125" style="308" customWidth="1"/>
    <col min="4105" max="4106" width="20" style="308" customWidth="1"/>
    <col min="4107" max="4107" width="1.66796875" style="308" customWidth="1"/>
    <col min="4108" max="4352" width="9.33203125" style="308" customWidth="1"/>
    <col min="4353" max="4353" width="8.33203125" style="308" customWidth="1"/>
    <col min="4354" max="4354" width="1.66796875" style="308" customWidth="1"/>
    <col min="4355" max="4356" width="5" style="308" customWidth="1"/>
    <col min="4357" max="4357" width="11.66015625" style="308" customWidth="1"/>
    <col min="4358" max="4358" width="9.16015625" style="308" customWidth="1"/>
    <col min="4359" max="4359" width="5" style="308" customWidth="1"/>
    <col min="4360" max="4360" width="77.83203125" style="308" customWidth="1"/>
    <col min="4361" max="4362" width="20" style="308" customWidth="1"/>
    <col min="4363" max="4363" width="1.66796875" style="308" customWidth="1"/>
    <col min="4364" max="4608" width="9.33203125" style="308" customWidth="1"/>
    <col min="4609" max="4609" width="8.33203125" style="308" customWidth="1"/>
    <col min="4610" max="4610" width="1.66796875" style="308" customWidth="1"/>
    <col min="4611" max="4612" width="5" style="308" customWidth="1"/>
    <col min="4613" max="4613" width="11.66015625" style="308" customWidth="1"/>
    <col min="4614" max="4614" width="9.16015625" style="308" customWidth="1"/>
    <col min="4615" max="4615" width="5" style="308" customWidth="1"/>
    <col min="4616" max="4616" width="77.83203125" style="308" customWidth="1"/>
    <col min="4617" max="4618" width="20" style="308" customWidth="1"/>
    <col min="4619" max="4619" width="1.66796875" style="308" customWidth="1"/>
    <col min="4620" max="4864" width="9.33203125" style="308" customWidth="1"/>
    <col min="4865" max="4865" width="8.33203125" style="308" customWidth="1"/>
    <col min="4866" max="4866" width="1.66796875" style="308" customWidth="1"/>
    <col min="4867" max="4868" width="5" style="308" customWidth="1"/>
    <col min="4869" max="4869" width="11.66015625" style="308" customWidth="1"/>
    <col min="4870" max="4870" width="9.16015625" style="308" customWidth="1"/>
    <col min="4871" max="4871" width="5" style="308" customWidth="1"/>
    <col min="4872" max="4872" width="77.83203125" style="308" customWidth="1"/>
    <col min="4873" max="4874" width="20" style="308" customWidth="1"/>
    <col min="4875" max="4875" width="1.66796875" style="308" customWidth="1"/>
    <col min="4876" max="5120" width="9.33203125" style="308" customWidth="1"/>
    <col min="5121" max="5121" width="8.33203125" style="308" customWidth="1"/>
    <col min="5122" max="5122" width="1.66796875" style="308" customWidth="1"/>
    <col min="5123" max="5124" width="5" style="308" customWidth="1"/>
    <col min="5125" max="5125" width="11.66015625" style="308" customWidth="1"/>
    <col min="5126" max="5126" width="9.16015625" style="308" customWidth="1"/>
    <col min="5127" max="5127" width="5" style="308" customWidth="1"/>
    <col min="5128" max="5128" width="77.83203125" style="308" customWidth="1"/>
    <col min="5129" max="5130" width="20" style="308" customWidth="1"/>
    <col min="5131" max="5131" width="1.66796875" style="308" customWidth="1"/>
    <col min="5132" max="5376" width="9.33203125" style="308" customWidth="1"/>
    <col min="5377" max="5377" width="8.33203125" style="308" customWidth="1"/>
    <col min="5378" max="5378" width="1.66796875" style="308" customWidth="1"/>
    <col min="5379" max="5380" width="5" style="308" customWidth="1"/>
    <col min="5381" max="5381" width="11.66015625" style="308" customWidth="1"/>
    <col min="5382" max="5382" width="9.16015625" style="308" customWidth="1"/>
    <col min="5383" max="5383" width="5" style="308" customWidth="1"/>
    <col min="5384" max="5384" width="77.83203125" style="308" customWidth="1"/>
    <col min="5385" max="5386" width="20" style="308" customWidth="1"/>
    <col min="5387" max="5387" width="1.66796875" style="308" customWidth="1"/>
    <col min="5388" max="5632" width="9.33203125" style="308" customWidth="1"/>
    <col min="5633" max="5633" width="8.33203125" style="308" customWidth="1"/>
    <col min="5634" max="5634" width="1.66796875" style="308" customWidth="1"/>
    <col min="5635" max="5636" width="5" style="308" customWidth="1"/>
    <col min="5637" max="5637" width="11.66015625" style="308" customWidth="1"/>
    <col min="5638" max="5638" width="9.16015625" style="308" customWidth="1"/>
    <col min="5639" max="5639" width="5" style="308" customWidth="1"/>
    <col min="5640" max="5640" width="77.83203125" style="308" customWidth="1"/>
    <col min="5641" max="5642" width="20" style="308" customWidth="1"/>
    <col min="5643" max="5643" width="1.66796875" style="308" customWidth="1"/>
    <col min="5644" max="5888" width="9.33203125" style="308" customWidth="1"/>
    <col min="5889" max="5889" width="8.33203125" style="308" customWidth="1"/>
    <col min="5890" max="5890" width="1.66796875" style="308" customWidth="1"/>
    <col min="5891" max="5892" width="5" style="308" customWidth="1"/>
    <col min="5893" max="5893" width="11.66015625" style="308" customWidth="1"/>
    <col min="5894" max="5894" width="9.16015625" style="308" customWidth="1"/>
    <col min="5895" max="5895" width="5" style="308" customWidth="1"/>
    <col min="5896" max="5896" width="77.83203125" style="308" customWidth="1"/>
    <col min="5897" max="5898" width="20" style="308" customWidth="1"/>
    <col min="5899" max="5899" width="1.66796875" style="308" customWidth="1"/>
    <col min="5900" max="6144" width="9.33203125" style="308" customWidth="1"/>
    <col min="6145" max="6145" width="8.33203125" style="308" customWidth="1"/>
    <col min="6146" max="6146" width="1.66796875" style="308" customWidth="1"/>
    <col min="6147" max="6148" width="5" style="308" customWidth="1"/>
    <col min="6149" max="6149" width="11.66015625" style="308" customWidth="1"/>
    <col min="6150" max="6150" width="9.16015625" style="308" customWidth="1"/>
    <col min="6151" max="6151" width="5" style="308" customWidth="1"/>
    <col min="6152" max="6152" width="77.83203125" style="308" customWidth="1"/>
    <col min="6153" max="6154" width="20" style="308" customWidth="1"/>
    <col min="6155" max="6155" width="1.66796875" style="308" customWidth="1"/>
    <col min="6156" max="6400" width="9.33203125" style="308" customWidth="1"/>
    <col min="6401" max="6401" width="8.33203125" style="308" customWidth="1"/>
    <col min="6402" max="6402" width="1.66796875" style="308" customWidth="1"/>
    <col min="6403" max="6404" width="5" style="308" customWidth="1"/>
    <col min="6405" max="6405" width="11.66015625" style="308" customWidth="1"/>
    <col min="6406" max="6406" width="9.16015625" style="308" customWidth="1"/>
    <col min="6407" max="6407" width="5" style="308" customWidth="1"/>
    <col min="6408" max="6408" width="77.83203125" style="308" customWidth="1"/>
    <col min="6409" max="6410" width="20" style="308" customWidth="1"/>
    <col min="6411" max="6411" width="1.66796875" style="308" customWidth="1"/>
    <col min="6412" max="6656" width="9.33203125" style="308" customWidth="1"/>
    <col min="6657" max="6657" width="8.33203125" style="308" customWidth="1"/>
    <col min="6658" max="6658" width="1.66796875" style="308" customWidth="1"/>
    <col min="6659" max="6660" width="5" style="308" customWidth="1"/>
    <col min="6661" max="6661" width="11.66015625" style="308" customWidth="1"/>
    <col min="6662" max="6662" width="9.16015625" style="308" customWidth="1"/>
    <col min="6663" max="6663" width="5" style="308" customWidth="1"/>
    <col min="6664" max="6664" width="77.83203125" style="308" customWidth="1"/>
    <col min="6665" max="6666" width="20" style="308" customWidth="1"/>
    <col min="6667" max="6667" width="1.66796875" style="308" customWidth="1"/>
    <col min="6668" max="6912" width="9.33203125" style="308" customWidth="1"/>
    <col min="6913" max="6913" width="8.33203125" style="308" customWidth="1"/>
    <col min="6914" max="6914" width="1.66796875" style="308" customWidth="1"/>
    <col min="6915" max="6916" width="5" style="308" customWidth="1"/>
    <col min="6917" max="6917" width="11.66015625" style="308" customWidth="1"/>
    <col min="6918" max="6918" width="9.16015625" style="308" customWidth="1"/>
    <col min="6919" max="6919" width="5" style="308" customWidth="1"/>
    <col min="6920" max="6920" width="77.83203125" style="308" customWidth="1"/>
    <col min="6921" max="6922" width="20" style="308" customWidth="1"/>
    <col min="6923" max="6923" width="1.66796875" style="308" customWidth="1"/>
    <col min="6924" max="7168" width="9.33203125" style="308" customWidth="1"/>
    <col min="7169" max="7169" width="8.33203125" style="308" customWidth="1"/>
    <col min="7170" max="7170" width="1.66796875" style="308" customWidth="1"/>
    <col min="7171" max="7172" width="5" style="308" customWidth="1"/>
    <col min="7173" max="7173" width="11.66015625" style="308" customWidth="1"/>
    <col min="7174" max="7174" width="9.16015625" style="308" customWidth="1"/>
    <col min="7175" max="7175" width="5" style="308" customWidth="1"/>
    <col min="7176" max="7176" width="77.83203125" style="308" customWidth="1"/>
    <col min="7177" max="7178" width="20" style="308" customWidth="1"/>
    <col min="7179" max="7179" width="1.66796875" style="308" customWidth="1"/>
    <col min="7180" max="7424" width="9.33203125" style="308" customWidth="1"/>
    <col min="7425" max="7425" width="8.33203125" style="308" customWidth="1"/>
    <col min="7426" max="7426" width="1.66796875" style="308" customWidth="1"/>
    <col min="7427" max="7428" width="5" style="308" customWidth="1"/>
    <col min="7429" max="7429" width="11.66015625" style="308" customWidth="1"/>
    <col min="7430" max="7430" width="9.16015625" style="308" customWidth="1"/>
    <col min="7431" max="7431" width="5" style="308" customWidth="1"/>
    <col min="7432" max="7432" width="77.83203125" style="308" customWidth="1"/>
    <col min="7433" max="7434" width="20" style="308" customWidth="1"/>
    <col min="7435" max="7435" width="1.66796875" style="308" customWidth="1"/>
    <col min="7436" max="7680" width="9.33203125" style="308" customWidth="1"/>
    <col min="7681" max="7681" width="8.33203125" style="308" customWidth="1"/>
    <col min="7682" max="7682" width="1.66796875" style="308" customWidth="1"/>
    <col min="7683" max="7684" width="5" style="308" customWidth="1"/>
    <col min="7685" max="7685" width="11.66015625" style="308" customWidth="1"/>
    <col min="7686" max="7686" width="9.16015625" style="308" customWidth="1"/>
    <col min="7687" max="7687" width="5" style="308" customWidth="1"/>
    <col min="7688" max="7688" width="77.83203125" style="308" customWidth="1"/>
    <col min="7689" max="7690" width="20" style="308" customWidth="1"/>
    <col min="7691" max="7691" width="1.66796875" style="308" customWidth="1"/>
    <col min="7692" max="7936" width="9.33203125" style="308" customWidth="1"/>
    <col min="7937" max="7937" width="8.33203125" style="308" customWidth="1"/>
    <col min="7938" max="7938" width="1.66796875" style="308" customWidth="1"/>
    <col min="7939" max="7940" width="5" style="308" customWidth="1"/>
    <col min="7941" max="7941" width="11.66015625" style="308" customWidth="1"/>
    <col min="7942" max="7942" width="9.16015625" style="308" customWidth="1"/>
    <col min="7943" max="7943" width="5" style="308" customWidth="1"/>
    <col min="7944" max="7944" width="77.83203125" style="308" customWidth="1"/>
    <col min="7945" max="7946" width="20" style="308" customWidth="1"/>
    <col min="7947" max="7947" width="1.66796875" style="308" customWidth="1"/>
    <col min="7948" max="8192" width="9.33203125" style="308" customWidth="1"/>
    <col min="8193" max="8193" width="8.33203125" style="308" customWidth="1"/>
    <col min="8194" max="8194" width="1.66796875" style="308" customWidth="1"/>
    <col min="8195" max="8196" width="5" style="308" customWidth="1"/>
    <col min="8197" max="8197" width="11.66015625" style="308" customWidth="1"/>
    <col min="8198" max="8198" width="9.16015625" style="308" customWidth="1"/>
    <col min="8199" max="8199" width="5" style="308" customWidth="1"/>
    <col min="8200" max="8200" width="77.83203125" style="308" customWidth="1"/>
    <col min="8201" max="8202" width="20" style="308" customWidth="1"/>
    <col min="8203" max="8203" width="1.66796875" style="308" customWidth="1"/>
    <col min="8204" max="8448" width="9.33203125" style="308" customWidth="1"/>
    <col min="8449" max="8449" width="8.33203125" style="308" customWidth="1"/>
    <col min="8450" max="8450" width="1.66796875" style="308" customWidth="1"/>
    <col min="8451" max="8452" width="5" style="308" customWidth="1"/>
    <col min="8453" max="8453" width="11.66015625" style="308" customWidth="1"/>
    <col min="8454" max="8454" width="9.16015625" style="308" customWidth="1"/>
    <col min="8455" max="8455" width="5" style="308" customWidth="1"/>
    <col min="8456" max="8456" width="77.83203125" style="308" customWidth="1"/>
    <col min="8457" max="8458" width="20" style="308" customWidth="1"/>
    <col min="8459" max="8459" width="1.66796875" style="308" customWidth="1"/>
    <col min="8460" max="8704" width="9.33203125" style="308" customWidth="1"/>
    <col min="8705" max="8705" width="8.33203125" style="308" customWidth="1"/>
    <col min="8706" max="8706" width="1.66796875" style="308" customWidth="1"/>
    <col min="8707" max="8708" width="5" style="308" customWidth="1"/>
    <col min="8709" max="8709" width="11.66015625" style="308" customWidth="1"/>
    <col min="8710" max="8710" width="9.16015625" style="308" customWidth="1"/>
    <col min="8711" max="8711" width="5" style="308" customWidth="1"/>
    <col min="8712" max="8712" width="77.83203125" style="308" customWidth="1"/>
    <col min="8713" max="8714" width="20" style="308" customWidth="1"/>
    <col min="8715" max="8715" width="1.66796875" style="308" customWidth="1"/>
    <col min="8716" max="8960" width="9.33203125" style="308" customWidth="1"/>
    <col min="8961" max="8961" width="8.33203125" style="308" customWidth="1"/>
    <col min="8962" max="8962" width="1.66796875" style="308" customWidth="1"/>
    <col min="8963" max="8964" width="5" style="308" customWidth="1"/>
    <col min="8965" max="8965" width="11.66015625" style="308" customWidth="1"/>
    <col min="8966" max="8966" width="9.16015625" style="308" customWidth="1"/>
    <col min="8967" max="8967" width="5" style="308" customWidth="1"/>
    <col min="8968" max="8968" width="77.83203125" style="308" customWidth="1"/>
    <col min="8969" max="8970" width="20" style="308" customWidth="1"/>
    <col min="8971" max="8971" width="1.66796875" style="308" customWidth="1"/>
    <col min="8972" max="9216" width="9.33203125" style="308" customWidth="1"/>
    <col min="9217" max="9217" width="8.33203125" style="308" customWidth="1"/>
    <col min="9218" max="9218" width="1.66796875" style="308" customWidth="1"/>
    <col min="9219" max="9220" width="5" style="308" customWidth="1"/>
    <col min="9221" max="9221" width="11.66015625" style="308" customWidth="1"/>
    <col min="9222" max="9222" width="9.16015625" style="308" customWidth="1"/>
    <col min="9223" max="9223" width="5" style="308" customWidth="1"/>
    <col min="9224" max="9224" width="77.83203125" style="308" customWidth="1"/>
    <col min="9225" max="9226" width="20" style="308" customWidth="1"/>
    <col min="9227" max="9227" width="1.66796875" style="308" customWidth="1"/>
    <col min="9228" max="9472" width="9.33203125" style="308" customWidth="1"/>
    <col min="9473" max="9473" width="8.33203125" style="308" customWidth="1"/>
    <col min="9474" max="9474" width="1.66796875" style="308" customWidth="1"/>
    <col min="9475" max="9476" width="5" style="308" customWidth="1"/>
    <col min="9477" max="9477" width="11.66015625" style="308" customWidth="1"/>
    <col min="9478" max="9478" width="9.16015625" style="308" customWidth="1"/>
    <col min="9479" max="9479" width="5" style="308" customWidth="1"/>
    <col min="9480" max="9480" width="77.83203125" style="308" customWidth="1"/>
    <col min="9481" max="9482" width="20" style="308" customWidth="1"/>
    <col min="9483" max="9483" width="1.66796875" style="308" customWidth="1"/>
    <col min="9484" max="9728" width="9.33203125" style="308" customWidth="1"/>
    <col min="9729" max="9729" width="8.33203125" style="308" customWidth="1"/>
    <col min="9730" max="9730" width="1.66796875" style="308" customWidth="1"/>
    <col min="9731" max="9732" width="5" style="308" customWidth="1"/>
    <col min="9733" max="9733" width="11.66015625" style="308" customWidth="1"/>
    <col min="9734" max="9734" width="9.16015625" style="308" customWidth="1"/>
    <col min="9735" max="9735" width="5" style="308" customWidth="1"/>
    <col min="9736" max="9736" width="77.83203125" style="308" customWidth="1"/>
    <col min="9737" max="9738" width="20" style="308" customWidth="1"/>
    <col min="9739" max="9739" width="1.66796875" style="308" customWidth="1"/>
    <col min="9740" max="9984" width="9.33203125" style="308" customWidth="1"/>
    <col min="9985" max="9985" width="8.33203125" style="308" customWidth="1"/>
    <col min="9986" max="9986" width="1.66796875" style="308" customWidth="1"/>
    <col min="9987" max="9988" width="5" style="308" customWidth="1"/>
    <col min="9989" max="9989" width="11.66015625" style="308" customWidth="1"/>
    <col min="9990" max="9990" width="9.16015625" style="308" customWidth="1"/>
    <col min="9991" max="9991" width="5" style="308" customWidth="1"/>
    <col min="9992" max="9992" width="77.83203125" style="308" customWidth="1"/>
    <col min="9993" max="9994" width="20" style="308" customWidth="1"/>
    <col min="9995" max="9995" width="1.66796875" style="308" customWidth="1"/>
    <col min="9996" max="10240" width="9.33203125" style="308" customWidth="1"/>
    <col min="10241" max="10241" width="8.33203125" style="308" customWidth="1"/>
    <col min="10242" max="10242" width="1.66796875" style="308" customWidth="1"/>
    <col min="10243" max="10244" width="5" style="308" customWidth="1"/>
    <col min="10245" max="10245" width="11.66015625" style="308" customWidth="1"/>
    <col min="10246" max="10246" width="9.16015625" style="308" customWidth="1"/>
    <col min="10247" max="10247" width="5" style="308" customWidth="1"/>
    <col min="10248" max="10248" width="77.83203125" style="308" customWidth="1"/>
    <col min="10249" max="10250" width="20" style="308" customWidth="1"/>
    <col min="10251" max="10251" width="1.66796875" style="308" customWidth="1"/>
    <col min="10252" max="10496" width="9.33203125" style="308" customWidth="1"/>
    <col min="10497" max="10497" width="8.33203125" style="308" customWidth="1"/>
    <col min="10498" max="10498" width="1.66796875" style="308" customWidth="1"/>
    <col min="10499" max="10500" width="5" style="308" customWidth="1"/>
    <col min="10501" max="10501" width="11.66015625" style="308" customWidth="1"/>
    <col min="10502" max="10502" width="9.16015625" style="308" customWidth="1"/>
    <col min="10503" max="10503" width="5" style="308" customWidth="1"/>
    <col min="10504" max="10504" width="77.83203125" style="308" customWidth="1"/>
    <col min="10505" max="10506" width="20" style="308" customWidth="1"/>
    <col min="10507" max="10507" width="1.66796875" style="308" customWidth="1"/>
    <col min="10508" max="10752" width="9.33203125" style="308" customWidth="1"/>
    <col min="10753" max="10753" width="8.33203125" style="308" customWidth="1"/>
    <col min="10754" max="10754" width="1.66796875" style="308" customWidth="1"/>
    <col min="10755" max="10756" width="5" style="308" customWidth="1"/>
    <col min="10757" max="10757" width="11.66015625" style="308" customWidth="1"/>
    <col min="10758" max="10758" width="9.16015625" style="308" customWidth="1"/>
    <col min="10759" max="10759" width="5" style="308" customWidth="1"/>
    <col min="10760" max="10760" width="77.83203125" style="308" customWidth="1"/>
    <col min="10761" max="10762" width="20" style="308" customWidth="1"/>
    <col min="10763" max="10763" width="1.66796875" style="308" customWidth="1"/>
    <col min="10764" max="11008" width="9.33203125" style="308" customWidth="1"/>
    <col min="11009" max="11009" width="8.33203125" style="308" customWidth="1"/>
    <col min="11010" max="11010" width="1.66796875" style="308" customWidth="1"/>
    <col min="11011" max="11012" width="5" style="308" customWidth="1"/>
    <col min="11013" max="11013" width="11.66015625" style="308" customWidth="1"/>
    <col min="11014" max="11014" width="9.16015625" style="308" customWidth="1"/>
    <col min="11015" max="11015" width="5" style="308" customWidth="1"/>
    <col min="11016" max="11016" width="77.83203125" style="308" customWidth="1"/>
    <col min="11017" max="11018" width="20" style="308" customWidth="1"/>
    <col min="11019" max="11019" width="1.66796875" style="308" customWidth="1"/>
    <col min="11020" max="11264" width="9.33203125" style="308" customWidth="1"/>
    <col min="11265" max="11265" width="8.33203125" style="308" customWidth="1"/>
    <col min="11266" max="11266" width="1.66796875" style="308" customWidth="1"/>
    <col min="11267" max="11268" width="5" style="308" customWidth="1"/>
    <col min="11269" max="11269" width="11.66015625" style="308" customWidth="1"/>
    <col min="11270" max="11270" width="9.16015625" style="308" customWidth="1"/>
    <col min="11271" max="11271" width="5" style="308" customWidth="1"/>
    <col min="11272" max="11272" width="77.83203125" style="308" customWidth="1"/>
    <col min="11273" max="11274" width="20" style="308" customWidth="1"/>
    <col min="11275" max="11275" width="1.66796875" style="308" customWidth="1"/>
    <col min="11276" max="11520" width="9.33203125" style="308" customWidth="1"/>
    <col min="11521" max="11521" width="8.33203125" style="308" customWidth="1"/>
    <col min="11522" max="11522" width="1.66796875" style="308" customWidth="1"/>
    <col min="11523" max="11524" width="5" style="308" customWidth="1"/>
    <col min="11525" max="11525" width="11.66015625" style="308" customWidth="1"/>
    <col min="11526" max="11526" width="9.16015625" style="308" customWidth="1"/>
    <col min="11527" max="11527" width="5" style="308" customWidth="1"/>
    <col min="11528" max="11528" width="77.83203125" style="308" customWidth="1"/>
    <col min="11529" max="11530" width="20" style="308" customWidth="1"/>
    <col min="11531" max="11531" width="1.66796875" style="308" customWidth="1"/>
    <col min="11532" max="11776" width="9.33203125" style="308" customWidth="1"/>
    <col min="11777" max="11777" width="8.33203125" style="308" customWidth="1"/>
    <col min="11778" max="11778" width="1.66796875" style="308" customWidth="1"/>
    <col min="11779" max="11780" width="5" style="308" customWidth="1"/>
    <col min="11781" max="11781" width="11.66015625" style="308" customWidth="1"/>
    <col min="11782" max="11782" width="9.16015625" style="308" customWidth="1"/>
    <col min="11783" max="11783" width="5" style="308" customWidth="1"/>
    <col min="11784" max="11784" width="77.83203125" style="308" customWidth="1"/>
    <col min="11785" max="11786" width="20" style="308" customWidth="1"/>
    <col min="11787" max="11787" width="1.66796875" style="308" customWidth="1"/>
    <col min="11788" max="12032" width="9.33203125" style="308" customWidth="1"/>
    <col min="12033" max="12033" width="8.33203125" style="308" customWidth="1"/>
    <col min="12034" max="12034" width="1.66796875" style="308" customWidth="1"/>
    <col min="12035" max="12036" width="5" style="308" customWidth="1"/>
    <col min="12037" max="12037" width="11.66015625" style="308" customWidth="1"/>
    <col min="12038" max="12038" width="9.16015625" style="308" customWidth="1"/>
    <col min="12039" max="12039" width="5" style="308" customWidth="1"/>
    <col min="12040" max="12040" width="77.83203125" style="308" customWidth="1"/>
    <col min="12041" max="12042" width="20" style="308" customWidth="1"/>
    <col min="12043" max="12043" width="1.66796875" style="308" customWidth="1"/>
    <col min="12044" max="12288" width="9.33203125" style="308" customWidth="1"/>
    <col min="12289" max="12289" width="8.33203125" style="308" customWidth="1"/>
    <col min="12290" max="12290" width="1.66796875" style="308" customWidth="1"/>
    <col min="12291" max="12292" width="5" style="308" customWidth="1"/>
    <col min="12293" max="12293" width="11.66015625" style="308" customWidth="1"/>
    <col min="12294" max="12294" width="9.16015625" style="308" customWidth="1"/>
    <col min="12295" max="12295" width="5" style="308" customWidth="1"/>
    <col min="12296" max="12296" width="77.83203125" style="308" customWidth="1"/>
    <col min="12297" max="12298" width="20" style="308" customWidth="1"/>
    <col min="12299" max="12299" width="1.66796875" style="308" customWidth="1"/>
    <col min="12300" max="12544" width="9.33203125" style="308" customWidth="1"/>
    <col min="12545" max="12545" width="8.33203125" style="308" customWidth="1"/>
    <col min="12546" max="12546" width="1.66796875" style="308" customWidth="1"/>
    <col min="12547" max="12548" width="5" style="308" customWidth="1"/>
    <col min="12549" max="12549" width="11.66015625" style="308" customWidth="1"/>
    <col min="12550" max="12550" width="9.16015625" style="308" customWidth="1"/>
    <col min="12551" max="12551" width="5" style="308" customWidth="1"/>
    <col min="12552" max="12552" width="77.83203125" style="308" customWidth="1"/>
    <col min="12553" max="12554" width="20" style="308" customWidth="1"/>
    <col min="12555" max="12555" width="1.66796875" style="308" customWidth="1"/>
    <col min="12556" max="12800" width="9.33203125" style="308" customWidth="1"/>
    <col min="12801" max="12801" width="8.33203125" style="308" customWidth="1"/>
    <col min="12802" max="12802" width="1.66796875" style="308" customWidth="1"/>
    <col min="12803" max="12804" width="5" style="308" customWidth="1"/>
    <col min="12805" max="12805" width="11.66015625" style="308" customWidth="1"/>
    <col min="12806" max="12806" width="9.16015625" style="308" customWidth="1"/>
    <col min="12807" max="12807" width="5" style="308" customWidth="1"/>
    <col min="12808" max="12808" width="77.83203125" style="308" customWidth="1"/>
    <col min="12809" max="12810" width="20" style="308" customWidth="1"/>
    <col min="12811" max="12811" width="1.66796875" style="308" customWidth="1"/>
    <col min="12812" max="13056" width="9.33203125" style="308" customWidth="1"/>
    <col min="13057" max="13057" width="8.33203125" style="308" customWidth="1"/>
    <col min="13058" max="13058" width="1.66796875" style="308" customWidth="1"/>
    <col min="13059" max="13060" width="5" style="308" customWidth="1"/>
    <col min="13061" max="13061" width="11.66015625" style="308" customWidth="1"/>
    <col min="13062" max="13062" width="9.16015625" style="308" customWidth="1"/>
    <col min="13063" max="13063" width="5" style="308" customWidth="1"/>
    <col min="13064" max="13064" width="77.83203125" style="308" customWidth="1"/>
    <col min="13065" max="13066" width="20" style="308" customWidth="1"/>
    <col min="13067" max="13067" width="1.66796875" style="308" customWidth="1"/>
    <col min="13068" max="13312" width="9.33203125" style="308" customWidth="1"/>
    <col min="13313" max="13313" width="8.33203125" style="308" customWidth="1"/>
    <col min="13314" max="13314" width="1.66796875" style="308" customWidth="1"/>
    <col min="13315" max="13316" width="5" style="308" customWidth="1"/>
    <col min="13317" max="13317" width="11.66015625" style="308" customWidth="1"/>
    <col min="13318" max="13318" width="9.16015625" style="308" customWidth="1"/>
    <col min="13319" max="13319" width="5" style="308" customWidth="1"/>
    <col min="13320" max="13320" width="77.83203125" style="308" customWidth="1"/>
    <col min="13321" max="13322" width="20" style="308" customWidth="1"/>
    <col min="13323" max="13323" width="1.66796875" style="308" customWidth="1"/>
    <col min="13324" max="13568" width="9.33203125" style="308" customWidth="1"/>
    <col min="13569" max="13569" width="8.33203125" style="308" customWidth="1"/>
    <col min="13570" max="13570" width="1.66796875" style="308" customWidth="1"/>
    <col min="13571" max="13572" width="5" style="308" customWidth="1"/>
    <col min="13573" max="13573" width="11.66015625" style="308" customWidth="1"/>
    <col min="13574" max="13574" width="9.16015625" style="308" customWidth="1"/>
    <col min="13575" max="13575" width="5" style="308" customWidth="1"/>
    <col min="13576" max="13576" width="77.83203125" style="308" customWidth="1"/>
    <col min="13577" max="13578" width="20" style="308" customWidth="1"/>
    <col min="13579" max="13579" width="1.66796875" style="308" customWidth="1"/>
    <col min="13580" max="13824" width="9.33203125" style="308" customWidth="1"/>
    <col min="13825" max="13825" width="8.33203125" style="308" customWidth="1"/>
    <col min="13826" max="13826" width="1.66796875" style="308" customWidth="1"/>
    <col min="13827" max="13828" width="5" style="308" customWidth="1"/>
    <col min="13829" max="13829" width="11.66015625" style="308" customWidth="1"/>
    <col min="13830" max="13830" width="9.16015625" style="308" customWidth="1"/>
    <col min="13831" max="13831" width="5" style="308" customWidth="1"/>
    <col min="13832" max="13832" width="77.83203125" style="308" customWidth="1"/>
    <col min="13833" max="13834" width="20" style="308" customWidth="1"/>
    <col min="13835" max="13835" width="1.66796875" style="308" customWidth="1"/>
    <col min="13836" max="14080" width="9.33203125" style="308" customWidth="1"/>
    <col min="14081" max="14081" width="8.33203125" style="308" customWidth="1"/>
    <col min="14082" max="14082" width="1.66796875" style="308" customWidth="1"/>
    <col min="14083" max="14084" width="5" style="308" customWidth="1"/>
    <col min="14085" max="14085" width="11.66015625" style="308" customWidth="1"/>
    <col min="14086" max="14086" width="9.16015625" style="308" customWidth="1"/>
    <col min="14087" max="14087" width="5" style="308" customWidth="1"/>
    <col min="14088" max="14088" width="77.83203125" style="308" customWidth="1"/>
    <col min="14089" max="14090" width="20" style="308" customWidth="1"/>
    <col min="14091" max="14091" width="1.66796875" style="308" customWidth="1"/>
    <col min="14092" max="14336" width="9.33203125" style="308" customWidth="1"/>
    <col min="14337" max="14337" width="8.33203125" style="308" customWidth="1"/>
    <col min="14338" max="14338" width="1.66796875" style="308" customWidth="1"/>
    <col min="14339" max="14340" width="5" style="308" customWidth="1"/>
    <col min="14341" max="14341" width="11.66015625" style="308" customWidth="1"/>
    <col min="14342" max="14342" width="9.16015625" style="308" customWidth="1"/>
    <col min="14343" max="14343" width="5" style="308" customWidth="1"/>
    <col min="14344" max="14344" width="77.83203125" style="308" customWidth="1"/>
    <col min="14345" max="14346" width="20" style="308" customWidth="1"/>
    <col min="14347" max="14347" width="1.66796875" style="308" customWidth="1"/>
    <col min="14348" max="14592" width="9.33203125" style="308" customWidth="1"/>
    <col min="14593" max="14593" width="8.33203125" style="308" customWidth="1"/>
    <col min="14594" max="14594" width="1.66796875" style="308" customWidth="1"/>
    <col min="14595" max="14596" width="5" style="308" customWidth="1"/>
    <col min="14597" max="14597" width="11.66015625" style="308" customWidth="1"/>
    <col min="14598" max="14598" width="9.16015625" style="308" customWidth="1"/>
    <col min="14599" max="14599" width="5" style="308" customWidth="1"/>
    <col min="14600" max="14600" width="77.83203125" style="308" customWidth="1"/>
    <col min="14601" max="14602" width="20" style="308" customWidth="1"/>
    <col min="14603" max="14603" width="1.66796875" style="308" customWidth="1"/>
    <col min="14604" max="14848" width="9.33203125" style="308" customWidth="1"/>
    <col min="14849" max="14849" width="8.33203125" style="308" customWidth="1"/>
    <col min="14850" max="14850" width="1.66796875" style="308" customWidth="1"/>
    <col min="14851" max="14852" width="5" style="308" customWidth="1"/>
    <col min="14853" max="14853" width="11.66015625" style="308" customWidth="1"/>
    <col min="14854" max="14854" width="9.16015625" style="308" customWidth="1"/>
    <col min="14855" max="14855" width="5" style="308" customWidth="1"/>
    <col min="14856" max="14856" width="77.83203125" style="308" customWidth="1"/>
    <col min="14857" max="14858" width="20" style="308" customWidth="1"/>
    <col min="14859" max="14859" width="1.66796875" style="308" customWidth="1"/>
    <col min="14860" max="15104" width="9.33203125" style="308" customWidth="1"/>
    <col min="15105" max="15105" width="8.33203125" style="308" customWidth="1"/>
    <col min="15106" max="15106" width="1.66796875" style="308" customWidth="1"/>
    <col min="15107" max="15108" width="5" style="308" customWidth="1"/>
    <col min="15109" max="15109" width="11.66015625" style="308" customWidth="1"/>
    <col min="15110" max="15110" width="9.16015625" style="308" customWidth="1"/>
    <col min="15111" max="15111" width="5" style="308" customWidth="1"/>
    <col min="15112" max="15112" width="77.83203125" style="308" customWidth="1"/>
    <col min="15113" max="15114" width="20" style="308" customWidth="1"/>
    <col min="15115" max="15115" width="1.66796875" style="308" customWidth="1"/>
    <col min="15116" max="15360" width="9.33203125" style="308" customWidth="1"/>
    <col min="15361" max="15361" width="8.33203125" style="308" customWidth="1"/>
    <col min="15362" max="15362" width="1.66796875" style="308" customWidth="1"/>
    <col min="15363" max="15364" width="5" style="308" customWidth="1"/>
    <col min="15365" max="15365" width="11.66015625" style="308" customWidth="1"/>
    <col min="15366" max="15366" width="9.16015625" style="308" customWidth="1"/>
    <col min="15367" max="15367" width="5" style="308" customWidth="1"/>
    <col min="15368" max="15368" width="77.83203125" style="308" customWidth="1"/>
    <col min="15369" max="15370" width="20" style="308" customWidth="1"/>
    <col min="15371" max="15371" width="1.66796875" style="308" customWidth="1"/>
    <col min="15372" max="15616" width="9.33203125" style="308" customWidth="1"/>
    <col min="15617" max="15617" width="8.33203125" style="308" customWidth="1"/>
    <col min="15618" max="15618" width="1.66796875" style="308" customWidth="1"/>
    <col min="15619" max="15620" width="5" style="308" customWidth="1"/>
    <col min="15621" max="15621" width="11.66015625" style="308" customWidth="1"/>
    <col min="15622" max="15622" width="9.16015625" style="308" customWidth="1"/>
    <col min="15623" max="15623" width="5" style="308" customWidth="1"/>
    <col min="15624" max="15624" width="77.83203125" style="308" customWidth="1"/>
    <col min="15625" max="15626" width="20" style="308" customWidth="1"/>
    <col min="15627" max="15627" width="1.66796875" style="308" customWidth="1"/>
    <col min="15628" max="15872" width="9.33203125" style="308" customWidth="1"/>
    <col min="15873" max="15873" width="8.33203125" style="308" customWidth="1"/>
    <col min="15874" max="15874" width="1.66796875" style="308" customWidth="1"/>
    <col min="15875" max="15876" width="5" style="308" customWidth="1"/>
    <col min="15877" max="15877" width="11.66015625" style="308" customWidth="1"/>
    <col min="15878" max="15878" width="9.16015625" style="308" customWidth="1"/>
    <col min="15879" max="15879" width="5" style="308" customWidth="1"/>
    <col min="15880" max="15880" width="77.83203125" style="308" customWidth="1"/>
    <col min="15881" max="15882" width="20" style="308" customWidth="1"/>
    <col min="15883" max="15883" width="1.66796875" style="308" customWidth="1"/>
    <col min="15884" max="16128" width="9.33203125" style="308" customWidth="1"/>
    <col min="16129" max="16129" width="8.33203125" style="308" customWidth="1"/>
    <col min="16130" max="16130" width="1.66796875" style="308" customWidth="1"/>
    <col min="16131" max="16132" width="5" style="308" customWidth="1"/>
    <col min="16133" max="16133" width="11.66015625" style="308" customWidth="1"/>
    <col min="16134" max="16134" width="9.16015625" style="308" customWidth="1"/>
    <col min="16135" max="16135" width="5" style="308" customWidth="1"/>
    <col min="16136" max="16136" width="77.83203125" style="308" customWidth="1"/>
    <col min="16137" max="16138" width="20" style="308" customWidth="1"/>
    <col min="16139" max="16139" width="1.66796875" style="308" customWidth="1"/>
    <col min="16140" max="16384" width="9.33203125" style="308" customWidth="1"/>
  </cols>
  <sheetData>
    <row r="1" ht="37.5" customHeight="1"/>
    <row r="2" spans="2:11" ht="7.5" customHeight="1">
      <c r="B2" s="309"/>
      <c r="C2" s="310"/>
      <c r="D2" s="310"/>
      <c r="E2" s="310"/>
      <c r="F2" s="310"/>
      <c r="G2" s="310"/>
      <c r="H2" s="310"/>
      <c r="I2" s="310"/>
      <c r="J2" s="310"/>
      <c r="K2" s="311"/>
    </row>
    <row r="3" spans="2:11" s="315" customFormat="1" ht="45" customHeight="1">
      <c r="B3" s="312"/>
      <c r="C3" s="313" t="s">
        <v>705</v>
      </c>
      <c r="D3" s="313"/>
      <c r="E3" s="313"/>
      <c r="F3" s="313"/>
      <c r="G3" s="313"/>
      <c r="H3" s="313"/>
      <c r="I3" s="313"/>
      <c r="J3" s="313"/>
      <c r="K3" s="314"/>
    </row>
    <row r="4" spans="2:11" ht="25.5" customHeight="1">
      <c r="B4" s="316"/>
      <c r="C4" s="317" t="s">
        <v>706</v>
      </c>
      <c r="D4" s="317"/>
      <c r="E4" s="317"/>
      <c r="F4" s="317"/>
      <c r="G4" s="317"/>
      <c r="H4" s="317"/>
      <c r="I4" s="317"/>
      <c r="J4" s="317"/>
      <c r="K4" s="318"/>
    </row>
    <row r="5" spans="2:11" ht="5.25" customHeight="1">
      <c r="B5" s="316"/>
      <c r="C5" s="319"/>
      <c r="D5" s="319"/>
      <c r="E5" s="319"/>
      <c r="F5" s="319"/>
      <c r="G5" s="319"/>
      <c r="H5" s="319"/>
      <c r="I5" s="319"/>
      <c r="J5" s="319"/>
      <c r="K5" s="318"/>
    </row>
    <row r="6" spans="2:11" ht="15" customHeight="1">
      <c r="B6" s="316"/>
      <c r="C6" s="320" t="s">
        <v>707</v>
      </c>
      <c r="D6" s="320"/>
      <c r="E6" s="320"/>
      <c r="F6" s="320"/>
      <c r="G6" s="320"/>
      <c r="H6" s="320"/>
      <c r="I6" s="320"/>
      <c r="J6" s="320"/>
      <c r="K6" s="318"/>
    </row>
    <row r="7" spans="2:11" ht="15" customHeight="1">
      <c r="B7" s="321"/>
      <c r="C7" s="320" t="s">
        <v>708</v>
      </c>
      <c r="D7" s="320"/>
      <c r="E7" s="320"/>
      <c r="F7" s="320"/>
      <c r="G7" s="320"/>
      <c r="H7" s="320"/>
      <c r="I7" s="320"/>
      <c r="J7" s="320"/>
      <c r="K7" s="318"/>
    </row>
    <row r="8" spans="2:11" ht="12.75" customHeight="1">
      <c r="B8" s="321"/>
      <c r="C8" s="322"/>
      <c r="D8" s="322"/>
      <c r="E8" s="322"/>
      <c r="F8" s="322"/>
      <c r="G8" s="322"/>
      <c r="H8" s="322"/>
      <c r="I8" s="322"/>
      <c r="J8" s="322"/>
      <c r="K8" s="318"/>
    </row>
    <row r="9" spans="2:11" ht="15" customHeight="1">
      <c r="B9" s="321"/>
      <c r="C9" s="320" t="s">
        <v>709</v>
      </c>
      <c r="D9" s="320"/>
      <c r="E9" s="320"/>
      <c r="F9" s="320"/>
      <c r="G9" s="320"/>
      <c r="H9" s="320"/>
      <c r="I9" s="320"/>
      <c r="J9" s="320"/>
      <c r="K9" s="318"/>
    </row>
    <row r="10" spans="2:11" ht="15" customHeight="1">
      <c r="B10" s="321"/>
      <c r="C10" s="322"/>
      <c r="D10" s="320" t="s">
        <v>710</v>
      </c>
      <c r="E10" s="320"/>
      <c r="F10" s="320"/>
      <c r="G10" s="320"/>
      <c r="H10" s="320"/>
      <c r="I10" s="320"/>
      <c r="J10" s="320"/>
      <c r="K10" s="318"/>
    </row>
    <row r="11" spans="2:11" ht="15" customHeight="1">
      <c r="B11" s="321"/>
      <c r="C11" s="323"/>
      <c r="D11" s="320" t="s">
        <v>711</v>
      </c>
      <c r="E11" s="320"/>
      <c r="F11" s="320"/>
      <c r="G11" s="320"/>
      <c r="H11" s="320"/>
      <c r="I11" s="320"/>
      <c r="J11" s="320"/>
      <c r="K11" s="318"/>
    </row>
    <row r="12" spans="2:11" ht="12.75" customHeight="1">
      <c r="B12" s="321"/>
      <c r="C12" s="323"/>
      <c r="D12" s="323"/>
      <c r="E12" s="323"/>
      <c r="F12" s="323"/>
      <c r="G12" s="323"/>
      <c r="H12" s="323"/>
      <c r="I12" s="323"/>
      <c r="J12" s="323"/>
      <c r="K12" s="318"/>
    </row>
    <row r="13" spans="2:11" ht="15" customHeight="1">
      <c r="B13" s="321"/>
      <c r="C13" s="323"/>
      <c r="D13" s="320" t="s">
        <v>712</v>
      </c>
      <c r="E13" s="320"/>
      <c r="F13" s="320"/>
      <c r="G13" s="320"/>
      <c r="H13" s="320"/>
      <c r="I13" s="320"/>
      <c r="J13" s="320"/>
      <c r="K13" s="318"/>
    </row>
    <row r="14" spans="2:11" ht="15" customHeight="1">
      <c r="B14" s="321"/>
      <c r="C14" s="323"/>
      <c r="D14" s="320" t="s">
        <v>713</v>
      </c>
      <c r="E14" s="320"/>
      <c r="F14" s="320"/>
      <c r="G14" s="320"/>
      <c r="H14" s="320"/>
      <c r="I14" s="320"/>
      <c r="J14" s="320"/>
      <c r="K14" s="318"/>
    </row>
    <row r="15" spans="2:11" ht="15" customHeight="1">
      <c r="B15" s="321"/>
      <c r="C15" s="323"/>
      <c r="D15" s="320" t="s">
        <v>714</v>
      </c>
      <c r="E15" s="320"/>
      <c r="F15" s="320"/>
      <c r="G15" s="320"/>
      <c r="H15" s="320"/>
      <c r="I15" s="320"/>
      <c r="J15" s="320"/>
      <c r="K15" s="318"/>
    </row>
    <row r="16" spans="2:11" ht="15" customHeight="1">
      <c r="B16" s="321"/>
      <c r="C16" s="323"/>
      <c r="D16" s="323"/>
      <c r="E16" s="324" t="s">
        <v>715</v>
      </c>
      <c r="F16" s="320" t="s">
        <v>716</v>
      </c>
      <c r="G16" s="320"/>
      <c r="H16" s="320"/>
      <c r="I16" s="320"/>
      <c r="J16" s="320"/>
      <c r="K16" s="318"/>
    </row>
    <row r="17" spans="2:11" ht="15" customHeight="1">
      <c r="B17" s="321"/>
      <c r="C17" s="323"/>
      <c r="D17" s="323"/>
      <c r="E17" s="324" t="s">
        <v>81</v>
      </c>
      <c r="F17" s="320" t="s">
        <v>717</v>
      </c>
      <c r="G17" s="320"/>
      <c r="H17" s="320"/>
      <c r="I17" s="320"/>
      <c r="J17" s="320"/>
      <c r="K17" s="318"/>
    </row>
    <row r="18" spans="2:11" ht="15" customHeight="1">
      <c r="B18" s="321"/>
      <c r="C18" s="323"/>
      <c r="D18" s="323"/>
      <c r="E18" s="324" t="s">
        <v>718</v>
      </c>
      <c r="F18" s="320" t="s">
        <v>719</v>
      </c>
      <c r="G18" s="320"/>
      <c r="H18" s="320"/>
      <c r="I18" s="320"/>
      <c r="J18" s="320"/>
      <c r="K18" s="318"/>
    </row>
    <row r="19" spans="2:11" ht="15" customHeight="1">
      <c r="B19" s="321"/>
      <c r="C19" s="323"/>
      <c r="D19" s="323"/>
      <c r="E19" s="324" t="s">
        <v>720</v>
      </c>
      <c r="F19" s="320" t="s">
        <v>721</v>
      </c>
      <c r="G19" s="320"/>
      <c r="H19" s="320"/>
      <c r="I19" s="320"/>
      <c r="J19" s="320"/>
      <c r="K19" s="318"/>
    </row>
    <row r="20" spans="2:11" ht="15" customHeight="1">
      <c r="B20" s="321"/>
      <c r="C20" s="323"/>
      <c r="D20" s="323"/>
      <c r="E20" s="324" t="s">
        <v>91</v>
      </c>
      <c r="F20" s="320" t="s">
        <v>722</v>
      </c>
      <c r="G20" s="320"/>
      <c r="H20" s="320"/>
      <c r="I20" s="320"/>
      <c r="J20" s="320"/>
      <c r="K20" s="318"/>
    </row>
    <row r="21" spans="2:11" ht="15" customHeight="1">
      <c r="B21" s="321"/>
      <c r="C21" s="323"/>
      <c r="D21" s="323"/>
      <c r="E21" s="324" t="s">
        <v>723</v>
      </c>
      <c r="F21" s="320" t="s">
        <v>724</v>
      </c>
      <c r="G21" s="320"/>
      <c r="H21" s="320"/>
      <c r="I21" s="320"/>
      <c r="J21" s="320"/>
      <c r="K21" s="318"/>
    </row>
    <row r="22" spans="2:11" ht="12.75" customHeight="1">
      <c r="B22" s="321"/>
      <c r="C22" s="323"/>
      <c r="D22" s="323"/>
      <c r="E22" s="323"/>
      <c r="F22" s="323"/>
      <c r="G22" s="323"/>
      <c r="H22" s="323"/>
      <c r="I22" s="323"/>
      <c r="J22" s="323"/>
      <c r="K22" s="318"/>
    </row>
    <row r="23" spans="2:11" ht="15" customHeight="1">
      <c r="B23" s="321"/>
      <c r="C23" s="320" t="s">
        <v>725</v>
      </c>
      <c r="D23" s="320"/>
      <c r="E23" s="320"/>
      <c r="F23" s="320"/>
      <c r="G23" s="320"/>
      <c r="H23" s="320"/>
      <c r="I23" s="320"/>
      <c r="J23" s="320"/>
      <c r="K23" s="318"/>
    </row>
    <row r="24" spans="2:11" ht="15" customHeight="1">
      <c r="B24" s="321"/>
      <c r="C24" s="320" t="s">
        <v>726</v>
      </c>
      <c r="D24" s="320"/>
      <c r="E24" s="320"/>
      <c r="F24" s="320"/>
      <c r="G24" s="320"/>
      <c r="H24" s="320"/>
      <c r="I24" s="320"/>
      <c r="J24" s="320"/>
      <c r="K24" s="318"/>
    </row>
    <row r="25" spans="2:11" ht="15" customHeight="1">
      <c r="B25" s="321"/>
      <c r="C25" s="322"/>
      <c r="D25" s="320" t="s">
        <v>727</v>
      </c>
      <c r="E25" s="320"/>
      <c r="F25" s="320"/>
      <c r="G25" s="320"/>
      <c r="H25" s="320"/>
      <c r="I25" s="320"/>
      <c r="J25" s="320"/>
      <c r="K25" s="318"/>
    </row>
    <row r="26" spans="2:11" ht="15" customHeight="1">
      <c r="B26" s="321"/>
      <c r="C26" s="323"/>
      <c r="D26" s="320" t="s">
        <v>728</v>
      </c>
      <c r="E26" s="320"/>
      <c r="F26" s="320"/>
      <c r="G26" s="320"/>
      <c r="H26" s="320"/>
      <c r="I26" s="320"/>
      <c r="J26" s="320"/>
      <c r="K26" s="318"/>
    </row>
    <row r="27" spans="2:11" ht="12.75" customHeight="1">
      <c r="B27" s="321"/>
      <c r="C27" s="323"/>
      <c r="D27" s="323"/>
      <c r="E27" s="323"/>
      <c r="F27" s="323"/>
      <c r="G27" s="323"/>
      <c r="H27" s="323"/>
      <c r="I27" s="323"/>
      <c r="J27" s="323"/>
      <c r="K27" s="318"/>
    </row>
    <row r="28" spans="2:11" ht="15" customHeight="1">
      <c r="B28" s="321"/>
      <c r="C28" s="323"/>
      <c r="D28" s="320" t="s">
        <v>729</v>
      </c>
      <c r="E28" s="320"/>
      <c r="F28" s="320"/>
      <c r="G28" s="320"/>
      <c r="H28" s="320"/>
      <c r="I28" s="320"/>
      <c r="J28" s="320"/>
      <c r="K28" s="318"/>
    </row>
    <row r="29" spans="2:11" ht="15" customHeight="1">
      <c r="B29" s="321"/>
      <c r="C29" s="323"/>
      <c r="D29" s="320" t="s">
        <v>730</v>
      </c>
      <c r="E29" s="320"/>
      <c r="F29" s="320"/>
      <c r="G29" s="320"/>
      <c r="H29" s="320"/>
      <c r="I29" s="320"/>
      <c r="J29" s="320"/>
      <c r="K29" s="318"/>
    </row>
    <row r="30" spans="2:11" ht="12.75" customHeight="1">
      <c r="B30" s="321"/>
      <c r="C30" s="323"/>
      <c r="D30" s="323"/>
      <c r="E30" s="323"/>
      <c r="F30" s="323"/>
      <c r="G30" s="323"/>
      <c r="H30" s="323"/>
      <c r="I30" s="323"/>
      <c r="J30" s="323"/>
      <c r="K30" s="318"/>
    </row>
    <row r="31" spans="2:11" ht="15" customHeight="1">
      <c r="B31" s="321"/>
      <c r="C31" s="323"/>
      <c r="D31" s="320" t="s">
        <v>731</v>
      </c>
      <c r="E31" s="320"/>
      <c r="F31" s="320"/>
      <c r="G31" s="320"/>
      <c r="H31" s="320"/>
      <c r="I31" s="320"/>
      <c r="J31" s="320"/>
      <c r="K31" s="318"/>
    </row>
    <row r="32" spans="2:11" ht="15" customHeight="1">
      <c r="B32" s="321"/>
      <c r="C32" s="323"/>
      <c r="D32" s="320" t="s">
        <v>732</v>
      </c>
      <c r="E32" s="320"/>
      <c r="F32" s="320"/>
      <c r="G32" s="320"/>
      <c r="H32" s="320"/>
      <c r="I32" s="320"/>
      <c r="J32" s="320"/>
      <c r="K32" s="318"/>
    </row>
    <row r="33" spans="2:11" ht="15" customHeight="1">
      <c r="B33" s="321"/>
      <c r="C33" s="323"/>
      <c r="D33" s="320" t="s">
        <v>733</v>
      </c>
      <c r="E33" s="320"/>
      <c r="F33" s="320"/>
      <c r="G33" s="320"/>
      <c r="H33" s="320"/>
      <c r="I33" s="320"/>
      <c r="J33" s="320"/>
      <c r="K33" s="318"/>
    </row>
    <row r="34" spans="2:11" ht="15" customHeight="1">
      <c r="B34" s="321"/>
      <c r="C34" s="323"/>
      <c r="D34" s="322"/>
      <c r="E34" s="325" t="s">
        <v>121</v>
      </c>
      <c r="F34" s="322"/>
      <c r="G34" s="320" t="s">
        <v>734</v>
      </c>
      <c r="H34" s="320"/>
      <c r="I34" s="320"/>
      <c r="J34" s="320"/>
      <c r="K34" s="318"/>
    </row>
    <row r="35" spans="2:11" ht="30.75" customHeight="1">
      <c r="B35" s="321"/>
      <c r="C35" s="323"/>
      <c r="D35" s="322"/>
      <c r="E35" s="325" t="s">
        <v>735</v>
      </c>
      <c r="F35" s="322"/>
      <c r="G35" s="320" t="s">
        <v>736</v>
      </c>
      <c r="H35" s="320"/>
      <c r="I35" s="320"/>
      <c r="J35" s="320"/>
      <c r="K35" s="318"/>
    </row>
    <row r="36" spans="2:11" ht="15" customHeight="1">
      <c r="B36" s="321"/>
      <c r="C36" s="323"/>
      <c r="D36" s="322"/>
      <c r="E36" s="325" t="s">
        <v>56</v>
      </c>
      <c r="F36" s="322"/>
      <c r="G36" s="320" t="s">
        <v>737</v>
      </c>
      <c r="H36" s="320"/>
      <c r="I36" s="320"/>
      <c r="J36" s="320"/>
      <c r="K36" s="318"/>
    </row>
    <row r="37" spans="2:11" ht="15" customHeight="1">
      <c r="B37" s="321"/>
      <c r="C37" s="323"/>
      <c r="D37" s="322"/>
      <c r="E37" s="325" t="s">
        <v>122</v>
      </c>
      <c r="F37" s="322"/>
      <c r="G37" s="320" t="s">
        <v>738</v>
      </c>
      <c r="H37" s="320"/>
      <c r="I37" s="320"/>
      <c r="J37" s="320"/>
      <c r="K37" s="318"/>
    </row>
    <row r="38" spans="2:11" ht="15" customHeight="1">
      <c r="B38" s="321"/>
      <c r="C38" s="323"/>
      <c r="D38" s="322"/>
      <c r="E38" s="325" t="s">
        <v>123</v>
      </c>
      <c r="F38" s="322"/>
      <c r="G38" s="320" t="s">
        <v>739</v>
      </c>
      <c r="H38" s="320"/>
      <c r="I38" s="320"/>
      <c r="J38" s="320"/>
      <c r="K38" s="318"/>
    </row>
    <row r="39" spans="2:11" ht="15" customHeight="1">
      <c r="B39" s="321"/>
      <c r="C39" s="323"/>
      <c r="D39" s="322"/>
      <c r="E39" s="325" t="s">
        <v>124</v>
      </c>
      <c r="F39" s="322"/>
      <c r="G39" s="320" t="s">
        <v>740</v>
      </c>
      <c r="H39" s="320"/>
      <c r="I39" s="320"/>
      <c r="J39" s="320"/>
      <c r="K39" s="318"/>
    </row>
    <row r="40" spans="2:11" ht="15" customHeight="1">
      <c r="B40" s="321"/>
      <c r="C40" s="323"/>
      <c r="D40" s="322"/>
      <c r="E40" s="325" t="s">
        <v>741</v>
      </c>
      <c r="F40" s="322"/>
      <c r="G40" s="320" t="s">
        <v>742</v>
      </c>
      <c r="H40" s="320"/>
      <c r="I40" s="320"/>
      <c r="J40" s="320"/>
      <c r="K40" s="318"/>
    </row>
    <row r="41" spans="2:11" ht="15" customHeight="1">
      <c r="B41" s="321"/>
      <c r="C41" s="323"/>
      <c r="D41" s="322"/>
      <c r="E41" s="325"/>
      <c r="F41" s="322"/>
      <c r="G41" s="320" t="s">
        <v>743</v>
      </c>
      <c r="H41" s="320"/>
      <c r="I41" s="320"/>
      <c r="J41" s="320"/>
      <c r="K41" s="318"/>
    </row>
    <row r="42" spans="2:11" ht="15" customHeight="1">
      <c r="B42" s="321"/>
      <c r="C42" s="323"/>
      <c r="D42" s="322"/>
      <c r="E42" s="325" t="s">
        <v>744</v>
      </c>
      <c r="F42" s="322"/>
      <c r="G42" s="320" t="s">
        <v>745</v>
      </c>
      <c r="H42" s="320"/>
      <c r="I42" s="320"/>
      <c r="J42" s="320"/>
      <c r="K42" s="318"/>
    </row>
    <row r="43" spans="2:11" ht="15" customHeight="1">
      <c r="B43" s="321"/>
      <c r="C43" s="323"/>
      <c r="D43" s="322"/>
      <c r="E43" s="325" t="s">
        <v>126</v>
      </c>
      <c r="F43" s="322"/>
      <c r="G43" s="320" t="s">
        <v>746</v>
      </c>
      <c r="H43" s="320"/>
      <c r="I43" s="320"/>
      <c r="J43" s="320"/>
      <c r="K43" s="318"/>
    </row>
    <row r="44" spans="2:11" ht="12.75" customHeight="1">
      <c r="B44" s="321"/>
      <c r="C44" s="323"/>
      <c r="D44" s="322"/>
      <c r="E44" s="322"/>
      <c r="F44" s="322"/>
      <c r="G44" s="322"/>
      <c r="H44" s="322"/>
      <c r="I44" s="322"/>
      <c r="J44" s="322"/>
      <c r="K44" s="318"/>
    </row>
    <row r="45" spans="2:11" ht="15" customHeight="1">
      <c r="B45" s="321"/>
      <c r="C45" s="323"/>
      <c r="D45" s="320" t="s">
        <v>747</v>
      </c>
      <c r="E45" s="320"/>
      <c r="F45" s="320"/>
      <c r="G45" s="320"/>
      <c r="H45" s="320"/>
      <c r="I45" s="320"/>
      <c r="J45" s="320"/>
      <c r="K45" s="318"/>
    </row>
    <row r="46" spans="2:11" ht="15" customHeight="1">
      <c r="B46" s="321"/>
      <c r="C46" s="323"/>
      <c r="D46" s="323"/>
      <c r="E46" s="320" t="s">
        <v>748</v>
      </c>
      <c r="F46" s="320"/>
      <c r="G46" s="320"/>
      <c r="H46" s="320"/>
      <c r="I46" s="320"/>
      <c r="J46" s="320"/>
      <c r="K46" s="318"/>
    </row>
    <row r="47" spans="2:11" ht="15" customHeight="1">
      <c r="B47" s="321"/>
      <c r="C47" s="323"/>
      <c r="D47" s="323"/>
      <c r="E47" s="320" t="s">
        <v>749</v>
      </c>
      <c r="F47" s="320"/>
      <c r="G47" s="320"/>
      <c r="H47" s="320"/>
      <c r="I47" s="320"/>
      <c r="J47" s="320"/>
      <c r="K47" s="318"/>
    </row>
    <row r="48" spans="2:11" ht="15" customHeight="1">
      <c r="B48" s="321"/>
      <c r="C48" s="323"/>
      <c r="D48" s="323"/>
      <c r="E48" s="320" t="s">
        <v>750</v>
      </c>
      <c r="F48" s="320"/>
      <c r="G48" s="320"/>
      <c r="H48" s="320"/>
      <c r="I48" s="320"/>
      <c r="J48" s="320"/>
      <c r="K48" s="318"/>
    </row>
    <row r="49" spans="2:11" ht="15" customHeight="1">
      <c r="B49" s="321"/>
      <c r="C49" s="323"/>
      <c r="D49" s="320" t="s">
        <v>751</v>
      </c>
      <c r="E49" s="320"/>
      <c r="F49" s="320"/>
      <c r="G49" s="320"/>
      <c r="H49" s="320"/>
      <c r="I49" s="320"/>
      <c r="J49" s="320"/>
      <c r="K49" s="318"/>
    </row>
    <row r="50" spans="2:11" ht="25.5" customHeight="1">
      <c r="B50" s="316"/>
      <c r="C50" s="317" t="s">
        <v>752</v>
      </c>
      <c r="D50" s="317"/>
      <c r="E50" s="317"/>
      <c r="F50" s="317"/>
      <c r="G50" s="317"/>
      <c r="H50" s="317"/>
      <c r="I50" s="317"/>
      <c r="J50" s="317"/>
      <c r="K50" s="318"/>
    </row>
    <row r="51" spans="2:11" ht="5.25" customHeight="1">
      <c r="B51" s="316"/>
      <c r="C51" s="319"/>
      <c r="D51" s="319"/>
      <c r="E51" s="319"/>
      <c r="F51" s="319"/>
      <c r="G51" s="319"/>
      <c r="H51" s="319"/>
      <c r="I51" s="319"/>
      <c r="J51" s="319"/>
      <c r="K51" s="318"/>
    </row>
    <row r="52" spans="2:11" ht="15" customHeight="1">
      <c r="B52" s="316"/>
      <c r="C52" s="320" t="s">
        <v>753</v>
      </c>
      <c r="D52" s="320"/>
      <c r="E52" s="320"/>
      <c r="F52" s="320"/>
      <c r="G52" s="320"/>
      <c r="H52" s="320"/>
      <c r="I52" s="320"/>
      <c r="J52" s="320"/>
      <c r="K52" s="318"/>
    </row>
    <row r="53" spans="2:11" ht="15" customHeight="1">
      <c r="B53" s="316"/>
      <c r="C53" s="320" t="s">
        <v>754</v>
      </c>
      <c r="D53" s="320"/>
      <c r="E53" s="320"/>
      <c r="F53" s="320"/>
      <c r="G53" s="320"/>
      <c r="H53" s="320"/>
      <c r="I53" s="320"/>
      <c r="J53" s="320"/>
      <c r="K53" s="318"/>
    </row>
    <row r="54" spans="2:11" ht="12.75" customHeight="1">
      <c r="B54" s="316"/>
      <c r="C54" s="322"/>
      <c r="D54" s="322"/>
      <c r="E54" s="322"/>
      <c r="F54" s="322"/>
      <c r="G54" s="322"/>
      <c r="H54" s="322"/>
      <c r="I54" s="322"/>
      <c r="J54" s="322"/>
      <c r="K54" s="318"/>
    </row>
    <row r="55" spans="2:11" ht="15" customHeight="1">
      <c r="B55" s="316"/>
      <c r="C55" s="320" t="s">
        <v>755</v>
      </c>
      <c r="D55" s="320"/>
      <c r="E55" s="320"/>
      <c r="F55" s="320"/>
      <c r="G55" s="320"/>
      <c r="H55" s="320"/>
      <c r="I55" s="320"/>
      <c r="J55" s="320"/>
      <c r="K55" s="318"/>
    </row>
    <row r="56" spans="2:11" ht="15" customHeight="1">
      <c r="B56" s="316"/>
      <c r="C56" s="323"/>
      <c r="D56" s="320" t="s">
        <v>756</v>
      </c>
      <c r="E56" s="320"/>
      <c r="F56" s="320"/>
      <c r="G56" s="320"/>
      <c r="H56" s="320"/>
      <c r="I56" s="320"/>
      <c r="J56" s="320"/>
      <c r="K56" s="318"/>
    </row>
    <row r="57" spans="2:11" ht="15" customHeight="1">
      <c r="B57" s="316"/>
      <c r="C57" s="323"/>
      <c r="D57" s="320" t="s">
        <v>757</v>
      </c>
      <c r="E57" s="320"/>
      <c r="F57" s="320"/>
      <c r="G57" s="320"/>
      <c r="H57" s="320"/>
      <c r="I57" s="320"/>
      <c r="J57" s="320"/>
      <c r="K57" s="318"/>
    </row>
    <row r="58" spans="2:11" ht="15" customHeight="1">
      <c r="B58" s="316"/>
      <c r="C58" s="323"/>
      <c r="D58" s="320" t="s">
        <v>758</v>
      </c>
      <c r="E58" s="320"/>
      <c r="F58" s="320"/>
      <c r="G58" s="320"/>
      <c r="H58" s="320"/>
      <c r="I58" s="320"/>
      <c r="J58" s="320"/>
      <c r="K58" s="318"/>
    </row>
    <row r="59" spans="2:11" ht="15" customHeight="1">
      <c r="B59" s="316"/>
      <c r="C59" s="323"/>
      <c r="D59" s="320" t="s">
        <v>759</v>
      </c>
      <c r="E59" s="320"/>
      <c r="F59" s="320"/>
      <c r="G59" s="320"/>
      <c r="H59" s="320"/>
      <c r="I59" s="320"/>
      <c r="J59" s="320"/>
      <c r="K59" s="318"/>
    </row>
    <row r="60" spans="2:11" ht="15" customHeight="1">
      <c r="B60" s="316"/>
      <c r="C60" s="323"/>
      <c r="D60" s="326" t="s">
        <v>760</v>
      </c>
      <c r="E60" s="326"/>
      <c r="F60" s="326"/>
      <c r="G60" s="326"/>
      <c r="H60" s="326"/>
      <c r="I60" s="326"/>
      <c r="J60" s="326"/>
      <c r="K60" s="318"/>
    </row>
    <row r="61" spans="2:11" ht="15" customHeight="1">
      <c r="B61" s="316"/>
      <c r="C61" s="323"/>
      <c r="D61" s="320" t="s">
        <v>761</v>
      </c>
      <c r="E61" s="320"/>
      <c r="F61" s="320"/>
      <c r="G61" s="320"/>
      <c r="H61" s="320"/>
      <c r="I61" s="320"/>
      <c r="J61" s="320"/>
      <c r="K61" s="318"/>
    </row>
    <row r="62" spans="2:11" ht="12.75" customHeight="1">
      <c r="B62" s="316"/>
      <c r="C62" s="323"/>
      <c r="D62" s="323"/>
      <c r="E62" s="327"/>
      <c r="F62" s="323"/>
      <c r="G62" s="323"/>
      <c r="H62" s="323"/>
      <c r="I62" s="323"/>
      <c r="J62" s="323"/>
      <c r="K62" s="318"/>
    </row>
    <row r="63" spans="2:11" ht="15" customHeight="1">
      <c r="B63" s="316"/>
      <c r="C63" s="323"/>
      <c r="D63" s="320" t="s">
        <v>762</v>
      </c>
      <c r="E63" s="320"/>
      <c r="F63" s="320"/>
      <c r="G63" s="320"/>
      <c r="H63" s="320"/>
      <c r="I63" s="320"/>
      <c r="J63" s="320"/>
      <c r="K63" s="318"/>
    </row>
    <row r="64" spans="2:11" ht="15" customHeight="1">
      <c r="B64" s="316"/>
      <c r="C64" s="323"/>
      <c r="D64" s="326" t="s">
        <v>763</v>
      </c>
      <c r="E64" s="326"/>
      <c r="F64" s="326"/>
      <c r="G64" s="326"/>
      <c r="H64" s="326"/>
      <c r="I64" s="326"/>
      <c r="J64" s="326"/>
      <c r="K64" s="318"/>
    </row>
    <row r="65" spans="2:11" ht="15" customHeight="1">
      <c r="B65" s="316"/>
      <c r="C65" s="323"/>
      <c r="D65" s="320" t="s">
        <v>764</v>
      </c>
      <c r="E65" s="320"/>
      <c r="F65" s="320"/>
      <c r="G65" s="320"/>
      <c r="H65" s="320"/>
      <c r="I65" s="320"/>
      <c r="J65" s="320"/>
      <c r="K65" s="318"/>
    </row>
    <row r="66" spans="2:11" ht="15" customHeight="1">
      <c r="B66" s="316"/>
      <c r="C66" s="323"/>
      <c r="D66" s="320" t="s">
        <v>765</v>
      </c>
      <c r="E66" s="320"/>
      <c r="F66" s="320"/>
      <c r="G66" s="320"/>
      <c r="H66" s="320"/>
      <c r="I66" s="320"/>
      <c r="J66" s="320"/>
      <c r="K66" s="318"/>
    </row>
    <row r="67" spans="2:11" ht="15" customHeight="1">
      <c r="B67" s="316"/>
      <c r="C67" s="323"/>
      <c r="D67" s="320" t="s">
        <v>766</v>
      </c>
      <c r="E67" s="320"/>
      <c r="F67" s="320"/>
      <c r="G67" s="320"/>
      <c r="H67" s="320"/>
      <c r="I67" s="320"/>
      <c r="J67" s="320"/>
      <c r="K67" s="318"/>
    </row>
    <row r="68" spans="2:11" ht="15" customHeight="1">
      <c r="B68" s="316"/>
      <c r="C68" s="323"/>
      <c r="D68" s="320" t="s">
        <v>767</v>
      </c>
      <c r="E68" s="320"/>
      <c r="F68" s="320"/>
      <c r="G68" s="320"/>
      <c r="H68" s="320"/>
      <c r="I68" s="320"/>
      <c r="J68" s="320"/>
      <c r="K68" s="318"/>
    </row>
    <row r="69" spans="2:11" ht="12.75" customHeight="1">
      <c r="B69" s="328"/>
      <c r="C69" s="329"/>
      <c r="D69" s="329"/>
      <c r="E69" s="329"/>
      <c r="F69" s="329"/>
      <c r="G69" s="329"/>
      <c r="H69" s="329"/>
      <c r="I69" s="329"/>
      <c r="J69" s="329"/>
      <c r="K69" s="330"/>
    </row>
    <row r="70" spans="2:11" ht="18.75" customHeight="1">
      <c r="B70" s="331"/>
      <c r="C70" s="331"/>
      <c r="D70" s="331"/>
      <c r="E70" s="331"/>
      <c r="F70" s="331"/>
      <c r="G70" s="331"/>
      <c r="H70" s="331"/>
      <c r="I70" s="331"/>
      <c r="J70" s="331"/>
      <c r="K70" s="332"/>
    </row>
    <row r="71" spans="2:11" ht="18.75" customHeight="1">
      <c r="B71" s="332"/>
      <c r="C71" s="332"/>
      <c r="D71" s="332"/>
      <c r="E71" s="332"/>
      <c r="F71" s="332"/>
      <c r="G71" s="332"/>
      <c r="H71" s="332"/>
      <c r="I71" s="332"/>
      <c r="J71" s="332"/>
      <c r="K71" s="332"/>
    </row>
    <row r="72" spans="2:11" ht="7.5" customHeight="1">
      <c r="B72" s="333"/>
      <c r="C72" s="334"/>
      <c r="D72" s="334"/>
      <c r="E72" s="334"/>
      <c r="F72" s="334"/>
      <c r="G72" s="334"/>
      <c r="H72" s="334"/>
      <c r="I72" s="334"/>
      <c r="J72" s="334"/>
      <c r="K72" s="335"/>
    </row>
    <row r="73" spans="2:11" ht="45" customHeight="1">
      <c r="B73" s="336"/>
      <c r="C73" s="337" t="s">
        <v>704</v>
      </c>
      <c r="D73" s="337"/>
      <c r="E73" s="337"/>
      <c r="F73" s="337"/>
      <c r="G73" s="337"/>
      <c r="H73" s="337"/>
      <c r="I73" s="337"/>
      <c r="J73" s="337"/>
      <c r="K73" s="338"/>
    </row>
    <row r="74" spans="2:11" ht="17.25" customHeight="1">
      <c r="B74" s="336"/>
      <c r="C74" s="339" t="s">
        <v>768</v>
      </c>
      <c r="D74" s="339"/>
      <c r="E74" s="339"/>
      <c r="F74" s="339" t="s">
        <v>769</v>
      </c>
      <c r="G74" s="340"/>
      <c r="H74" s="339" t="s">
        <v>122</v>
      </c>
      <c r="I74" s="339" t="s">
        <v>60</v>
      </c>
      <c r="J74" s="339" t="s">
        <v>770</v>
      </c>
      <c r="K74" s="338"/>
    </row>
    <row r="75" spans="2:11" ht="17.25" customHeight="1">
      <c r="B75" s="336"/>
      <c r="C75" s="341" t="s">
        <v>771</v>
      </c>
      <c r="D75" s="341"/>
      <c r="E75" s="341"/>
      <c r="F75" s="342" t="s">
        <v>772</v>
      </c>
      <c r="G75" s="343"/>
      <c r="H75" s="341"/>
      <c r="I75" s="341"/>
      <c r="J75" s="341" t="s">
        <v>773</v>
      </c>
      <c r="K75" s="338"/>
    </row>
    <row r="76" spans="2:11" ht="5.25" customHeight="1">
      <c r="B76" s="336"/>
      <c r="C76" s="344"/>
      <c r="D76" s="344"/>
      <c r="E76" s="344"/>
      <c r="F76" s="344"/>
      <c r="G76" s="345"/>
      <c r="H76" s="344"/>
      <c r="I76" s="344"/>
      <c r="J76" s="344"/>
      <c r="K76" s="338"/>
    </row>
    <row r="77" spans="2:11" ht="15" customHeight="1">
      <c r="B77" s="336"/>
      <c r="C77" s="325" t="s">
        <v>56</v>
      </c>
      <c r="D77" s="344"/>
      <c r="E77" s="344"/>
      <c r="F77" s="346" t="s">
        <v>774</v>
      </c>
      <c r="G77" s="345"/>
      <c r="H77" s="325" t="s">
        <v>775</v>
      </c>
      <c r="I77" s="325" t="s">
        <v>776</v>
      </c>
      <c r="J77" s="325">
        <v>20</v>
      </c>
      <c r="K77" s="338"/>
    </row>
    <row r="78" spans="2:11" ht="15" customHeight="1">
      <c r="B78" s="336"/>
      <c r="C78" s="325" t="s">
        <v>777</v>
      </c>
      <c r="D78" s="325"/>
      <c r="E78" s="325"/>
      <c r="F78" s="346" t="s">
        <v>774</v>
      </c>
      <c r="G78" s="345"/>
      <c r="H78" s="325" t="s">
        <v>778</v>
      </c>
      <c r="I78" s="325" t="s">
        <v>776</v>
      </c>
      <c r="J78" s="325">
        <v>120</v>
      </c>
      <c r="K78" s="338"/>
    </row>
    <row r="79" spans="2:11" ht="15" customHeight="1">
      <c r="B79" s="347"/>
      <c r="C79" s="325" t="s">
        <v>779</v>
      </c>
      <c r="D79" s="325"/>
      <c r="E79" s="325"/>
      <c r="F79" s="346" t="s">
        <v>780</v>
      </c>
      <c r="G79" s="345"/>
      <c r="H79" s="325" t="s">
        <v>781</v>
      </c>
      <c r="I79" s="325" t="s">
        <v>776</v>
      </c>
      <c r="J79" s="325">
        <v>50</v>
      </c>
      <c r="K79" s="338"/>
    </row>
    <row r="80" spans="2:11" ht="15" customHeight="1">
      <c r="B80" s="347"/>
      <c r="C80" s="325" t="s">
        <v>782</v>
      </c>
      <c r="D80" s="325"/>
      <c r="E80" s="325"/>
      <c r="F80" s="346" t="s">
        <v>774</v>
      </c>
      <c r="G80" s="345"/>
      <c r="H80" s="325" t="s">
        <v>783</v>
      </c>
      <c r="I80" s="325" t="s">
        <v>784</v>
      </c>
      <c r="J80" s="325"/>
      <c r="K80" s="338"/>
    </row>
    <row r="81" spans="2:11" ht="15" customHeight="1">
      <c r="B81" s="347"/>
      <c r="C81" s="348" t="s">
        <v>785</v>
      </c>
      <c r="D81" s="348"/>
      <c r="E81" s="348"/>
      <c r="F81" s="349" t="s">
        <v>780</v>
      </c>
      <c r="G81" s="348"/>
      <c r="H81" s="348" t="s">
        <v>786</v>
      </c>
      <c r="I81" s="348" t="s">
        <v>776</v>
      </c>
      <c r="J81" s="348">
        <v>15</v>
      </c>
      <c r="K81" s="338"/>
    </row>
    <row r="82" spans="2:11" ht="15" customHeight="1">
      <c r="B82" s="347"/>
      <c r="C82" s="348" t="s">
        <v>787</v>
      </c>
      <c r="D82" s="348"/>
      <c r="E82" s="348"/>
      <c r="F82" s="349" t="s">
        <v>780</v>
      </c>
      <c r="G82" s="348"/>
      <c r="H82" s="348" t="s">
        <v>788</v>
      </c>
      <c r="I82" s="348" t="s">
        <v>776</v>
      </c>
      <c r="J82" s="348">
        <v>15</v>
      </c>
      <c r="K82" s="338"/>
    </row>
    <row r="83" spans="2:11" ht="15" customHeight="1">
      <c r="B83" s="347"/>
      <c r="C83" s="348" t="s">
        <v>789</v>
      </c>
      <c r="D83" s="348"/>
      <c r="E83" s="348"/>
      <c r="F83" s="349" t="s">
        <v>780</v>
      </c>
      <c r="G83" s="348"/>
      <c r="H83" s="348" t="s">
        <v>790</v>
      </c>
      <c r="I83" s="348" t="s">
        <v>776</v>
      </c>
      <c r="J83" s="348">
        <v>20</v>
      </c>
      <c r="K83" s="338"/>
    </row>
    <row r="84" spans="2:11" ht="15" customHeight="1">
      <c r="B84" s="347"/>
      <c r="C84" s="348" t="s">
        <v>791</v>
      </c>
      <c r="D84" s="348"/>
      <c r="E84" s="348"/>
      <c r="F84" s="349" t="s">
        <v>780</v>
      </c>
      <c r="G84" s="348"/>
      <c r="H84" s="348" t="s">
        <v>792</v>
      </c>
      <c r="I84" s="348" t="s">
        <v>776</v>
      </c>
      <c r="J84" s="348">
        <v>20</v>
      </c>
      <c r="K84" s="338"/>
    </row>
    <row r="85" spans="2:11" ht="15" customHeight="1">
      <c r="B85" s="347"/>
      <c r="C85" s="325" t="s">
        <v>793</v>
      </c>
      <c r="D85" s="325"/>
      <c r="E85" s="325"/>
      <c r="F85" s="346" t="s">
        <v>780</v>
      </c>
      <c r="G85" s="345"/>
      <c r="H85" s="325" t="s">
        <v>794</v>
      </c>
      <c r="I85" s="325" t="s">
        <v>776</v>
      </c>
      <c r="J85" s="325">
        <v>50</v>
      </c>
      <c r="K85" s="338"/>
    </row>
    <row r="86" spans="2:11" ht="15" customHeight="1">
      <c r="B86" s="347"/>
      <c r="C86" s="325" t="s">
        <v>795</v>
      </c>
      <c r="D86" s="325"/>
      <c r="E86" s="325"/>
      <c r="F86" s="346" t="s">
        <v>780</v>
      </c>
      <c r="G86" s="345"/>
      <c r="H86" s="325" t="s">
        <v>796</v>
      </c>
      <c r="I86" s="325" t="s">
        <v>776</v>
      </c>
      <c r="J86" s="325">
        <v>20</v>
      </c>
      <c r="K86" s="338"/>
    </row>
    <row r="87" spans="2:11" ht="15" customHeight="1">
      <c r="B87" s="347"/>
      <c r="C87" s="325" t="s">
        <v>797</v>
      </c>
      <c r="D87" s="325"/>
      <c r="E87" s="325"/>
      <c r="F87" s="346" t="s">
        <v>780</v>
      </c>
      <c r="G87" s="345"/>
      <c r="H87" s="325" t="s">
        <v>798</v>
      </c>
      <c r="I87" s="325" t="s">
        <v>776</v>
      </c>
      <c r="J87" s="325">
        <v>20</v>
      </c>
      <c r="K87" s="338"/>
    </row>
    <row r="88" spans="2:11" ht="15" customHeight="1">
      <c r="B88" s="347"/>
      <c r="C88" s="325" t="s">
        <v>799</v>
      </c>
      <c r="D88" s="325"/>
      <c r="E88" s="325"/>
      <c r="F88" s="346" t="s">
        <v>780</v>
      </c>
      <c r="G88" s="345"/>
      <c r="H88" s="325" t="s">
        <v>800</v>
      </c>
      <c r="I88" s="325" t="s">
        <v>776</v>
      </c>
      <c r="J88" s="325">
        <v>50</v>
      </c>
      <c r="K88" s="338"/>
    </row>
    <row r="89" spans="2:11" ht="15" customHeight="1">
      <c r="B89" s="347"/>
      <c r="C89" s="325" t="s">
        <v>801</v>
      </c>
      <c r="D89" s="325"/>
      <c r="E89" s="325"/>
      <c r="F89" s="346" t="s">
        <v>780</v>
      </c>
      <c r="G89" s="345"/>
      <c r="H89" s="325" t="s">
        <v>801</v>
      </c>
      <c r="I89" s="325" t="s">
        <v>776</v>
      </c>
      <c r="J89" s="325">
        <v>50</v>
      </c>
      <c r="K89" s="338"/>
    </row>
    <row r="90" spans="2:11" ht="15" customHeight="1">
      <c r="B90" s="347"/>
      <c r="C90" s="325" t="s">
        <v>127</v>
      </c>
      <c r="D90" s="325"/>
      <c r="E90" s="325"/>
      <c r="F90" s="346" t="s">
        <v>780</v>
      </c>
      <c r="G90" s="345"/>
      <c r="H90" s="325" t="s">
        <v>802</v>
      </c>
      <c r="I90" s="325" t="s">
        <v>776</v>
      </c>
      <c r="J90" s="325">
        <v>255</v>
      </c>
      <c r="K90" s="338"/>
    </row>
    <row r="91" spans="2:11" ht="15" customHeight="1">
      <c r="B91" s="347"/>
      <c r="C91" s="325" t="s">
        <v>803</v>
      </c>
      <c r="D91" s="325"/>
      <c r="E91" s="325"/>
      <c r="F91" s="346" t="s">
        <v>774</v>
      </c>
      <c r="G91" s="345"/>
      <c r="H91" s="325" t="s">
        <v>804</v>
      </c>
      <c r="I91" s="325" t="s">
        <v>805</v>
      </c>
      <c r="J91" s="325"/>
      <c r="K91" s="338"/>
    </row>
    <row r="92" spans="2:11" ht="15" customHeight="1">
      <c r="B92" s="347"/>
      <c r="C92" s="325" t="s">
        <v>806</v>
      </c>
      <c r="D92" s="325"/>
      <c r="E92" s="325"/>
      <c r="F92" s="346" t="s">
        <v>774</v>
      </c>
      <c r="G92" s="345"/>
      <c r="H92" s="325" t="s">
        <v>807</v>
      </c>
      <c r="I92" s="325" t="s">
        <v>808</v>
      </c>
      <c r="J92" s="325"/>
      <c r="K92" s="338"/>
    </row>
    <row r="93" spans="2:11" ht="15" customHeight="1">
      <c r="B93" s="347"/>
      <c r="C93" s="325" t="s">
        <v>809</v>
      </c>
      <c r="D93" s="325"/>
      <c r="E93" s="325"/>
      <c r="F93" s="346" t="s">
        <v>774</v>
      </c>
      <c r="G93" s="345"/>
      <c r="H93" s="325" t="s">
        <v>809</v>
      </c>
      <c r="I93" s="325" t="s">
        <v>808</v>
      </c>
      <c r="J93" s="325"/>
      <c r="K93" s="338"/>
    </row>
    <row r="94" spans="2:11" ht="15" customHeight="1">
      <c r="B94" s="347"/>
      <c r="C94" s="325" t="s">
        <v>41</v>
      </c>
      <c r="D94" s="325"/>
      <c r="E94" s="325"/>
      <c r="F94" s="346" t="s">
        <v>774</v>
      </c>
      <c r="G94" s="345"/>
      <c r="H94" s="325" t="s">
        <v>810</v>
      </c>
      <c r="I94" s="325" t="s">
        <v>808</v>
      </c>
      <c r="J94" s="325"/>
      <c r="K94" s="338"/>
    </row>
    <row r="95" spans="2:11" ht="15" customHeight="1">
      <c r="B95" s="347"/>
      <c r="C95" s="325" t="s">
        <v>51</v>
      </c>
      <c r="D95" s="325"/>
      <c r="E95" s="325"/>
      <c r="F95" s="346" t="s">
        <v>774</v>
      </c>
      <c r="G95" s="345"/>
      <c r="H95" s="325" t="s">
        <v>811</v>
      </c>
      <c r="I95" s="325" t="s">
        <v>808</v>
      </c>
      <c r="J95" s="325"/>
      <c r="K95" s="338"/>
    </row>
    <row r="96" spans="2:11" ht="15" customHeight="1">
      <c r="B96" s="350"/>
      <c r="C96" s="351"/>
      <c r="D96" s="351"/>
      <c r="E96" s="351"/>
      <c r="F96" s="351"/>
      <c r="G96" s="351"/>
      <c r="H96" s="351"/>
      <c r="I96" s="351"/>
      <c r="J96" s="351"/>
      <c r="K96" s="352"/>
    </row>
    <row r="97" spans="2:11" ht="18.75" customHeight="1">
      <c r="B97" s="353"/>
      <c r="C97" s="354"/>
      <c r="D97" s="354"/>
      <c r="E97" s="354"/>
      <c r="F97" s="354"/>
      <c r="G97" s="354"/>
      <c r="H97" s="354"/>
      <c r="I97" s="354"/>
      <c r="J97" s="354"/>
      <c r="K97" s="353"/>
    </row>
    <row r="98" spans="2:11" ht="18.75" customHeight="1">
      <c r="B98" s="332"/>
      <c r="C98" s="332"/>
      <c r="D98" s="332"/>
      <c r="E98" s="332"/>
      <c r="F98" s="332"/>
      <c r="G98" s="332"/>
      <c r="H98" s="332"/>
      <c r="I98" s="332"/>
      <c r="J98" s="332"/>
      <c r="K98" s="332"/>
    </row>
    <row r="99" spans="2:11" ht="7.5" customHeight="1">
      <c r="B99" s="333"/>
      <c r="C99" s="334"/>
      <c r="D99" s="334"/>
      <c r="E99" s="334"/>
      <c r="F99" s="334"/>
      <c r="G99" s="334"/>
      <c r="H99" s="334"/>
      <c r="I99" s="334"/>
      <c r="J99" s="334"/>
      <c r="K99" s="335"/>
    </row>
    <row r="100" spans="2:11" ht="45" customHeight="1">
      <c r="B100" s="336"/>
      <c r="C100" s="337" t="s">
        <v>812</v>
      </c>
      <c r="D100" s="337"/>
      <c r="E100" s="337"/>
      <c r="F100" s="337"/>
      <c r="G100" s="337"/>
      <c r="H100" s="337"/>
      <c r="I100" s="337"/>
      <c r="J100" s="337"/>
      <c r="K100" s="338"/>
    </row>
    <row r="101" spans="2:11" ht="17.25" customHeight="1">
      <c r="B101" s="336"/>
      <c r="C101" s="339" t="s">
        <v>768</v>
      </c>
      <c r="D101" s="339"/>
      <c r="E101" s="339"/>
      <c r="F101" s="339" t="s">
        <v>769</v>
      </c>
      <c r="G101" s="340"/>
      <c r="H101" s="339" t="s">
        <v>122</v>
      </c>
      <c r="I101" s="339" t="s">
        <v>60</v>
      </c>
      <c r="J101" s="339" t="s">
        <v>770</v>
      </c>
      <c r="K101" s="338"/>
    </row>
    <row r="102" spans="2:11" ht="17.25" customHeight="1">
      <c r="B102" s="336"/>
      <c r="C102" s="341" t="s">
        <v>771</v>
      </c>
      <c r="D102" s="341"/>
      <c r="E102" s="341"/>
      <c r="F102" s="342" t="s">
        <v>772</v>
      </c>
      <c r="G102" s="343"/>
      <c r="H102" s="341"/>
      <c r="I102" s="341"/>
      <c r="J102" s="341" t="s">
        <v>773</v>
      </c>
      <c r="K102" s="338"/>
    </row>
    <row r="103" spans="2:11" ht="5.25" customHeight="1">
      <c r="B103" s="336"/>
      <c r="C103" s="339"/>
      <c r="D103" s="339"/>
      <c r="E103" s="339"/>
      <c r="F103" s="339"/>
      <c r="G103" s="355"/>
      <c r="H103" s="339"/>
      <c r="I103" s="339"/>
      <c r="J103" s="339"/>
      <c r="K103" s="338"/>
    </row>
    <row r="104" spans="2:11" ht="15" customHeight="1">
      <c r="B104" s="336"/>
      <c r="C104" s="325" t="s">
        <v>56</v>
      </c>
      <c r="D104" s="344"/>
      <c r="E104" s="344"/>
      <c r="F104" s="346" t="s">
        <v>774</v>
      </c>
      <c r="G104" s="355"/>
      <c r="H104" s="325" t="s">
        <v>813</v>
      </c>
      <c r="I104" s="325" t="s">
        <v>776</v>
      </c>
      <c r="J104" s="325">
        <v>20</v>
      </c>
      <c r="K104" s="338"/>
    </row>
    <row r="105" spans="2:11" ht="15" customHeight="1">
      <c r="B105" s="336"/>
      <c r="C105" s="325" t="s">
        <v>777</v>
      </c>
      <c r="D105" s="325"/>
      <c r="E105" s="325"/>
      <c r="F105" s="346" t="s">
        <v>774</v>
      </c>
      <c r="G105" s="325"/>
      <c r="H105" s="325" t="s">
        <v>813</v>
      </c>
      <c r="I105" s="325" t="s">
        <v>776</v>
      </c>
      <c r="J105" s="325">
        <v>120</v>
      </c>
      <c r="K105" s="338"/>
    </row>
    <row r="106" spans="2:11" ht="15" customHeight="1">
      <c r="B106" s="347"/>
      <c r="C106" s="325" t="s">
        <v>779</v>
      </c>
      <c r="D106" s="325"/>
      <c r="E106" s="325"/>
      <c r="F106" s="346" t="s">
        <v>780</v>
      </c>
      <c r="G106" s="325"/>
      <c r="H106" s="325" t="s">
        <v>813</v>
      </c>
      <c r="I106" s="325" t="s">
        <v>776</v>
      </c>
      <c r="J106" s="325">
        <v>50</v>
      </c>
      <c r="K106" s="338"/>
    </row>
    <row r="107" spans="2:11" ht="15" customHeight="1">
      <c r="B107" s="347"/>
      <c r="C107" s="325" t="s">
        <v>782</v>
      </c>
      <c r="D107" s="325"/>
      <c r="E107" s="325"/>
      <c r="F107" s="346" t="s">
        <v>774</v>
      </c>
      <c r="G107" s="325"/>
      <c r="H107" s="325" t="s">
        <v>813</v>
      </c>
      <c r="I107" s="325" t="s">
        <v>784</v>
      </c>
      <c r="J107" s="325"/>
      <c r="K107" s="338"/>
    </row>
    <row r="108" spans="2:11" ht="15" customHeight="1">
      <c r="B108" s="347"/>
      <c r="C108" s="325" t="s">
        <v>793</v>
      </c>
      <c r="D108" s="325"/>
      <c r="E108" s="325"/>
      <c r="F108" s="346" t="s">
        <v>780</v>
      </c>
      <c r="G108" s="325"/>
      <c r="H108" s="325" t="s">
        <v>813</v>
      </c>
      <c r="I108" s="325" t="s">
        <v>776</v>
      </c>
      <c r="J108" s="325">
        <v>50</v>
      </c>
      <c r="K108" s="338"/>
    </row>
    <row r="109" spans="2:11" ht="15" customHeight="1">
      <c r="B109" s="347"/>
      <c r="C109" s="325" t="s">
        <v>801</v>
      </c>
      <c r="D109" s="325"/>
      <c r="E109" s="325"/>
      <c r="F109" s="346" t="s">
        <v>780</v>
      </c>
      <c r="G109" s="325"/>
      <c r="H109" s="325" t="s">
        <v>813</v>
      </c>
      <c r="I109" s="325" t="s">
        <v>776</v>
      </c>
      <c r="J109" s="325">
        <v>50</v>
      </c>
      <c r="K109" s="338"/>
    </row>
    <row r="110" spans="2:11" ht="15" customHeight="1">
      <c r="B110" s="347"/>
      <c r="C110" s="325" t="s">
        <v>799</v>
      </c>
      <c r="D110" s="325"/>
      <c r="E110" s="325"/>
      <c r="F110" s="346" t="s">
        <v>780</v>
      </c>
      <c r="G110" s="325"/>
      <c r="H110" s="325" t="s">
        <v>813</v>
      </c>
      <c r="I110" s="325" t="s">
        <v>776</v>
      </c>
      <c r="J110" s="325">
        <v>50</v>
      </c>
      <c r="K110" s="338"/>
    </row>
    <row r="111" spans="2:11" ht="15" customHeight="1">
      <c r="B111" s="347"/>
      <c r="C111" s="325" t="s">
        <v>56</v>
      </c>
      <c r="D111" s="325"/>
      <c r="E111" s="325"/>
      <c r="F111" s="346" t="s">
        <v>774</v>
      </c>
      <c r="G111" s="325"/>
      <c r="H111" s="325" t="s">
        <v>814</v>
      </c>
      <c r="I111" s="325" t="s">
        <v>776</v>
      </c>
      <c r="J111" s="325">
        <v>20</v>
      </c>
      <c r="K111" s="338"/>
    </row>
    <row r="112" spans="2:11" ht="15" customHeight="1">
      <c r="B112" s="347"/>
      <c r="C112" s="325" t="s">
        <v>815</v>
      </c>
      <c r="D112" s="325"/>
      <c r="E112" s="325"/>
      <c r="F112" s="346" t="s">
        <v>774</v>
      </c>
      <c r="G112" s="325"/>
      <c r="H112" s="325" t="s">
        <v>816</v>
      </c>
      <c r="I112" s="325" t="s">
        <v>776</v>
      </c>
      <c r="J112" s="325">
        <v>120</v>
      </c>
      <c r="K112" s="338"/>
    </row>
    <row r="113" spans="2:11" ht="15" customHeight="1">
      <c r="B113" s="347"/>
      <c r="C113" s="325" t="s">
        <v>41</v>
      </c>
      <c r="D113" s="325"/>
      <c r="E113" s="325"/>
      <c r="F113" s="346" t="s">
        <v>774</v>
      </c>
      <c r="G113" s="325"/>
      <c r="H113" s="325" t="s">
        <v>817</v>
      </c>
      <c r="I113" s="325" t="s">
        <v>808</v>
      </c>
      <c r="J113" s="325"/>
      <c r="K113" s="338"/>
    </row>
    <row r="114" spans="2:11" ht="15" customHeight="1">
      <c r="B114" s="347"/>
      <c r="C114" s="325" t="s">
        <v>51</v>
      </c>
      <c r="D114" s="325"/>
      <c r="E114" s="325"/>
      <c r="F114" s="346" t="s">
        <v>774</v>
      </c>
      <c r="G114" s="325"/>
      <c r="H114" s="325" t="s">
        <v>818</v>
      </c>
      <c r="I114" s="325" t="s">
        <v>808</v>
      </c>
      <c r="J114" s="325"/>
      <c r="K114" s="338"/>
    </row>
    <row r="115" spans="2:11" ht="15" customHeight="1">
      <c r="B115" s="347"/>
      <c r="C115" s="325" t="s">
        <v>60</v>
      </c>
      <c r="D115" s="325"/>
      <c r="E115" s="325"/>
      <c r="F115" s="346" t="s">
        <v>774</v>
      </c>
      <c r="G115" s="325"/>
      <c r="H115" s="325" t="s">
        <v>819</v>
      </c>
      <c r="I115" s="325" t="s">
        <v>820</v>
      </c>
      <c r="J115" s="325"/>
      <c r="K115" s="338"/>
    </row>
    <row r="116" spans="2:11" ht="15" customHeight="1">
      <c r="B116" s="350"/>
      <c r="C116" s="356"/>
      <c r="D116" s="356"/>
      <c r="E116" s="356"/>
      <c r="F116" s="356"/>
      <c r="G116" s="356"/>
      <c r="H116" s="356"/>
      <c r="I116" s="356"/>
      <c r="J116" s="356"/>
      <c r="K116" s="352"/>
    </row>
    <row r="117" spans="2:11" ht="18.75" customHeight="1">
      <c r="B117" s="357"/>
      <c r="C117" s="322"/>
      <c r="D117" s="322"/>
      <c r="E117" s="322"/>
      <c r="F117" s="358"/>
      <c r="G117" s="322"/>
      <c r="H117" s="322"/>
      <c r="I117" s="322"/>
      <c r="J117" s="322"/>
      <c r="K117" s="357"/>
    </row>
    <row r="118" spans="2:11" ht="18.75" customHeight="1">
      <c r="B118" s="332"/>
      <c r="C118" s="332"/>
      <c r="D118" s="332"/>
      <c r="E118" s="332"/>
      <c r="F118" s="332"/>
      <c r="G118" s="332"/>
      <c r="H118" s="332"/>
      <c r="I118" s="332"/>
      <c r="J118" s="332"/>
      <c r="K118" s="332"/>
    </row>
    <row r="119" spans="2:11" ht="7.5" customHeight="1">
      <c r="B119" s="359"/>
      <c r="C119" s="360"/>
      <c r="D119" s="360"/>
      <c r="E119" s="360"/>
      <c r="F119" s="360"/>
      <c r="G119" s="360"/>
      <c r="H119" s="360"/>
      <c r="I119" s="360"/>
      <c r="J119" s="360"/>
      <c r="K119" s="361"/>
    </row>
    <row r="120" spans="2:11" ht="45" customHeight="1">
      <c r="B120" s="362"/>
      <c r="C120" s="313" t="s">
        <v>821</v>
      </c>
      <c r="D120" s="313"/>
      <c r="E120" s="313"/>
      <c r="F120" s="313"/>
      <c r="G120" s="313"/>
      <c r="H120" s="313"/>
      <c r="I120" s="313"/>
      <c r="J120" s="313"/>
      <c r="K120" s="363"/>
    </row>
    <row r="121" spans="2:11" ht="17.25" customHeight="1">
      <c r="B121" s="364"/>
      <c r="C121" s="339" t="s">
        <v>768</v>
      </c>
      <c r="D121" s="339"/>
      <c r="E121" s="339"/>
      <c r="F121" s="339" t="s">
        <v>769</v>
      </c>
      <c r="G121" s="340"/>
      <c r="H121" s="339" t="s">
        <v>122</v>
      </c>
      <c r="I121" s="339" t="s">
        <v>60</v>
      </c>
      <c r="J121" s="339" t="s">
        <v>770</v>
      </c>
      <c r="K121" s="365"/>
    </row>
    <row r="122" spans="2:11" ht="17.25" customHeight="1">
      <c r="B122" s="364"/>
      <c r="C122" s="341" t="s">
        <v>771</v>
      </c>
      <c r="D122" s="341"/>
      <c r="E122" s="341"/>
      <c r="F122" s="342" t="s">
        <v>772</v>
      </c>
      <c r="G122" s="343"/>
      <c r="H122" s="341"/>
      <c r="I122" s="341"/>
      <c r="J122" s="341" t="s">
        <v>773</v>
      </c>
      <c r="K122" s="365"/>
    </row>
    <row r="123" spans="2:11" ht="5.25" customHeight="1">
      <c r="B123" s="366"/>
      <c r="C123" s="344"/>
      <c r="D123" s="344"/>
      <c r="E123" s="344"/>
      <c r="F123" s="344"/>
      <c r="G123" s="325"/>
      <c r="H123" s="344"/>
      <c r="I123" s="344"/>
      <c r="J123" s="344"/>
      <c r="K123" s="367"/>
    </row>
    <row r="124" spans="2:11" ht="15" customHeight="1">
      <c r="B124" s="366"/>
      <c r="C124" s="325" t="s">
        <v>777</v>
      </c>
      <c r="D124" s="344"/>
      <c r="E124" s="344"/>
      <c r="F124" s="346" t="s">
        <v>774</v>
      </c>
      <c r="G124" s="325"/>
      <c r="H124" s="325" t="s">
        <v>813</v>
      </c>
      <c r="I124" s="325" t="s">
        <v>776</v>
      </c>
      <c r="J124" s="325">
        <v>120</v>
      </c>
      <c r="K124" s="368"/>
    </row>
    <row r="125" spans="2:11" ht="15" customHeight="1">
      <c r="B125" s="366"/>
      <c r="C125" s="325" t="s">
        <v>822</v>
      </c>
      <c r="D125" s="325"/>
      <c r="E125" s="325"/>
      <c r="F125" s="346" t="s">
        <v>774</v>
      </c>
      <c r="G125" s="325"/>
      <c r="H125" s="325" t="s">
        <v>823</v>
      </c>
      <c r="I125" s="325" t="s">
        <v>776</v>
      </c>
      <c r="J125" s="325" t="s">
        <v>824</v>
      </c>
      <c r="K125" s="368"/>
    </row>
    <row r="126" spans="2:11" ht="15" customHeight="1">
      <c r="B126" s="366"/>
      <c r="C126" s="325" t="s">
        <v>723</v>
      </c>
      <c r="D126" s="325"/>
      <c r="E126" s="325"/>
      <c r="F126" s="346" t="s">
        <v>774</v>
      </c>
      <c r="G126" s="325"/>
      <c r="H126" s="325" t="s">
        <v>825</v>
      </c>
      <c r="I126" s="325" t="s">
        <v>776</v>
      </c>
      <c r="J126" s="325" t="s">
        <v>824</v>
      </c>
      <c r="K126" s="368"/>
    </row>
    <row r="127" spans="2:11" ht="15" customHeight="1">
      <c r="B127" s="366"/>
      <c r="C127" s="325" t="s">
        <v>785</v>
      </c>
      <c r="D127" s="325"/>
      <c r="E127" s="325"/>
      <c r="F127" s="346" t="s">
        <v>780</v>
      </c>
      <c r="G127" s="325"/>
      <c r="H127" s="325" t="s">
        <v>786</v>
      </c>
      <c r="I127" s="325" t="s">
        <v>776</v>
      </c>
      <c r="J127" s="325">
        <v>15</v>
      </c>
      <c r="K127" s="368"/>
    </row>
    <row r="128" spans="2:11" ht="15" customHeight="1">
      <c r="B128" s="366"/>
      <c r="C128" s="348" t="s">
        <v>787</v>
      </c>
      <c r="D128" s="348"/>
      <c r="E128" s="348"/>
      <c r="F128" s="349" t="s">
        <v>780</v>
      </c>
      <c r="G128" s="348"/>
      <c r="H128" s="348" t="s">
        <v>788</v>
      </c>
      <c r="I128" s="348" t="s">
        <v>776</v>
      </c>
      <c r="J128" s="348">
        <v>15</v>
      </c>
      <c r="K128" s="368"/>
    </row>
    <row r="129" spans="2:11" ht="15" customHeight="1">
      <c r="B129" s="366"/>
      <c r="C129" s="348" t="s">
        <v>789</v>
      </c>
      <c r="D129" s="348"/>
      <c r="E129" s="348"/>
      <c r="F129" s="349" t="s">
        <v>780</v>
      </c>
      <c r="G129" s="348"/>
      <c r="H129" s="348" t="s">
        <v>790</v>
      </c>
      <c r="I129" s="348" t="s">
        <v>776</v>
      </c>
      <c r="J129" s="348">
        <v>20</v>
      </c>
      <c r="K129" s="368"/>
    </row>
    <row r="130" spans="2:11" ht="15" customHeight="1">
      <c r="B130" s="366"/>
      <c r="C130" s="348" t="s">
        <v>791</v>
      </c>
      <c r="D130" s="348"/>
      <c r="E130" s="348"/>
      <c r="F130" s="349" t="s">
        <v>780</v>
      </c>
      <c r="G130" s="348"/>
      <c r="H130" s="348" t="s">
        <v>792</v>
      </c>
      <c r="I130" s="348" t="s">
        <v>776</v>
      </c>
      <c r="J130" s="348">
        <v>20</v>
      </c>
      <c r="K130" s="368"/>
    </row>
    <row r="131" spans="2:11" ht="15" customHeight="1">
      <c r="B131" s="366"/>
      <c r="C131" s="325" t="s">
        <v>779</v>
      </c>
      <c r="D131" s="325"/>
      <c r="E131" s="325"/>
      <c r="F131" s="346" t="s">
        <v>780</v>
      </c>
      <c r="G131" s="325"/>
      <c r="H131" s="325" t="s">
        <v>813</v>
      </c>
      <c r="I131" s="325" t="s">
        <v>776</v>
      </c>
      <c r="J131" s="325">
        <v>50</v>
      </c>
      <c r="K131" s="368"/>
    </row>
    <row r="132" spans="2:11" ht="15" customHeight="1">
      <c r="B132" s="366"/>
      <c r="C132" s="325" t="s">
        <v>793</v>
      </c>
      <c r="D132" s="325"/>
      <c r="E132" s="325"/>
      <c r="F132" s="346" t="s">
        <v>780</v>
      </c>
      <c r="G132" s="325"/>
      <c r="H132" s="325" t="s">
        <v>813</v>
      </c>
      <c r="I132" s="325" t="s">
        <v>776</v>
      </c>
      <c r="J132" s="325">
        <v>50</v>
      </c>
      <c r="K132" s="368"/>
    </row>
    <row r="133" spans="2:11" ht="15" customHeight="1">
      <c r="B133" s="366"/>
      <c r="C133" s="325" t="s">
        <v>799</v>
      </c>
      <c r="D133" s="325"/>
      <c r="E133" s="325"/>
      <c r="F133" s="346" t="s">
        <v>780</v>
      </c>
      <c r="G133" s="325"/>
      <c r="H133" s="325" t="s">
        <v>813</v>
      </c>
      <c r="I133" s="325" t="s">
        <v>776</v>
      </c>
      <c r="J133" s="325">
        <v>50</v>
      </c>
      <c r="K133" s="368"/>
    </row>
    <row r="134" spans="2:11" ht="15" customHeight="1">
      <c r="B134" s="366"/>
      <c r="C134" s="325" t="s">
        <v>801</v>
      </c>
      <c r="D134" s="325"/>
      <c r="E134" s="325"/>
      <c r="F134" s="346" t="s">
        <v>780</v>
      </c>
      <c r="G134" s="325"/>
      <c r="H134" s="325" t="s">
        <v>813</v>
      </c>
      <c r="I134" s="325" t="s">
        <v>776</v>
      </c>
      <c r="J134" s="325">
        <v>50</v>
      </c>
      <c r="K134" s="368"/>
    </row>
    <row r="135" spans="2:11" ht="15" customHeight="1">
      <c r="B135" s="366"/>
      <c r="C135" s="325" t="s">
        <v>127</v>
      </c>
      <c r="D135" s="325"/>
      <c r="E135" s="325"/>
      <c r="F135" s="346" t="s">
        <v>780</v>
      </c>
      <c r="G135" s="325"/>
      <c r="H135" s="325" t="s">
        <v>826</v>
      </c>
      <c r="I135" s="325" t="s">
        <v>776</v>
      </c>
      <c r="J135" s="325">
        <v>255</v>
      </c>
      <c r="K135" s="368"/>
    </row>
    <row r="136" spans="2:11" ht="15" customHeight="1">
      <c r="B136" s="366"/>
      <c r="C136" s="325" t="s">
        <v>803</v>
      </c>
      <c r="D136" s="325"/>
      <c r="E136" s="325"/>
      <c r="F136" s="346" t="s">
        <v>774</v>
      </c>
      <c r="G136" s="325"/>
      <c r="H136" s="325" t="s">
        <v>827</v>
      </c>
      <c r="I136" s="325" t="s">
        <v>805</v>
      </c>
      <c r="J136" s="325"/>
      <c r="K136" s="368"/>
    </row>
    <row r="137" spans="2:11" ht="15" customHeight="1">
      <c r="B137" s="366"/>
      <c r="C137" s="325" t="s">
        <v>806</v>
      </c>
      <c r="D137" s="325"/>
      <c r="E137" s="325"/>
      <c r="F137" s="346" t="s">
        <v>774</v>
      </c>
      <c r="G137" s="325"/>
      <c r="H137" s="325" t="s">
        <v>828</v>
      </c>
      <c r="I137" s="325" t="s">
        <v>808</v>
      </c>
      <c r="J137" s="325"/>
      <c r="K137" s="368"/>
    </row>
    <row r="138" spans="2:11" ht="15" customHeight="1">
      <c r="B138" s="366"/>
      <c r="C138" s="325" t="s">
        <v>809</v>
      </c>
      <c r="D138" s="325"/>
      <c r="E138" s="325"/>
      <c r="F138" s="346" t="s">
        <v>774</v>
      </c>
      <c r="G138" s="325"/>
      <c r="H138" s="325" t="s">
        <v>809</v>
      </c>
      <c r="I138" s="325" t="s">
        <v>808</v>
      </c>
      <c r="J138" s="325"/>
      <c r="K138" s="368"/>
    </row>
    <row r="139" spans="2:11" ht="15" customHeight="1">
      <c r="B139" s="366"/>
      <c r="C139" s="325" t="s">
        <v>41</v>
      </c>
      <c r="D139" s="325"/>
      <c r="E139" s="325"/>
      <c r="F139" s="346" t="s">
        <v>774</v>
      </c>
      <c r="G139" s="325"/>
      <c r="H139" s="325" t="s">
        <v>829</v>
      </c>
      <c r="I139" s="325" t="s">
        <v>808</v>
      </c>
      <c r="J139" s="325"/>
      <c r="K139" s="368"/>
    </row>
    <row r="140" spans="2:11" ht="15" customHeight="1">
      <c r="B140" s="366"/>
      <c r="C140" s="325" t="s">
        <v>830</v>
      </c>
      <c r="D140" s="325"/>
      <c r="E140" s="325"/>
      <c r="F140" s="346" t="s">
        <v>774</v>
      </c>
      <c r="G140" s="325"/>
      <c r="H140" s="325" t="s">
        <v>831</v>
      </c>
      <c r="I140" s="325" t="s">
        <v>808</v>
      </c>
      <c r="J140" s="325"/>
      <c r="K140" s="368"/>
    </row>
    <row r="141" spans="2:11" ht="15" customHeight="1">
      <c r="B141" s="369"/>
      <c r="C141" s="370"/>
      <c r="D141" s="370"/>
      <c r="E141" s="370"/>
      <c r="F141" s="370"/>
      <c r="G141" s="370"/>
      <c r="H141" s="370"/>
      <c r="I141" s="370"/>
      <c r="J141" s="370"/>
      <c r="K141" s="371"/>
    </row>
    <row r="142" spans="2:11" ht="18.75" customHeight="1">
      <c r="B142" s="322"/>
      <c r="C142" s="322"/>
      <c r="D142" s="322"/>
      <c r="E142" s="322"/>
      <c r="F142" s="358"/>
      <c r="G142" s="322"/>
      <c r="H142" s="322"/>
      <c r="I142" s="322"/>
      <c r="J142" s="322"/>
      <c r="K142" s="322"/>
    </row>
    <row r="143" spans="2:11" ht="18.75" customHeight="1">
      <c r="B143" s="332"/>
      <c r="C143" s="332"/>
      <c r="D143" s="332"/>
      <c r="E143" s="332"/>
      <c r="F143" s="332"/>
      <c r="G143" s="332"/>
      <c r="H143" s="332"/>
      <c r="I143" s="332"/>
      <c r="J143" s="332"/>
      <c r="K143" s="332"/>
    </row>
    <row r="144" spans="2:11" ht="7.5" customHeight="1">
      <c r="B144" s="333"/>
      <c r="C144" s="334"/>
      <c r="D144" s="334"/>
      <c r="E144" s="334"/>
      <c r="F144" s="334"/>
      <c r="G144" s="334"/>
      <c r="H144" s="334"/>
      <c r="I144" s="334"/>
      <c r="J144" s="334"/>
      <c r="K144" s="335"/>
    </row>
    <row r="145" spans="2:11" ht="45" customHeight="1">
      <c r="B145" s="336"/>
      <c r="C145" s="337" t="s">
        <v>832</v>
      </c>
      <c r="D145" s="337"/>
      <c r="E145" s="337"/>
      <c r="F145" s="337"/>
      <c r="G145" s="337"/>
      <c r="H145" s="337"/>
      <c r="I145" s="337"/>
      <c r="J145" s="337"/>
      <c r="K145" s="338"/>
    </row>
    <row r="146" spans="2:11" ht="17.25" customHeight="1">
      <c r="B146" s="336"/>
      <c r="C146" s="339" t="s">
        <v>768</v>
      </c>
      <c r="D146" s="339"/>
      <c r="E146" s="339"/>
      <c r="F146" s="339" t="s">
        <v>769</v>
      </c>
      <c r="G146" s="340"/>
      <c r="H146" s="339" t="s">
        <v>122</v>
      </c>
      <c r="I146" s="339" t="s">
        <v>60</v>
      </c>
      <c r="J146" s="339" t="s">
        <v>770</v>
      </c>
      <c r="K146" s="338"/>
    </row>
    <row r="147" spans="2:11" ht="17.25" customHeight="1">
      <c r="B147" s="336"/>
      <c r="C147" s="341" t="s">
        <v>771</v>
      </c>
      <c r="D147" s="341"/>
      <c r="E147" s="341"/>
      <c r="F147" s="342" t="s">
        <v>772</v>
      </c>
      <c r="G147" s="343"/>
      <c r="H147" s="341"/>
      <c r="I147" s="341"/>
      <c r="J147" s="341" t="s">
        <v>773</v>
      </c>
      <c r="K147" s="338"/>
    </row>
    <row r="148" spans="2:11" ht="5.25" customHeight="1">
      <c r="B148" s="347"/>
      <c r="C148" s="344"/>
      <c r="D148" s="344"/>
      <c r="E148" s="344"/>
      <c r="F148" s="344"/>
      <c r="G148" s="345"/>
      <c r="H148" s="344"/>
      <c r="I148" s="344"/>
      <c r="J148" s="344"/>
      <c r="K148" s="368"/>
    </row>
    <row r="149" spans="2:11" ht="15" customHeight="1">
      <c r="B149" s="347"/>
      <c r="C149" s="372" t="s">
        <v>777</v>
      </c>
      <c r="D149" s="325"/>
      <c r="E149" s="325"/>
      <c r="F149" s="373" t="s">
        <v>774</v>
      </c>
      <c r="G149" s="325"/>
      <c r="H149" s="372" t="s">
        <v>813</v>
      </c>
      <c r="I149" s="372" t="s">
        <v>776</v>
      </c>
      <c r="J149" s="372">
        <v>120</v>
      </c>
      <c r="K149" s="368"/>
    </row>
    <row r="150" spans="2:11" ht="15" customHeight="1">
      <c r="B150" s="347"/>
      <c r="C150" s="372" t="s">
        <v>822</v>
      </c>
      <c r="D150" s="325"/>
      <c r="E150" s="325"/>
      <c r="F150" s="373" t="s">
        <v>774</v>
      </c>
      <c r="G150" s="325"/>
      <c r="H150" s="372" t="s">
        <v>833</v>
      </c>
      <c r="I150" s="372" t="s">
        <v>776</v>
      </c>
      <c r="J150" s="372" t="s">
        <v>824</v>
      </c>
      <c r="K150" s="368"/>
    </row>
    <row r="151" spans="2:11" ht="15" customHeight="1">
      <c r="B151" s="347"/>
      <c r="C151" s="372" t="s">
        <v>723</v>
      </c>
      <c r="D151" s="325"/>
      <c r="E151" s="325"/>
      <c r="F151" s="373" t="s">
        <v>774</v>
      </c>
      <c r="G151" s="325"/>
      <c r="H151" s="372" t="s">
        <v>834</v>
      </c>
      <c r="I151" s="372" t="s">
        <v>776</v>
      </c>
      <c r="J151" s="372" t="s">
        <v>824</v>
      </c>
      <c r="K151" s="368"/>
    </row>
    <row r="152" spans="2:11" ht="15" customHeight="1">
      <c r="B152" s="347"/>
      <c r="C152" s="372" t="s">
        <v>779</v>
      </c>
      <c r="D152" s="325"/>
      <c r="E152" s="325"/>
      <c r="F152" s="373" t="s">
        <v>780</v>
      </c>
      <c r="G152" s="325"/>
      <c r="H152" s="372" t="s">
        <v>813</v>
      </c>
      <c r="I152" s="372" t="s">
        <v>776</v>
      </c>
      <c r="J152" s="372">
        <v>50</v>
      </c>
      <c r="K152" s="368"/>
    </row>
    <row r="153" spans="2:11" ht="15" customHeight="1">
      <c r="B153" s="347"/>
      <c r="C153" s="372" t="s">
        <v>782</v>
      </c>
      <c r="D153" s="325"/>
      <c r="E153" s="325"/>
      <c r="F153" s="373" t="s">
        <v>774</v>
      </c>
      <c r="G153" s="325"/>
      <c r="H153" s="372" t="s">
        <v>813</v>
      </c>
      <c r="I153" s="372" t="s">
        <v>784</v>
      </c>
      <c r="J153" s="372"/>
      <c r="K153" s="368"/>
    </row>
    <row r="154" spans="2:11" ht="15" customHeight="1">
      <c r="B154" s="347"/>
      <c r="C154" s="372" t="s">
        <v>793</v>
      </c>
      <c r="D154" s="325"/>
      <c r="E154" s="325"/>
      <c r="F154" s="373" t="s">
        <v>780</v>
      </c>
      <c r="G154" s="325"/>
      <c r="H154" s="372" t="s">
        <v>813</v>
      </c>
      <c r="I154" s="372" t="s">
        <v>776</v>
      </c>
      <c r="J154" s="372">
        <v>50</v>
      </c>
      <c r="K154" s="368"/>
    </row>
    <row r="155" spans="2:11" ht="15" customHeight="1">
      <c r="B155" s="347"/>
      <c r="C155" s="372" t="s">
        <v>801</v>
      </c>
      <c r="D155" s="325"/>
      <c r="E155" s="325"/>
      <c r="F155" s="373" t="s">
        <v>780</v>
      </c>
      <c r="G155" s="325"/>
      <c r="H155" s="372" t="s">
        <v>813</v>
      </c>
      <c r="I155" s="372" t="s">
        <v>776</v>
      </c>
      <c r="J155" s="372">
        <v>50</v>
      </c>
      <c r="K155" s="368"/>
    </row>
    <row r="156" spans="2:11" ht="15" customHeight="1">
      <c r="B156" s="347"/>
      <c r="C156" s="372" t="s">
        <v>799</v>
      </c>
      <c r="D156" s="325"/>
      <c r="E156" s="325"/>
      <c r="F156" s="373" t="s">
        <v>780</v>
      </c>
      <c r="G156" s="325"/>
      <c r="H156" s="372" t="s">
        <v>813</v>
      </c>
      <c r="I156" s="372" t="s">
        <v>776</v>
      </c>
      <c r="J156" s="372">
        <v>50</v>
      </c>
      <c r="K156" s="368"/>
    </row>
    <row r="157" spans="2:11" ht="15" customHeight="1">
      <c r="B157" s="347"/>
      <c r="C157" s="372" t="s">
        <v>103</v>
      </c>
      <c r="D157" s="325"/>
      <c r="E157" s="325"/>
      <c r="F157" s="373" t="s">
        <v>774</v>
      </c>
      <c r="G157" s="325"/>
      <c r="H157" s="372" t="s">
        <v>835</v>
      </c>
      <c r="I157" s="372" t="s">
        <v>776</v>
      </c>
      <c r="J157" s="372" t="s">
        <v>836</v>
      </c>
      <c r="K157" s="368"/>
    </row>
    <row r="158" spans="2:11" ht="15" customHeight="1">
      <c r="B158" s="347"/>
      <c r="C158" s="372" t="s">
        <v>837</v>
      </c>
      <c r="D158" s="325"/>
      <c r="E158" s="325"/>
      <c r="F158" s="373" t="s">
        <v>774</v>
      </c>
      <c r="G158" s="325"/>
      <c r="H158" s="372" t="s">
        <v>838</v>
      </c>
      <c r="I158" s="372" t="s">
        <v>808</v>
      </c>
      <c r="J158" s="372"/>
      <c r="K158" s="368"/>
    </row>
    <row r="159" spans="2:11" ht="15" customHeight="1">
      <c r="B159" s="374"/>
      <c r="C159" s="356"/>
      <c r="D159" s="356"/>
      <c r="E159" s="356"/>
      <c r="F159" s="356"/>
      <c r="G159" s="356"/>
      <c r="H159" s="356"/>
      <c r="I159" s="356"/>
      <c r="J159" s="356"/>
      <c r="K159" s="375"/>
    </row>
    <row r="160" spans="2:11" ht="18.75" customHeight="1">
      <c r="B160" s="322"/>
      <c r="C160" s="325"/>
      <c r="D160" s="325"/>
      <c r="E160" s="325"/>
      <c r="F160" s="346"/>
      <c r="G160" s="325"/>
      <c r="H160" s="325"/>
      <c r="I160" s="325"/>
      <c r="J160" s="325"/>
      <c r="K160" s="322"/>
    </row>
    <row r="161" spans="2:11" ht="18.75" customHeight="1">
      <c r="B161" s="332"/>
      <c r="C161" s="332"/>
      <c r="D161" s="332"/>
      <c r="E161" s="332"/>
      <c r="F161" s="332"/>
      <c r="G161" s="332"/>
      <c r="H161" s="332"/>
      <c r="I161" s="332"/>
      <c r="J161" s="332"/>
      <c r="K161" s="332"/>
    </row>
    <row r="162" spans="2:11" ht="7.5" customHeight="1">
      <c r="B162" s="309"/>
      <c r="C162" s="310"/>
      <c r="D162" s="310"/>
      <c r="E162" s="310"/>
      <c r="F162" s="310"/>
      <c r="G162" s="310"/>
      <c r="H162" s="310"/>
      <c r="I162" s="310"/>
      <c r="J162" s="310"/>
      <c r="K162" s="311"/>
    </row>
    <row r="163" spans="2:11" ht="45" customHeight="1">
      <c r="B163" s="312"/>
      <c r="C163" s="313" t="s">
        <v>839</v>
      </c>
      <c r="D163" s="313"/>
      <c r="E163" s="313"/>
      <c r="F163" s="313"/>
      <c r="G163" s="313"/>
      <c r="H163" s="313"/>
      <c r="I163" s="313"/>
      <c r="J163" s="313"/>
      <c r="K163" s="314"/>
    </row>
    <row r="164" spans="2:11" ht="17.25" customHeight="1">
      <c r="B164" s="312"/>
      <c r="C164" s="339" t="s">
        <v>768</v>
      </c>
      <c r="D164" s="339"/>
      <c r="E164" s="339"/>
      <c r="F164" s="339" t="s">
        <v>769</v>
      </c>
      <c r="G164" s="376"/>
      <c r="H164" s="377" t="s">
        <v>122</v>
      </c>
      <c r="I164" s="377" t="s">
        <v>60</v>
      </c>
      <c r="J164" s="339" t="s">
        <v>770</v>
      </c>
      <c r="K164" s="314"/>
    </row>
    <row r="165" spans="2:11" ht="17.25" customHeight="1">
      <c r="B165" s="316"/>
      <c r="C165" s="341" t="s">
        <v>771</v>
      </c>
      <c r="D165" s="341"/>
      <c r="E165" s="341"/>
      <c r="F165" s="342" t="s">
        <v>772</v>
      </c>
      <c r="G165" s="378"/>
      <c r="H165" s="379"/>
      <c r="I165" s="379"/>
      <c r="J165" s="341" t="s">
        <v>773</v>
      </c>
      <c r="K165" s="318"/>
    </row>
    <row r="166" spans="2:11" ht="5.25" customHeight="1">
      <c r="B166" s="347"/>
      <c r="C166" s="344"/>
      <c r="D166" s="344"/>
      <c r="E166" s="344"/>
      <c r="F166" s="344"/>
      <c r="G166" s="345"/>
      <c r="H166" s="344"/>
      <c r="I166" s="344"/>
      <c r="J166" s="344"/>
      <c r="K166" s="368"/>
    </row>
    <row r="167" spans="2:11" ht="15" customHeight="1">
      <c r="B167" s="347"/>
      <c r="C167" s="325" t="s">
        <v>777</v>
      </c>
      <c r="D167" s="325"/>
      <c r="E167" s="325"/>
      <c r="F167" s="346" t="s">
        <v>774</v>
      </c>
      <c r="G167" s="325"/>
      <c r="H167" s="325" t="s">
        <v>813</v>
      </c>
      <c r="I167" s="325" t="s">
        <v>776</v>
      </c>
      <c r="J167" s="325">
        <v>120</v>
      </c>
      <c r="K167" s="368"/>
    </row>
    <row r="168" spans="2:11" ht="15" customHeight="1">
      <c r="B168" s="347"/>
      <c r="C168" s="325" t="s">
        <v>822</v>
      </c>
      <c r="D168" s="325"/>
      <c r="E168" s="325"/>
      <c r="F168" s="346" t="s">
        <v>774</v>
      </c>
      <c r="G168" s="325"/>
      <c r="H168" s="325" t="s">
        <v>823</v>
      </c>
      <c r="I168" s="325" t="s">
        <v>776</v>
      </c>
      <c r="J168" s="325" t="s">
        <v>824</v>
      </c>
      <c r="K168" s="368"/>
    </row>
    <row r="169" spans="2:11" ht="15" customHeight="1">
      <c r="B169" s="347"/>
      <c r="C169" s="325" t="s">
        <v>723</v>
      </c>
      <c r="D169" s="325"/>
      <c r="E169" s="325"/>
      <c r="F169" s="346" t="s">
        <v>774</v>
      </c>
      <c r="G169" s="325"/>
      <c r="H169" s="325" t="s">
        <v>840</v>
      </c>
      <c r="I169" s="325" t="s">
        <v>776</v>
      </c>
      <c r="J169" s="325" t="s">
        <v>824</v>
      </c>
      <c r="K169" s="368"/>
    </row>
    <row r="170" spans="2:11" ht="15" customHeight="1">
      <c r="B170" s="347"/>
      <c r="C170" s="325" t="s">
        <v>779</v>
      </c>
      <c r="D170" s="325"/>
      <c r="E170" s="325"/>
      <c r="F170" s="346" t="s">
        <v>780</v>
      </c>
      <c r="G170" s="325"/>
      <c r="H170" s="325" t="s">
        <v>840</v>
      </c>
      <c r="I170" s="325" t="s">
        <v>776</v>
      </c>
      <c r="J170" s="325">
        <v>50</v>
      </c>
      <c r="K170" s="368"/>
    </row>
    <row r="171" spans="2:11" ht="15" customHeight="1">
      <c r="B171" s="347"/>
      <c r="C171" s="325" t="s">
        <v>782</v>
      </c>
      <c r="D171" s="325"/>
      <c r="E171" s="325"/>
      <c r="F171" s="346" t="s">
        <v>774</v>
      </c>
      <c r="G171" s="325"/>
      <c r="H171" s="325" t="s">
        <v>840</v>
      </c>
      <c r="I171" s="325" t="s">
        <v>784</v>
      </c>
      <c r="J171" s="325"/>
      <c r="K171" s="368"/>
    </row>
    <row r="172" spans="2:11" ht="15" customHeight="1">
      <c r="B172" s="347"/>
      <c r="C172" s="325" t="s">
        <v>793</v>
      </c>
      <c r="D172" s="325"/>
      <c r="E172" s="325"/>
      <c r="F172" s="346" t="s">
        <v>780</v>
      </c>
      <c r="G172" s="325"/>
      <c r="H172" s="325" t="s">
        <v>840</v>
      </c>
      <c r="I172" s="325" t="s">
        <v>776</v>
      </c>
      <c r="J172" s="325">
        <v>50</v>
      </c>
      <c r="K172" s="368"/>
    </row>
    <row r="173" spans="2:11" ht="15" customHeight="1">
      <c r="B173" s="347"/>
      <c r="C173" s="325" t="s">
        <v>801</v>
      </c>
      <c r="D173" s="325"/>
      <c r="E173" s="325"/>
      <c r="F173" s="346" t="s">
        <v>780</v>
      </c>
      <c r="G173" s="325"/>
      <c r="H173" s="325" t="s">
        <v>840</v>
      </c>
      <c r="I173" s="325" t="s">
        <v>776</v>
      </c>
      <c r="J173" s="325">
        <v>50</v>
      </c>
      <c r="K173" s="368"/>
    </row>
    <row r="174" spans="2:11" ht="15" customHeight="1">
      <c r="B174" s="347"/>
      <c r="C174" s="325" t="s">
        <v>799</v>
      </c>
      <c r="D174" s="325"/>
      <c r="E174" s="325"/>
      <c r="F174" s="346" t="s">
        <v>780</v>
      </c>
      <c r="G174" s="325"/>
      <c r="H174" s="325" t="s">
        <v>840</v>
      </c>
      <c r="I174" s="325" t="s">
        <v>776</v>
      </c>
      <c r="J174" s="325">
        <v>50</v>
      </c>
      <c r="K174" s="368"/>
    </row>
    <row r="175" spans="2:11" ht="15" customHeight="1">
      <c r="B175" s="347"/>
      <c r="C175" s="325" t="s">
        <v>121</v>
      </c>
      <c r="D175" s="325"/>
      <c r="E175" s="325"/>
      <c r="F175" s="346" t="s">
        <v>774</v>
      </c>
      <c r="G175" s="325"/>
      <c r="H175" s="325" t="s">
        <v>841</v>
      </c>
      <c r="I175" s="325" t="s">
        <v>842</v>
      </c>
      <c r="J175" s="325"/>
      <c r="K175" s="368"/>
    </row>
    <row r="176" spans="2:11" ht="15" customHeight="1">
      <c r="B176" s="347"/>
      <c r="C176" s="325" t="s">
        <v>60</v>
      </c>
      <c r="D176" s="325"/>
      <c r="E176" s="325"/>
      <c r="F176" s="346" t="s">
        <v>774</v>
      </c>
      <c r="G176" s="325"/>
      <c r="H176" s="325" t="s">
        <v>843</v>
      </c>
      <c r="I176" s="325" t="s">
        <v>844</v>
      </c>
      <c r="J176" s="325">
        <v>1</v>
      </c>
      <c r="K176" s="368"/>
    </row>
    <row r="177" spans="2:11" ht="15" customHeight="1">
      <c r="B177" s="347"/>
      <c r="C177" s="325" t="s">
        <v>56</v>
      </c>
      <c r="D177" s="325"/>
      <c r="E177" s="325"/>
      <c r="F177" s="346" t="s">
        <v>774</v>
      </c>
      <c r="G177" s="325"/>
      <c r="H177" s="325" t="s">
        <v>845</v>
      </c>
      <c r="I177" s="325" t="s">
        <v>776</v>
      </c>
      <c r="J177" s="325">
        <v>20</v>
      </c>
      <c r="K177" s="368"/>
    </row>
    <row r="178" spans="2:11" ht="15" customHeight="1">
      <c r="B178" s="347"/>
      <c r="C178" s="325" t="s">
        <v>122</v>
      </c>
      <c r="D178" s="325"/>
      <c r="E178" s="325"/>
      <c r="F178" s="346" t="s">
        <v>774</v>
      </c>
      <c r="G178" s="325"/>
      <c r="H178" s="325" t="s">
        <v>846</v>
      </c>
      <c r="I178" s="325" t="s">
        <v>776</v>
      </c>
      <c r="J178" s="325">
        <v>255</v>
      </c>
      <c r="K178" s="368"/>
    </row>
    <row r="179" spans="2:11" ht="15" customHeight="1">
      <c r="B179" s="347"/>
      <c r="C179" s="325" t="s">
        <v>123</v>
      </c>
      <c r="D179" s="325"/>
      <c r="E179" s="325"/>
      <c r="F179" s="346" t="s">
        <v>774</v>
      </c>
      <c r="G179" s="325"/>
      <c r="H179" s="325" t="s">
        <v>739</v>
      </c>
      <c r="I179" s="325" t="s">
        <v>776</v>
      </c>
      <c r="J179" s="325">
        <v>10</v>
      </c>
      <c r="K179" s="368"/>
    </row>
    <row r="180" spans="2:11" ht="15" customHeight="1">
      <c r="B180" s="347"/>
      <c r="C180" s="325" t="s">
        <v>124</v>
      </c>
      <c r="D180" s="325"/>
      <c r="E180" s="325"/>
      <c r="F180" s="346" t="s">
        <v>774</v>
      </c>
      <c r="G180" s="325"/>
      <c r="H180" s="325" t="s">
        <v>847</v>
      </c>
      <c r="I180" s="325" t="s">
        <v>808</v>
      </c>
      <c r="J180" s="325"/>
      <c r="K180" s="368"/>
    </row>
    <row r="181" spans="2:11" ht="15" customHeight="1">
      <c r="B181" s="347"/>
      <c r="C181" s="325" t="s">
        <v>848</v>
      </c>
      <c r="D181" s="325"/>
      <c r="E181" s="325"/>
      <c r="F181" s="346" t="s">
        <v>774</v>
      </c>
      <c r="G181" s="325"/>
      <c r="H181" s="325" t="s">
        <v>849</v>
      </c>
      <c r="I181" s="325" t="s">
        <v>808</v>
      </c>
      <c r="J181" s="325"/>
      <c r="K181" s="368"/>
    </row>
    <row r="182" spans="2:11" ht="15" customHeight="1">
      <c r="B182" s="347"/>
      <c r="C182" s="325" t="s">
        <v>837</v>
      </c>
      <c r="D182" s="325"/>
      <c r="E182" s="325"/>
      <c r="F182" s="346" t="s">
        <v>774</v>
      </c>
      <c r="G182" s="325"/>
      <c r="H182" s="325" t="s">
        <v>850</v>
      </c>
      <c r="I182" s="325" t="s">
        <v>808</v>
      </c>
      <c r="J182" s="325"/>
      <c r="K182" s="368"/>
    </row>
    <row r="183" spans="2:11" ht="15" customHeight="1">
      <c r="B183" s="347"/>
      <c r="C183" s="325" t="s">
        <v>126</v>
      </c>
      <c r="D183" s="325"/>
      <c r="E183" s="325"/>
      <c r="F183" s="346" t="s">
        <v>780</v>
      </c>
      <c r="G183" s="325"/>
      <c r="H183" s="325" t="s">
        <v>851</v>
      </c>
      <c r="I183" s="325" t="s">
        <v>776</v>
      </c>
      <c r="J183" s="325">
        <v>50</v>
      </c>
      <c r="K183" s="368"/>
    </row>
    <row r="184" spans="2:11" ht="15" customHeight="1">
      <c r="B184" s="347"/>
      <c r="C184" s="325" t="s">
        <v>852</v>
      </c>
      <c r="D184" s="325"/>
      <c r="E184" s="325"/>
      <c r="F184" s="346" t="s">
        <v>780</v>
      </c>
      <c r="G184" s="325"/>
      <c r="H184" s="325" t="s">
        <v>853</v>
      </c>
      <c r="I184" s="325" t="s">
        <v>854</v>
      </c>
      <c r="J184" s="325"/>
      <c r="K184" s="368"/>
    </row>
    <row r="185" spans="2:11" ht="15" customHeight="1">
      <c r="B185" s="347"/>
      <c r="C185" s="325" t="s">
        <v>855</v>
      </c>
      <c r="D185" s="325"/>
      <c r="E185" s="325"/>
      <c r="F185" s="346" t="s">
        <v>780</v>
      </c>
      <c r="G185" s="325"/>
      <c r="H185" s="325" t="s">
        <v>856</v>
      </c>
      <c r="I185" s="325" t="s">
        <v>854</v>
      </c>
      <c r="J185" s="325"/>
      <c r="K185" s="368"/>
    </row>
    <row r="186" spans="2:11" ht="15" customHeight="1">
      <c r="B186" s="347"/>
      <c r="C186" s="325" t="s">
        <v>857</v>
      </c>
      <c r="D186" s="325"/>
      <c r="E186" s="325"/>
      <c r="F186" s="346" t="s">
        <v>780</v>
      </c>
      <c r="G186" s="325"/>
      <c r="H186" s="325" t="s">
        <v>858</v>
      </c>
      <c r="I186" s="325" t="s">
        <v>854</v>
      </c>
      <c r="J186" s="325"/>
      <c r="K186" s="368"/>
    </row>
    <row r="187" spans="2:11" ht="15" customHeight="1">
      <c r="B187" s="347"/>
      <c r="C187" s="380" t="s">
        <v>859</v>
      </c>
      <c r="D187" s="325"/>
      <c r="E187" s="325"/>
      <c r="F187" s="346" t="s">
        <v>780</v>
      </c>
      <c r="G187" s="325"/>
      <c r="H187" s="325" t="s">
        <v>860</v>
      </c>
      <c r="I187" s="325" t="s">
        <v>861</v>
      </c>
      <c r="J187" s="381" t="s">
        <v>862</v>
      </c>
      <c r="K187" s="368"/>
    </row>
    <row r="188" spans="2:11" ht="15" customHeight="1">
      <c r="B188" s="347"/>
      <c r="C188" s="331" t="s">
        <v>45</v>
      </c>
      <c r="D188" s="325"/>
      <c r="E188" s="325"/>
      <c r="F188" s="346" t="s">
        <v>774</v>
      </c>
      <c r="G188" s="325"/>
      <c r="H188" s="322" t="s">
        <v>863</v>
      </c>
      <c r="I188" s="325" t="s">
        <v>864</v>
      </c>
      <c r="J188" s="325"/>
      <c r="K188" s="368"/>
    </row>
    <row r="189" spans="2:11" ht="15" customHeight="1">
      <c r="B189" s="347"/>
      <c r="C189" s="331" t="s">
        <v>865</v>
      </c>
      <c r="D189" s="325"/>
      <c r="E189" s="325"/>
      <c r="F189" s="346" t="s">
        <v>774</v>
      </c>
      <c r="G189" s="325"/>
      <c r="H189" s="325" t="s">
        <v>866</v>
      </c>
      <c r="I189" s="325" t="s">
        <v>808</v>
      </c>
      <c r="J189" s="325"/>
      <c r="K189" s="368"/>
    </row>
    <row r="190" spans="2:11" ht="15" customHeight="1">
      <c r="B190" s="347"/>
      <c r="C190" s="331" t="s">
        <v>867</v>
      </c>
      <c r="D190" s="325"/>
      <c r="E190" s="325"/>
      <c r="F190" s="346" t="s">
        <v>774</v>
      </c>
      <c r="G190" s="325"/>
      <c r="H190" s="325" t="s">
        <v>868</v>
      </c>
      <c r="I190" s="325" t="s">
        <v>808</v>
      </c>
      <c r="J190" s="325"/>
      <c r="K190" s="368"/>
    </row>
    <row r="191" spans="2:11" ht="15" customHeight="1">
      <c r="B191" s="347"/>
      <c r="C191" s="331" t="s">
        <v>869</v>
      </c>
      <c r="D191" s="325"/>
      <c r="E191" s="325"/>
      <c r="F191" s="346" t="s">
        <v>780</v>
      </c>
      <c r="G191" s="325"/>
      <c r="H191" s="325" t="s">
        <v>870</v>
      </c>
      <c r="I191" s="325" t="s">
        <v>808</v>
      </c>
      <c r="J191" s="325"/>
      <c r="K191" s="368"/>
    </row>
    <row r="192" spans="2:11" ht="15" customHeight="1">
      <c r="B192" s="374"/>
      <c r="C192" s="382"/>
      <c r="D192" s="356"/>
      <c r="E192" s="356"/>
      <c r="F192" s="356"/>
      <c r="G192" s="356"/>
      <c r="H192" s="356"/>
      <c r="I192" s="356"/>
      <c r="J192" s="356"/>
      <c r="K192" s="375"/>
    </row>
    <row r="193" spans="2:11" ht="18.75" customHeight="1">
      <c r="B193" s="322"/>
      <c r="C193" s="325"/>
      <c r="D193" s="325"/>
      <c r="E193" s="325"/>
      <c r="F193" s="346"/>
      <c r="G193" s="325"/>
      <c r="H193" s="325"/>
      <c r="I193" s="325"/>
      <c r="J193" s="325"/>
      <c r="K193" s="322"/>
    </row>
    <row r="194" spans="2:11" ht="18.75" customHeight="1">
      <c r="B194" s="322"/>
      <c r="C194" s="325"/>
      <c r="D194" s="325"/>
      <c r="E194" s="325"/>
      <c r="F194" s="346"/>
      <c r="G194" s="325"/>
      <c r="H194" s="325"/>
      <c r="I194" s="325"/>
      <c r="J194" s="325"/>
      <c r="K194" s="322"/>
    </row>
    <row r="195" spans="2:11" ht="18.75" customHeight="1">
      <c r="B195" s="332"/>
      <c r="C195" s="332"/>
      <c r="D195" s="332"/>
      <c r="E195" s="332"/>
      <c r="F195" s="332"/>
      <c r="G195" s="332"/>
      <c r="H195" s="332"/>
      <c r="I195" s="332"/>
      <c r="J195" s="332"/>
      <c r="K195" s="332"/>
    </row>
    <row r="196" spans="2:11" ht="13.5">
      <c r="B196" s="309"/>
      <c r="C196" s="310"/>
      <c r="D196" s="310"/>
      <c r="E196" s="310"/>
      <c r="F196" s="310"/>
      <c r="G196" s="310"/>
      <c r="H196" s="310"/>
      <c r="I196" s="310"/>
      <c r="J196" s="310"/>
      <c r="K196" s="311"/>
    </row>
    <row r="197" spans="2:11" ht="21">
      <c r="B197" s="312"/>
      <c r="C197" s="313" t="s">
        <v>871</v>
      </c>
      <c r="D197" s="313"/>
      <c r="E197" s="313"/>
      <c r="F197" s="313"/>
      <c r="G197" s="313"/>
      <c r="H197" s="313"/>
      <c r="I197" s="313"/>
      <c r="J197" s="313"/>
      <c r="K197" s="314"/>
    </row>
    <row r="198" spans="2:11" ht="25.5" customHeight="1">
      <c r="B198" s="312"/>
      <c r="C198" s="383" t="s">
        <v>872</v>
      </c>
      <c r="D198" s="383"/>
      <c r="E198" s="383"/>
      <c r="F198" s="383" t="s">
        <v>873</v>
      </c>
      <c r="G198" s="384"/>
      <c r="H198" s="385" t="s">
        <v>874</v>
      </c>
      <c r="I198" s="385"/>
      <c r="J198" s="385"/>
      <c r="K198" s="314"/>
    </row>
    <row r="199" spans="2:11" ht="5.25" customHeight="1">
      <c r="B199" s="347"/>
      <c r="C199" s="344"/>
      <c r="D199" s="344"/>
      <c r="E199" s="344"/>
      <c r="F199" s="344"/>
      <c r="G199" s="325"/>
      <c r="H199" s="344"/>
      <c r="I199" s="344"/>
      <c r="J199" s="344"/>
      <c r="K199" s="368"/>
    </row>
    <row r="200" spans="2:11" ht="15" customHeight="1">
      <c r="B200" s="347"/>
      <c r="C200" s="325" t="s">
        <v>864</v>
      </c>
      <c r="D200" s="325"/>
      <c r="E200" s="325"/>
      <c r="F200" s="346" t="s">
        <v>46</v>
      </c>
      <c r="G200" s="325"/>
      <c r="H200" s="386" t="s">
        <v>875</v>
      </c>
      <c r="I200" s="386"/>
      <c r="J200" s="386"/>
      <c r="K200" s="368"/>
    </row>
    <row r="201" spans="2:11" ht="15" customHeight="1">
      <c r="B201" s="347"/>
      <c r="C201" s="353"/>
      <c r="D201" s="325"/>
      <c r="E201" s="325"/>
      <c r="F201" s="346" t="s">
        <v>47</v>
      </c>
      <c r="G201" s="325"/>
      <c r="H201" s="386" t="s">
        <v>876</v>
      </c>
      <c r="I201" s="386"/>
      <c r="J201" s="386"/>
      <c r="K201" s="368"/>
    </row>
    <row r="202" spans="2:11" ht="15" customHeight="1">
      <c r="B202" s="347"/>
      <c r="C202" s="353"/>
      <c r="D202" s="325"/>
      <c r="E202" s="325"/>
      <c r="F202" s="346" t="s">
        <v>50</v>
      </c>
      <c r="G202" s="325"/>
      <c r="H202" s="386" t="s">
        <v>877</v>
      </c>
      <c r="I202" s="386"/>
      <c r="J202" s="386"/>
      <c r="K202" s="368"/>
    </row>
    <row r="203" spans="2:11" ht="15" customHeight="1">
      <c r="B203" s="347"/>
      <c r="C203" s="325"/>
      <c r="D203" s="325"/>
      <c r="E203" s="325"/>
      <c r="F203" s="346" t="s">
        <v>48</v>
      </c>
      <c r="G203" s="325"/>
      <c r="H203" s="386" t="s">
        <v>878</v>
      </c>
      <c r="I203" s="386"/>
      <c r="J203" s="386"/>
      <c r="K203" s="368"/>
    </row>
    <row r="204" spans="2:11" ht="15" customHeight="1">
      <c r="B204" s="347"/>
      <c r="C204" s="325"/>
      <c r="D204" s="325"/>
      <c r="E204" s="325"/>
      <c r="F204" s="346" t="s">
        <v>49</v>
      </c>
      <c r="G204" s="325"/>
      <c r="H204" s="386" t="s">
        <v>879</v>
      </c>
      <c r="I204" s="386"/>
      <c r="J204" s="386"/>
      <c r="K204" s="368"/>
    </row>
    <row r="205" spans="2:11" ht="15" customHeight="1">
      <c r="B205" s="347"/>
      <c r="C205" s="325"/>
      <c r="D205" s="325"/>
      <c r="E205" s="325"/>
      <c r="F205" s="346"/>
      <c r="G205" s="325"/>
      <c r="H205" s="325"/>
      <c r="I205" s="325"/>
      <c r="J205" s="325"/>
      <c r="K205" s="368"/>
    </row>
    <row r="206" spans="2:11" ht="15" customHeight="1">
      <c r="B206" s="347"/>
      <c r="C206" s="325" t="s">
        <v>820</v>
      </c>
      <c r="D206" s="325"/>
      <c r="E206" s="325"/>
      <c r="F206" s="346" t="s">
        <v>715</v>
      </c>
      <c r="G206" s="325"/>
      <c r="H206" s="386" t="s">
        <v>880</v>
      </c>
      <c r="I206" s="386"/>
      <c r="J206" s="386"/>
      <c r="K206" s="368"/>
    </row>
    <row r="207" spans="2:11" ht="15" customHeight="1">
      <c r="B207" s="347"/>
      <c r="C207" s="353"/>
      <c r="D207" s="325"/>
      <c r="E207" s="325"/>
      <c r="F207" s="346" t="s">
        <v>718</v>
      </c>
      <c r="G207" s="325"/>
      <c r="H207" s="386" t="s">
        <v>719</v>
      </c>
      <c r="I207" s="386"/>
      <c r="J207" s="386"/>
      <c r="K207" s="368"/>
    </row>
    <row r="208" spans="2:11" ht="15" customHeight="1">
      <c r="B208" s="347"/>
      <c r="C208" s="325"/>
      <c r="D208" s="325"/>
      <c r="E208" s="325"/>
      <c r="F208" s="346" t="s">
        <v>81</v>
      </c>
      <c r="G208" s="325"/>
      <c r="H208" s="386" t="s">
        <v>881</v>
      </c>
      <c r="I208" s="386"/>
      <c r="J208" s="386"/>
      <c r="K208" s="368"/>
    </row>
    <row r="209" spans="2:11" ht="15" customHeight="1">
      <c r="B209" s="387"/>
      <c r="C209" s="353"/>
      <c r="D209" s="353"/>
      <c r="E209" s="353"/>
      <c r="F209" s="346" t="s">
        <v>720</v>
      </c>
      <c r="G209" s="331"/>
      <c r="H209" s="388" t="s">
        <v>721</v>
      </c>
      <c r="I209" s="388"/>
      <c r="J209" s="388"/>
      <c r="K209" s="389"/>
    </row>
    <row r="210" spans="2:11" ht="15" customHeight="1">
      <c r="B210" s="387"/>
      <c r="C210" s="353"/>
      <c r="D210" s="353"/>
      <c r="E210" s="353"/>
      <c r="F210" s="346" t="s">
        <v>91</v>
      </c>
      <c r="G210" s="331"/>
      <c r="H210" s="388" t="s">
        <v>882</v>
      </c>
      <c r="I210" s="388"/>
      <c r="J210" s="388"/>
      <c r="K210" s="389"/>
    </row>
    <row r="211" spans="2:11" ht="15" customHeight="1">
      <c r="B211" s="387"/>
      <c r="C211" s="353"/>
      <c r="D211" s="353"/>
      <c r="E211" s="353"/>
      <c r="F211" s="390"/>
      <c r="G211" s="331"/>
      <c r="H211" s="391"/>
      <c r="I211" s="391"/>
      <c r="J211" s="391"/>
      <c r="K211" s="389"/>
    </row>
    <row r="212" spans="2:11" ht="15" customHeight="1">
      <c r="B212" s="387"/>
      <c r="C212" s="325" t="s">
        <v>844</v>
      </c>
      <c r="D212" s="353"/>
      <c r="E212" s="353"/>
      <c r="F212" s="346">
        <v>1</v>
      </c>
      <c r="G212" s="331"/>
      <c r="H212" s="388" t="s">
        <v>883</v>
      </c>
      <c r="I212" s="388"/>
      <c r="J212" s="388"/>
      <c r="K212" s="389"/>
    </row>
    <row r="213" spans="2:11" ht="15" customHeight="1">
      <c r="B213" s="387"/>
      <c r="C213" s="353"/>
      <c r="D213" s="353"/>
      <c r="E213" s="353"/>
      <c r="F213" s="346">
        <v>2</v>
      </c>
      <c r="G213" s="331"/>
      <c r="H213" s="388" t="s">
        <v>884</v>
      </c>
      <c r="I213" s="388"/>
      <c r="J213" s="388"/>
      <c r="K213" s="389"/>
    </row>
    <row r="214" spans="2:11" ht="15" customHeight="1">
      <c r="B214" s="387"/>
      <c r="C214" s="353"/>
      <c r="D214" s="353"/>
      <c r="E214" s="353"/>
      <c r="F214" s="346">
        <v>3</v>
      </c>
      <c r="G214" s="331"/>
      <c r="H214" s="388" t="s">
        <v>885</v>
      </c>
      <c r="I214" s="388"/>
      <c r="J214" s="388"/>
      <c r="K214" s="389"/>
    </row>
    <row r="215" spans="2:11" ht="15" customHeight="1">
      <c r="B215" s="387"/>
      <c r="C215" s="353"/>
      <c r="D215" s="353"/>
      <c r="E215" s="353"/>
      <c r="F215" s="346">
        <v>4</v>
      </c>
      <c r="G215" s="331"/>
      <c r="H215" s="388" t="s">
        <v>886</v>
      </c>
      <c r="I215" s="388"/>
      <c r="J215" s="388"/>
      <c r="K215" s="389"/>
    </row>
    <row r="216" spans="2:11" ht="12.75" customHeight="1">
      <c r="B216" s="392"/>
      <c r="C216" s="393"/>
      <c r="D216" s="393"/>
      <c r="E216" s="393"/>
      <c r="F216" s="393"/>
      <c r="G216" s="393"/>
      <c r="H216" s="393"/>
      <c r="I216" s="393"/>
      <c r="J216" s="393"/>
      <c r="K216" s="394"/>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LUCINKANB\lucinka</dc:creator>
  <cp:keywords/>
  <dc:description/>
  <cp:lastModifiedBy>lucinka</cp:lastModifiedBy>
  <dcterms:created xsi:type="dcterms:W3CDTF">2018-07-25T06:25:04Z</dcterms:created>
  <dcterms:modified xsi:type="dcterms:W3CDTF">2018-07-25T06:25:56Z</dcterms:modified>
  <cp:category/>
  <cp:version/>
  <cp:contentType/>
  <cp:contentStatus/>
</cp:coreProperties>
</file>