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ZRN - KOMUNIKACE" sheetId="2" r:id="rId2"/>
    <sheet name="VON - OSTATNÍ NÁKLADY" sheetId="3" r:id="rId3"/>
    <sheet name="Pokyny pro vyplnění" sheetId="4" r:id="rId4"/>
  </sheets>
  <definedNames>
    <definedName name="_xlnm._FilterDatabase" localSheetId="2" hidden="1">'VON - OSTATNÍ NÁKLADY'!$C$79:$K$79</definedName>
    <definedName name="_xlnm._FilterDatabase" localSheetId="1" hidden="1">'ZRN - KOMUNIKACE'!$C$86:$K$86</definedName>
    <definedName name="_xlnm.Print_Titles" localSheetId="0">'Rekapitulace stavby'!$49:$49</definedName>
    <definedName name="_xlnm.Print_Titles" localSheetId="2">'VON - OSTATNÍ NÁKLADY'!$79:$79</definedName>
    <definedName name="_xlnm.Print_Titles" localSheetId="1">'ZRN - KOMUNIKACE'!$86:$86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2">'VON - OSTATNÍ NÁKLADY'!$C$4:$J$36,'VON - OSTATNÍ NÁKLADY'!$C$42:$J$61,'VON - OSTATNÍ NÁKLADY'!$C$67:$K$109</definedName>
    <definedName name="_xlnm.Print_Area" localSheetId="1">'ZRN - KOMUNIKACE'!$C$4:$J$36,'ZRN - KOMUNIKACE'!$C$42:$J$68,'ZRN - KOMUNIKACE'!$C$74:$K$274</definedName>
  </definedNames>
  <calcPr fullCalcOnLoad="1"/>
</workbook>
</file>

<file path=xl/sharedStrings.xml><?xml version="1.0" encoding="utf-8"?>
<sst xmlns="http://schemas.openxmlformats.org/spreadsheetml/2006/main" count="2800" uniqueCount="713">
  <si>
    <t>Export VZ</t>
  </si>
  <si>
    <t>List obsahuje:</t>
  </si>
  <si>
    <t>3.0</t>
  </si>
  <si>
    <t/>
  </si>
  <si>
    <t>False</t>
  </si>
  <si>
    <t>{f7a41379-cefa-4d29-9f7d-e6289d3ffe41}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</si>
  <si>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</si>
  <si>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</si>
  <si>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</si>
  <si>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</si>
  <si>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</si>
  <si>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</si>
  <si>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</si>
  <si>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</si>
  <si>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</si>
  <si>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17-10-14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</si>
  <si>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</si>
  <si>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</si>
  <si>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LITVÍNOV</t>
  </si>
  <si>
    <t>0,1</t>
  </si>
  <si>
    <t>KSO:</t>
  </si>
  <si>
    <t>CC-CZ:</t>
  </si>
  <si>
    <t>1</t>
  </si>
  <si>
    <t>Místo:</t>
  </si>
  <si>
    <t xml:space="preserve"> </t>
  </si>
  <si>
    <t>Datum:</t>
  </si>
  <si>
    <t>13.10.2017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</si>
  <si>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</si>
  <si>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</si>
  <si>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</si>
  <si>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</si>
  <si>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</si>
  <si>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</si>
  <si>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</si>
  <si>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</si>
  <si>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</si>
  <si>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</si>
  <si>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</si>
  <si>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</si>
  <si>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</si>
  <si>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</si>
  <si>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</si>
  <si>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</si>
  <si>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</si>
  <si>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</si>
  <si>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</si>
  <si>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</si>
  <si>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</si>
  <si>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</si>
  <si>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</si>
  <si>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</si>
  <si>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</si>
  <si>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</si>
  <si>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</si>
  <si>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</si>
  <si>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</si>
  <si>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</si>
  <si>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</si>
  <si>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</si>
  <si>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</si>
  <si>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</si>
  <si>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</si>
  <si>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</si>
  <si>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</si>
  <si>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</si>
  <si>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</si>
  <si>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</si>
  <si>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</si>
  <si>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</si>
  <si>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</si>
  <si>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</si>
  <si>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</si>
  <si>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</si>
  <si>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</si>
  <si>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</si>
  <si>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ZRN</t>
  </si>
  <si>
    <t>KOMUNIKACE</t>
  </si>
  <si>
    <t>STA</t>
  </si>
  <si>
    <t>{d784d114-3667-4b60-82d3-d1a5e6e6dfde}</t>
  </si>
  <si>
    <t>2</t>
  </si>
  <si>
    <t>VON</t>
  </si>
  <si>
    <t>OSTATNÍ NÁKLADY</t>
  </si>
  <si>
    <t>{c03cf09f-a479-4123-a1d5-5d3b3e7a1b65}</t>
  </si>
  <si>
    <t>Zpět na list:</t>
  </si>
  <si>
    <t>ODKOP2</t>
  </si>
  <si>
    <t>výpočet pro odkop zeminy v tř.2</t>
  </si>
  <si>
    <t>m3</t>
  </si>
  <si>
    <t>79,05</t>
  </si>
  <si>
    <t>3</t>
  </si>
  <si>
    <t>ODKOP3</t>
  </si>
  <si>
    <t>výpočet pro odkop zeminy v tř.3</t>
  </si>
  <si>
    <t>63,05</t>
  </si>
  <si>
    <t>KRYCÍ LIST SOUPISU</t>
  </si>
  <si>
    <t>ODKOP4</t>
  </si>
  <si>
    <t>výpočet pro odkop zeminy v tř.4</t>
  </si>
  <si>
    <t>65</t>
  </si>
  <si>
    <t>SLOUPKY</t>
  </si>
  <si>
    <t>k zábradlí</t>
  </si>
  <si>
    <t>2,112</t>
  </si>
  <si>
    <t>ODVOZ4</t>
  </si>
  <si>
    <t>výpočet</t>
  </si>
  <si>
    <t>233,212</t>
  </si>
  <si>
    <t>ZELEŇ</t>
  </si>
  <si>
    <t>výměra pro humusování</t>
  </si>
  <si>
    <t>m2</t>
  </si>
  <si>
    <t>566</t>
  </si>
  <si>
    <t>Objekt:</t>
  </si>
  <si>
    <t>KCE240MMR</t>
  </si>
  <si>
    <t>kce 240mm kryt z dlažby povrch reliéfní</t>
  </si>
  <si>
    <t>5</t>
  </si>
  <si>
    <t>ZRN - KOMUNIKACE</t>
  </si>
  <si>
    <t>KCE240MMD</t>
  </si>
  <si>
    <t>kce 240mm kryt z dlažby povrch hladký</t>
  </si>
  <si>
    <t>1144</t>
  </si>
  <si>
    <t>KCE230MMA</t>
  </si>
  <si>
    <t>kce 230mm kryt z asfaltobetonu</t>
  </si>
  <si>
    <t>110</t>
  </si>
  <si>
    <t>BB</t>
  </si>
  <si>
    <t>SOUČET</t>
  </si>
  <si>
    <t>t</t>
  </si>
  <si>
    <t>BA</t>
  </si>
  <si>
    <t>76,316</t>
  </si>
  <si>
    <t>KCE390MMA</t>
  </si>
  <si>
    <t>kce 390mm kryt z asfaltobetonu</t>
  </si>
  <si>
    <t>M2</t>
  </si>
  <si>
    <t>39</t>
  </si>
  <si>
    <t>RÝHY</t>
  </si>
  <si>
    <t>odkopy</t>
  </si>
  <si>
    <t>24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</si>
  <si>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</si>
  <si>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</si>
  <si>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</si>
  <si>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</si>
  <si>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</si>
  <si>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</si>
  <si>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</si>
  <si>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</si>
  <si>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</si>
  <si>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</si>
  <si>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</si>
  <si>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</si>
  <si>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</si>
  <si>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</si>
  <si>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</si>
  <si>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</si>
  <si>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</si>
  <si>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</si>
  <si>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</si>
  <si>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</si>
  <si>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</si>
  <si>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</si>
  <si>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</si>
  <si>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</si>
  <si>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</si>
  <si>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</si>
  <si>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</si>
  <si>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</si>
  <si>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</si>
  <si>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</si>
  <si>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</si>
  <si>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</si>
  <si>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</si>
  <si>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</si>
  <si>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</si>
  <si>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</si>
  <si>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</si>
  <si>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CS ÚRS 2016 01</t>
  </si>
  <si>
    <t>4</t>
  </si>
  <si>
    <t>1424097871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</si>
  <si>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</si>
  <si>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</si>
  <si>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113107170</t>
  </si>
  <si>
    <t>Odstranění podkladu pl přes 50 m2 do 200 m2 z betonu prostého tl 100 mm</t>
  </si>
  <si>
    <t>55107508</t>
  </si>
  <si>
    <t>Odstranění podkladů nebo krytů s přemístěním hmot na skládku na vzdálenost do 20 m nebo s naložením na dopravní prostředek v ploše jednotlivě přes 50 m2 do 200 m2 z betonu prostého, o tl. vrstvy do 100 mm</t>
  </si>
  <si>
    <t>113107183</t>
  </si>
  <si>
    <t>Odstranění podkladu pl přes 50 do 200 m2 živičných tl 150 mm</t>
  </si>
  <si>
    <t>529329766</t>
  </si>
  <si>
    <t>Odstranění podkladů nebo krytů s přemístěním hmot na skládku na vzdálenost do 20 m nebo s naložením na dopravní prostředek v ploše jednotlivě přes 50 m2 do 200 m2 živičných, o tl. vrstvy přes 100 do 150 mm</t>
  </si>
  <si>
    <t>113107230</t>
  </si>
  <si>
    <t>Odstranění podkladu pl nad 200 m2 z betonu prostého tl 100 mm</t>
  </si>
  <si>
    <t>-297768893</t>
  </si>
  <si>
    <t>Odstranění podkladů nebo krytů s přemístěním hmot na skládku na vzdálenost do 20 m nebo s naložením na dopravní prostředek v ploše jednotlivě přes 200 m2 z betonu prostého, o tl. vrstvy do 100 mm</t>
  </si>
  <si>
    <t>113107232</t>
  </si>
  <si>
    <t>Odstranění podkladu pl přes 200 m2 z betonu prostého tl 300 mm</t>
  </si>
  <si>
    <t>-1895594795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</si>
  <si>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</si>
  <si>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6</t>
  </si>
  <si>
    <t>113107241</t>
  </si>
  <si>
    <t>Odstranění podkladu pl přes 200 m2 živičných tl 50 mm</t>
  </si>
  <si>
    <t>-1693859273</t>
  </si>
  <si>
    <t>Odstranění podkladů nebo krytů s přemístěním hmot na skládku na vzdálenost do 20 m nebo s naložením na dopravní prostředek v ploše jednotlivě přes 200 m2 živičných, o tl. vrstvy do 50 mm</t>
  </si>
  <si>
    <t>7</t>
  </si>
  <si>
    <t>113202111</t>
  </si>
  <si>
    <t>Vytrhání obrub krajníků obrubníků stojatých</t>
  </si>
  <si>
    <t>m</t>
  </si>
  <si>
    <t>708860018</t>
  </si>
  <si>
    <t>Vytrhání obrub s vybouráním lože, s přemístěním hmot na skládku na vzdálenost do 3 m nebo s naložením na dopravní prostředek z krajníků nebo obrubníků stojatých</t>
  </si>
  <si>
    <t>8</t>
  </si>
  <si>
    <t>113204111</t>
  </si>
  <si>
    <t>Vytrhání obrub záhonových</t>
  </si>
  <si>
    <t>-2108017760</t>
  </si>
  <si>
    <t>Vytrhání obrub s vybouráním lože, s přemístěním hmot na skládku na vzdálenost do 3 m nebo s naložením na dopravní prostředek záhonových</t>
  </si>
  <si>
    <t>9</t>
  </si>
  <si>
    <t>122102201</t>
  </si>
  <si>
    <t>Odkopávky a prokopávky nezapažené pro silnice objemu do 100 m3 v hornině tř. 1 a 2</t>
  </si>
  <si>
    <t>-1426884681</t>
  </si>
  <si>
    <t>Odkopávky a prokopávky nezapažené pro silnice s přemístěním výkopku v příčných profilech na vzdálenost do 15 m nebo s naložením na dopravní prostředek v horninách tř. 1 a 2 do 100 m3</t>
  </si>
  <si>
    <t>VV</t>
  </si>
  <si>
    <t>122202201</t>
  </si>
  <si>
    <t>Odkopávky a prokopávky nezapažené pro silnice objemu do 100 m3 v hornině tř. 3</t>
  </si>
  <si>
    <t>-845905491</t>
  </si>
  <si>
    <t>Odkopávky a prokopávky nezapažené pro silnice s přemístěním výkopku v příčných profilech na vzdálenost do 15 m nebo s naložením na dopravní prostředek v hornině tř. 3 do 100 m3</t>
  </si>
  <si>
    <t>11</t>
  </si>
  <si>
    <t>122202209</t>
  </si>
  <si>
    <t>Příplatek k odkopávkám a prokopávkám pro silnice v hornině tř. 3 za lepivost</t>
  </si>
  <si>
    <t>1738454923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</si>
  <si>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</si>
  <si>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P</t>
  </si>
  <si>
    <t>Poznámka k položce:
0,5</t>
  </si>
  <si>
    <t>63,05*0,5 'Přepočtené koeficientem množství</t>
  </si>
  <si>
    <t>12</t>
  </si>
  <si>
    <t>122302201</t>
  </si>
  <si>
    <t>Odkopávky a prokopávky nezapažené pro silnice objemu do 100 m3 v hornině tř. 4</t>
  </si>
  <si>
    <t>-146706720</t>
  </si>
  <si>
    <t>Odkopávky a prokopávky nezapažené pro silnice s přemístěním výkopku v příčných profilech na vzdálenost do 15 m nebo s naložením na dopravní prostředek v hornině tř. 4 do 100 m3</t>
  </si>
  <si>
    <t>13</t>
  </si>
  <si>
    <t>122302209</t>
  </si>
  <si>
    <t>Příplatek k odkopávkám a prokopávkám pro silnice v hornině tř. 4 za lepivost</t>
  </si>
  <si>
    <t>1305352504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</si>
  <si>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</si>
  <si>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65*0,5 'Přepočtené koeficientem množství</t>
  </si>
  <si>
    <t>14</t>
  </si>
  <si>
    <t>130001101</t>
  </si>
  <si>
    <t>Příplatek za ztížení vykopávky v blízkosti podzemního vedení</t>
  </si>
  <si>
    <t>141368603</t>
  </si>
  <si>
    <t>Příplatek k cenám hloubených vykopávek za ztížení vykopávky v blízkosti podzemního vedení nebo výbušnin pro jakoukoliv třídu horniny</t>
  </si>
  <si>
    <t>131303101</t>
  </si>
  <si>
    <t>Hloubení jam ručním nebo pneum nářadím v soudržných horninách tř. 4</t>
  </si>
  <si>
    <t>-1167185275</t>
  </si>
  <si>
    <t>Hloubení zapažených i nezapažených jam ručním nebo pneumatickým nářadím s urovnáním dna do předepsaného profilu a spádu v horninách tř. 4 soudržných</t>
  </si>
  <si>
    <t>16</t>
  </si>
  <si>
    <t>131303109</t>
  </si>
  <si>
    <t>Příplatek za lepivost u hloubení jam ručním nebo pneum nářadím v hornině tř. 4</t>
  </si>
  <si>
    <t>-1698610925</t>
  </si>
  <si>
    <t>Hloubení zapažených i nezapažených jam ručním nebo pneumatickým nářadím s urovnáním dna do předepsaného profilu a spádu v horninách tř. 4 Příplatek k cenám za lepivost horniny tř. 4</t>
  </si>
  <si>
    <t>17</t>
  </si>
  <si>
    <t>132312101</t>
  </si>
  <si>
    <t>Hloubení rýh š do 600 mm ručním nebo pneum nářadím v soudržných horninách tř. 4</t>
  </si>
  <si>
    <t>-104742598</t>
  </si>
  <si>
    <t>Hloubení zapažených i nezapažených rýh šířky do 600 mm ručním nebo pneumatickým nářadím s urovnáním dna do předepsaného profilu a spádu v horninách tř. 4 soudržných</t>
  </si>
  <si>
    <t>0,4*0,6*100</t>
  </si>
  <si>
    <t>18</t>
  </si>
  <si>
    <t>132312109</t>
  </si>
  <si>
    <t>Příplatek za lepivost u hloubení rýh š do 600 mm ručním nebo pneum nářadím v hornině tř. 4</t>
  </si>
  <si>
    <t>-512948761</t>
  </si>
  <si>
    <t>Hloubení zapažených i nezapažených rýh šířky do 600 mm ručním nebo pneumatickým nářadím s urovnáním dna do předepsaného profilu a spádu v horninách tř. 4 Příplatek k cenám za lepivost horniny tř. 4</t>
  </si>
  <si>
    <t>24*0,5 'Přepočtené koeficientem množství</t>
  </si>
  <si>
    <t>19</t>
  </si>
  <si>
    <t>162701105</t>
  </si>
  <si>
    <t>Vodorovné přemístění do 10000 m výkopku/sypaniny z horniny tř. 1 až 4</t>
  </si>
  <si>
    <t>-164764375</t>
  </si>
  <si>
    <t>Vodorovné přemístění výkopku nebo sypaniny po suchu na obvyklém dopravním prostředku, bez naložení výkopku, avšak se složením bez rozhrnutí z horniny tř. 1 až 4 na vzdálenost přes 9 000 do 10 000 m</t>
  </si>
  <si>
    <t>Součet</t>
  </si>
  <si>
    <t>20</t>
  </si>
  <si>
    <t>162701109</t>
  </si>
  <si>
    <t>Příplatek k vodorovnému přemístění výkopku/sypaniny z horniny tř. 1 až 4 ZKD 1000 m přes 10000 m</t>
  </si>
  <si>
    <t>769456848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</si>
  <si>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</si>
  <si>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 xml:space="preserve">Poznámka k položce:
5
</t>
  </si>
  <si>
    <t>233,212*5 'Přepočtené koeficientem množství</t>
  </si>
  <si>
    <t>171201211</t>
  </si>
  <si>
    <t>Poplatek za uložení odpadu ze sypaniny na skládce (skládkovné)</t>
  </si>
  <si>
    <t>1640308070</t>
  </si>
  <si>
    <t>Uložení sypaniny poplatek za uložení sypaniny na skládce ( skládkovné )</t>
  </si>
  <si>
    <t>Poznámka k položce:
1,6</t>
  </si>
  <si>
    <t>233,212*1,6 'Přepočtené koeficientem množství</t>
  </si>
  <si>
    <t>22</t>
  </si>
  <si>
    <t>174101101</t>
  </si>
  <si>
    <t>Zásyp jam, šachet rýh nebo kolem objektů sypaninou se zhutněním</t>
  </si>
  <si>
    <t>CS ÚRS 2015 02</t>
  </si>
  <si>
    <t>-1156156079</t>
  </si>
  <si>
    <t>Zásyp sypaninou z jakékoliv horniny s uložením výkopku ve vrstvách se zhutněním jam, šachet, rýh nebo kolem objektů v těchto vykopávkách</t>
  </si>
  <si>
    <t>23</t>
  </si>
  <si>
    <t>175101201</t>
  </si>
  <si>
    <t>Obsypání objektu nad přilehlým původním terénem sypaninou bez prohození, uloženou do 3 m</t>
  </si>
  <si>
    <t>-1293573372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</si>
  <si>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</si>
  <si>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0,2*0,2*100</t>
  </si>
  <si>
    <t>M</t>
  </si>
  <si>
    <t>583312000</t>
  </si>
  <si>
    <t>štěrkopísek (Bratčice) netříděný zásypový materiál</t>
  </si>
  <si>
    <t>-685154336</t>
  </si>
  <si>
    <t>Kamenivo přírodní těžené pro stavební účely  PTK  (drobné, hrubé, štěrkopísky) kamenivo mimo normu frakce 0-2 štěrkopísek netříděný</t>
  </si>
  <si>
    <t>24*2 'Přepočtené koeficientem množství</t>
  </si>
  <si>
    <t>25</t>
  </si>
  <si>
    <t>180404111</t>
  </si>
  <si>
    <t>Založení hřišťového trávníku výsevem na vrstvě ornice</t>
  </si>
  <si>
    <t>1364797493</t>
  </si>
  <si>
    <t>26</t>
  </si>
  <si>
    <t>005724100</t>
  </si>
  <si>
    <t>osivo směs travní parková</t>
  </si>
  <si>
    <t>kg</t>
  </si>
  <si>
    <t>-654861032</t>
  </si>
  <si>
    <t>osiva pícnin směsi travní balení obvykle 25 kg parková</t>
  </si>
  <si>
    <t>ZELEŇ*0,03</t>
  </si>
  <si>
    <t>27</t>
  </si>
  <si>
    <t>181301103</t>
  </si>
  <si>
    <t>Rozprostření ornice tl vrstvy do 200 mm pl do 500 m2 v rovině nebo ve svahu do 1:5</t>
  </si>
  <si>
    <t>1745859928</t>
  </si>
  <si>
    <t>Rozprostření a urovnání ornice v rovině nebo ve svahu sklonu do 1:5 při souvislé ploše do 500 m2, tl. vrstvy přes 150 do 200 mm</t>
  </si>
  <si>
    <t>28</t>
  </si>
  <si>
    <t>103111000R</t>
  </si>
  <si>
    <t>zemina trávníková tříděná</t>
  </si>
  <si>
    <t>1118300482</t>
  </si>
  <si>
    <t>rašelina zahradní a kompostová zemina trávníková tříděná, volně ložená</t>
  </si>
  <si>
    <t>ZELEŇ*0,1</t>
  </si>
  <si>
    <t>29</t>
  </si>
  <si>
    <t>181951102</t>
  </si>
  <si>
    <t>Úprava pláně v hornině tř. 1 až 4 se zhutněním</t>
  </si>
  <si>
    <t>-178302416</t>
  </si>
  <si>
    <t>Úprava pláně vyrovnáním výškových rozdílů v hornině tř. 1 až 4 se zhutněním</t>
  </si>
  <si>
    <t>Zakládání</t>
  </si>
  <si>
    <t>30</t>
  </si>
  <si>
    <t>275313611</t>
  </si>
  <si>
    <t>Základové patky z betonu tř. C 16/20</t>
  </si>
  <si>
    <t>-2039622521</t>
  </si>
  <si>
    <t>Základy z betonu prostého patky a bloky z betonu kamenem neprokládaného tř. C 16/20</t>
  </si>
  <si>
    <t>Komunikace</t>
  </si>
  <si>
    <t>31</t>
  </si>
  <si>
    <t>564831111</t>
  </si>
  <si>
    <t>Podklad ze štěrkodrtě ŠD tl 100 mm</t>
  </si>
  <si>
    <t>1187783423</t>
  </si>
  <si>
    <t>Podklad ze štěrkodrti ŠD s rozprostřením a zhutněním, po zhutnění tl. 100 mm</t>
  </si>
  <si>
    <t>32</t>
  </si>
  <si>
    <t>564851111</t>
  </si>
  <si>
    <t>Podklad ze štěrkodrtě ŠD tl 150 mm</t>
  </si>
  <si>
    <t>1979764946</t>
  </si>
  <si>
    <t>Podklad ze štěrkodrti ŠD s rozprostřením a zhutněním, po zhutnění tl. 150 mm</t>
  </si>
  <si>
    <t>KCE390MMA*2</t>
  </si>
  <si>
    <t>33</t>
  </si>
  <si>
    <t>565135111</t>
  </si>
  <si>
    <t>Asfaltový beton vrstva podkladní ACP 16 (obalované kamenivo OKS) tl 50 mm š do 3 m</t>
  </si>
  <si>
    <t>-407557881</t>
  </si>
  <si>
    <t>Asfaltový beton vrstva podkladní ACP 16 (obalované kamenivo střednězrnné - OKS) s rozprostřením a zhutněním v pruhu šířky do 3 m, po zhutnění tl. 50 mm</t>
  </si>
  <si>
    <t>34</t>
  </si>
  <si>
    <t>565165111</t>
  </si>
  <si>
    <t>Asfaltový beton vrstva podkladní ACP 16 (obalované kamenivo OKS) tl 80 mm š do 3 m</t>
  </si>
  <si>
    <t>-1669300981</t>
  </si>
  <si>
    <t>Asfaltový beton vrstva podkladní ACP 16 (obalované kamenivo střednězrnné - OKS) s rozprostřením a zhutněním v pruhu šířky do 3 m, po zhutnění tl. 80 mm</t>
  </si>
  <si>
    <t>35</t>
  </si>
  <si>
    <t>573211111</t>
  </si>
  <si>
    <t>Postřik živičný spojovací z asfaltu v množství do 0,70 kg/m2</t>
  </si>
  <si>
    <t>-1981190698</t>
  </si>
  <si>
    <t>Postřik živičný spojovací bez posypu kamenivem z asfaltu silničního, v množství od 0,50 do 0,70 kg/m2</t>
  </si>
  <si>
    <t>36</t>
  </si>
  <si>
    <t>577134111</t>
  </si>
  <si>
    <t>Asfaltový beton vrstva obrusná ACO 11 (ABS) tř. I tl 40 mm š do 3 m z nemodifikovaného asfaltu</t>
  </si>
  <si>
    <t>-1452755635</t>
  </si>
  <si>
    <t>Asfaltový beton vrstva obrusná ACO 11 (ABS) s rozprostřením a se zhutněním z nemodifikovaného asfaltu v pruhu šířky do 3 m tř. I, po zhutnění tl. 40 mm</t>
  </si>
  <si>
    <t>37</t>
  </si>
  <si>
    <t>577144111</t>
  </si>
  <si>
    <t>Asfaltový beton vrstva obrusná ACO 11 (ABS) tř. I tl 50 mm š do 3 m z nemodifikovaného asfaltu</t>
  </si>
  <si>
    <t>-2010643823</t>
  </si>
  <si>
    <t>Asfaltový beton vrstva obrusná ACO 11 (ABS) s rozprostřením a se zhutněním z nemodifikovaného asfaltu v pruhu šířky do 3 m tř. I, po zhutnění tl. 50 mm</t>
  </si>
  <si>
    <t>38</t>
  </si>
  <si>
    <t>596211113</t>
  </si>
  <si>
    <t>Kladení zámkové dlažby komunikací pro pěší tl 60 mm skupiny A pl přes 300 m2</t>
  </si>
  <si>
    <t>-716818769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</si>
  <si>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</si>
  <si>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592453080</t>
  </si>
  <si>
    <t>dlažba 20 x 10 x 6 cm přírodní</t>
  </si>
  <si>
    <t>-48455070</t>
  </si>
  <si>
    <t>40</t>
  </si>
  <si>
    <t>592453090</t>
  </si>
  <si>
    <t>dlažba pro nevidomé 20 x 10 x 6 cm přírodní</t>
  </si>
  <si>
    <t>1689666043</t>
  </si>
  <si>
    <t>Trubní vedení</t>
  </si>
  <si>
    <t>41</t>
  </si>
  <si>
    <t>899331111</t>
  </si>
  <si>
    <t>Výšková úprava uličního vstupu nebo vpusti do 200 mm zvýšením poklopu</t>
  </si>
  <si>
    <t>kus</t>
  </si>
  <si>
    <t>-97155728</t>
  </si>
  <si>
    <t>Ostatní konstrukce a práce-bourání</t>
  </si>
  <si>
    <t>42</t>
  </si>
  <si>
    <t>911111111</t>
  </si>
  <si>
    <t>Montáž zábradlí ocelového zabetonovaného</t>
  </si>
  <si>
    <t>-734365622</t>
  </si>
  <si>
    <t>43</t>
  </si>
  <si>
    <t>553912001R</t>
  </si>
  <si>
    <t xml:space="preserve">zábradlí dle projektu - pozink </t>
  </si>
  <si>
    <t>1225486060</t>
  </si>
  <si>
    <t xml:space="preserve">zábradlí dle projektu - pozink,
</t>
  </si>
  <si>
    <t>44</t>
  </si>
  <si>
    <t>916131213</t>
  </si>
  <si>
    <t>Osazení silničního obrubníku betonového stojatého s boční opěrou do lože z betonu prostého</t>
  </si>
  <si>
    <t>2046725143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</si>
  <si>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</si>
  <si>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45</t>
  </si>
  <si>
    <t>592175040</t>
  </si>
  <si>
    <t>obrubník 100x15/12x25 cm, přírodní</t>
  </si>
  <si>
    <t>-1610038380</t>
  </si>
  <si>
    <t>46</t>
  </si>
  <si>
    <t>916231213</t>
  </si>
  <si>
    <t>Osazení chodníkového obrubníku betonového stojatého s boční opěrou do lože z betonu prostého</t>
  </si>
  <si>
    <t>1006441961</t>
  </si>
  <si>
    <t>Osazení chodníkového obrubníku betonového se zřízením lože, s vyplněním a zatřením spár cementovou maltou stojatého s boční opěrou z betonu prostého tř. C 12/15, do lože z betonu prostého téže značky</t>
  </si>
  <si>
    <t>47</t>
  </si>
  <si>
    <t>592174090</t>
  </si>
  <si>
    <t>obrubník betonový chodníkový ABO 16-10 100x8x25 cm</t>
  </si>
  <si>
    <t>-621540719</t>
  </si>
  <si>
    <t>Obrubníky betonové a železobetonové chodníkové ABO   16-10    100 x 8 x 25</t>
  </si>
  <si>
    <t>48</t>
  </si>
  <si>
    <t>919735112</t>
  </si>
  <si>
    <t>Řezání stávajícího živičného krytu hl do 100 mm</t>
  </si>
  <si>
    <t>1346452192</t>
  </si>
  <si>
    <t>Řezání stávajícího živičného krytu nebo podkladu hloubky přes 50 do 100 mm</t>
  </si>
  <si>
    <t>997</t>
  </si>
  <si>
    <t>Přesun sutě</t>
  </si>
  <si>
    <t>49</t>
  </si>
  <si>
    <t>997221561</t>
  </si>
  <si>
    <t>Vodorovná doprava suti z kusových materiálů do 1 km</t>
  </si>
  <si>
    <t>-41830930</t>
  </si>
  <si>
    <t>Vodorovná doprava suti bez naložení, ale se složením a s hrubým urovnáním z kusových materiálů, na vzdálenost do 1 km</t>
  </si>
  <si>
    <t>BB+BA</t>
  </si>
  <si>
    <t>50</t>
  </si>
  <si>
    <t>997221569</t>
  </si>
  <si>
    <t>Příplatek ZKD 1 km u vodorovné dopravy suti z kusových materiálů</t>
  </si>
  <si>
    <t>-173571925</t>
  </si>
  <si>
    <t>Vodorovná doprava suti bez naložení, ale se složením a s hrubým urovnáním Příplatek k ceně za každý další i započatý 1 km přes 1 km</t>
  </si>
  <si>
    <t>Poznámka k položce:
15</t>
  </si>
  <si>
    <t>76,316*15 'Přepočtené koeficientem množství</t>
  </si>
  <si>
    <t>51</t>
  </si>
  <si>
    <t>997221611</t>
  </si>
  <si>
    <t>Nakládání suti na dopravní prostředky pro vodorovnou dopravu</t>
  </si>
  <si>
    <t>1080166643</t>
  </si>
  <si>
    <t>Nakládání na dopravní prostředky pro vodorovnou dopravu suti</t>
  </si>
  <si>
    <t>52</t>
  </si>
  <si>
    <t>997221815</t>
  </si>
  <si>
    <t>Poplatek za uložení betonového odpadu na skládce (skládkovné)</t>
  </si>
  <si>
    <t>-1895535780</t>
  </si>
  <si>
    <t>Poplatek za uložení stavebního odpadu na skládce (skládkovné) betonového</t>
  </si>
  <si>
    <t>647,741-76,316</t>
  </si>
  <si>
    <t>53</t>
  </si>
  <si>
    <t>997221845</t>
  </si>
  <si>
    <t>Poplatek za uložení odpadu z asfaltových povrchů na skládce (skládkovné)</t>
  </si>
  <si>
    <t>106117499</t>
  </si>
  <si>
    <t>Poplatek za uložení stavebního odpadu na skládce (skládkovné) z asfaltových povrchů</t>
  </si>
  <si>
    <t>40,448+35,868</t>
  </si>
  <si>
    <t>998</t>
  </si>
  <si>
    <t>Přesun hmot</t>
  </si>
  <si>
    <t>54</t>
  </si>
  <si>
    <t>998223011</t>
  </si>
  <si>
    <t>Přesun hmot pro pozemní komunikace s krytem dlážděným</t>
  </si>
  <si>
    <t>2058300323</t>
  </si>
  <si>
    <t>Přesun hmot pro pozemní komunikace s krytem dlážděným dopravní vzdálenost do 200 m jakékoliv délky objektu</t>
  </si>
  <si>
    <t>Práce a dodávky M</t>
  </si>
  <si>
    <t>21-M</t>
  </si>
  <si>
    <t>Elektromontáže</t>
  </si>
  <si>
    <t>55</t>
  </si>
  <si>
    <t>210010020R</t>
  </si>
  <si>
    <t>Montáž trubek plastových tuhých D 110 mm uložených volně</t>
  </si>
  <si>
    <t>64</t>
  </si>
  <si>
    <t>-596391471</t>
  </si>
  <si>
    <t xml:space="preserve">Montáž trubek elektroinstalačních uložených volně plastových tuhých, </t>
  </si>
  <si>
    <t>56</t>
  </si>
  <si>
    <t>345713700R</t>
  </si>
  <si>
    <t>trubka elektroinstalační ohebná Kopos 06110/2 BA Kopohalf</t>
  </si>
  <si>
    <t>128</t>
  </si>
  <si>
    <t>-318969373</t>
  </si>
  <si>
    <t>Kopos 06110/2 BA KOPOHALF® - dělená chránička Kopos 06110/2 BA KOPOHALF® - dělená chránička 110mm</t>
  </si>
  <si>
    <t>Poznámka k položce:
EAN 8595057698239</t>
  </si>
  <si>
    <t>46-M</t>
  </si>
  <si>
    <t>Zemní práce při extr.mont.pracích</t>
  </si>
  <si>
    <t>57</t>
  </si>
  <si>
    <t>460080014</t>
  </si>
  <si>
    <t>Základové konstrukce z monolitického betonu C 16/20 bez bednění</t>
  </si>
  <si>
    <t>691271338</t>
  </si>
  <si>
    <t>Základové konstrukce základ bez bednění do rostlé zeminy z monolitického betonu tř. C 16/20</t>
  </si>
  <si>
    <t>0,2*0,1*100</t>
  </si>
  <si>
    <t>VON -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</si>
  <si>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</si>
  <si>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</si>
  <si>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</si>
  <si>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</si>
  <si>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</si>
  <si>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</si>
  <si>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</si>
  <si>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</si>
  <si>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</si>
  <si>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</si>
  <si>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</si>
  <si>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</si>
  <si>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1118860576</t>
  </si>
  <si>
    <t>Průzkumné, geodetické a projektové práce průzkumné práce stavební průzkum bez rozlišení</t>
  </si>
  <si>
    <t>2"ruční výkopy sondy pro zjištění sítí  (20Nh dle Uniky čl.2.4.2-pomocné práce)</t>
  </si>
  <si>
    <t>012103000</t>
  </si>
  <si>
    <t>Geodetické práce před výstavbou</t>
  </si>
  <si>
    <t>-481493408</t>
  </si>
  <si>
    <t>Průzkumné, geodetické a projektové práce geodetické práce před výstavbou</t>
  </si>
  <si>
    <t>2" (10Nh dle Uniky čl.2.4.2-méně náročné práce)</t>
  </si>
  <si>
    <t>012303000</t>
  </si>
  <si>
    <t>Geodetické práce po výstavbě</t>
  </si>
  <si>
    <t>1482440386</t>
  </si>
  <si>
    <t>Průzkumné, geodetické a projektové práce geodetické práce po výstavbě</t>
  </si>
  <si>
    <t>013254000</t>
  </si>
  <si>
    <t>Dokumentace skutečného provedení stavby</t>
  </si>
  <si>
    <t>1617905836</t>
  </si>
  <si>
    <t>Průzkumné, geodetické a projektové práce projektové práce dokumentace stavby (výkresová a textová) skutečného provedení stavby</t>
  </si>
  <si>
    <t>4"dle požadavku investora (10Nh dle Uniky čl.2.4.2-náročné práce)</t>
  </si>
  <si>
    <t>VRN3</t>
  </si>
  <si>
    <t>Zařízení staveniště</t>
  </si>
  <si>
    <t>030001000</t>
  </si>
  <si>
    <t>Kpl</t>
  </si>
  <si>
    <t>-1255287172</t>
  </si>
  <si>
    <t>Základní rozdělení průvodních činností a nákladů zařízení staveniště</t>
  </si>
  <si>
    <t>1"zařízení staveniště - ocenit zejména:</t>
  </si>
  <si>
    <t>Náklady na stavební buňky</t>
  </si>
  <si>
    <t>Skládky na staveništi, osvětlení</t>
  </si>
  <si>
    <t>Náklady na provoz a údržbu vybavení staveniště, energie</t>
  </si>
  <si>
    <t>Oplocení, informační tabule</t>
  </si>
  <si>
    <t>Rozebrání, bourání a odvoz zařízení staveniště</t>
  </si>
  <si>
    <t>Úprava terénu po zrušení zařízení staveniště</t>
  </si>
  <si>
    <t>VRN4</t>
  </si>
  <si>
    <t>Inženýrská činnost</t>
  </si>
  <si>
    <t>043134000</t>
  </si>
  <si>
    <t>Zkoušky zatěžovací</t>
  </si>
  <si>
    <t>-1955817816</t>
  </si>
  <si>
    <t>Inženýrská činnost zkoušky a ostatní měření zkoušky zatěžovací</t>
  </si>
  <si>
    <t>HZS 4232 Hodinová zúčtovací sazba technik odborný</t>
  </si>
  <si>
    <t>6"x zkouška modul přetvárnosti dleTP 170 stanovené normou ČSN 72 1006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</si>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</sst>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100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1" fillId="0" borderId="36" xfId="0" applyFont="1" applyBorder="1" applyAlignment="1" applyProtection="1">
      <alignment horizontal="center" vertical="center"/>
      <protection locked="0"/>
    </xf>
    <xf numFmtId="49" fontId="101" fillId="0" borderId="36" xfId="0" applyNumberFormat="1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center" vertical="center" wrapText="1"/>
      <protection locked="0"/>
    </xf>
    <xf numFmtId="175" fontId="101" fillId="0" borderId="36" xfId="0" applyNumberFormat="1" applyFont="1" applyBorder="1" applyAlignment="1" applyProtection="1">
      <alignment vertical="center"/>
      <protection locked="0"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 locked="0"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32" xfId="0" applyFont="1" applyBorder="1" applyAlignment="1">
      <alignment vertical="center"/>
    </xf>
    <xf numFmtId="0" fontId="84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88" fillId="36" borderId="0" xfId="0" applyFont="1" applyFill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CDB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B57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DCC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BCDB1.tmp" descr="C:\KROSData\System\Temp\radBCD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B572.tmp" descr="C:\KROSData\System\Temp\rad6B5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DCCB.tmp" descr="C:\KROSData\System\Temp\rad0DCC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73" t="s">
        <v>0</v>
      </c>
      <c r="B1" s="274"/>
      <c r="C1" s="274"/>
      <c r="D1" s="275" t="s">
        <v>1</v>
      </c>
      <c r="E1" s="274"/>
      <c r="F1" s="274"/>
      <c r="G1" s="274"/>
      <c r="H1" s="274"/>
      <c r="I1" s="274"/>
      <c r="J1" s="274"/>
      <c r="K1" s="276" t="s">
        <v>531</v>
      </c>
      <c r="L1" s="276"/>
      <c r="M1" s="276"/>
      <c r="N1" s="276"/>
      <c r="O1" s="276"/>
      <c r="P1" s="276"/>
      <c r="Q1" s="276"/>
      <c r="R1" s="276"/>
      <c r="S1" s="276"/>
      <c r="T1" s="274"/>
      <c r="U1" s="274"/>
      <c r="V1" s="274"/>
      <c r="W1" s="276" t="s">
        <v>532</v>
      </c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68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63" t="s">
        <v>6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31" t="s">
        <v>15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2"/>
      <c r="AQ5" s="24"/>
      <c r="BE5" s="227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33" t="s">
        <v>18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2"/>
      <c r="AQ6" s="24"/>
      <c r="BE6" s="228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228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28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8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228"/>
      <c r="BS10" s="17" t="s">
        <v>19</v>
      </c>
    </row>
    <row r="11" spans="2:71" ht="18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3</v>
      </c>
      <c r="AO11" s="22"/>
      <c r="AP11" s="22"/>
      <c r="AQ11" s="24"/>
      <c r="BE11" s="228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8"/>
      <c r="BS12" s="17" t="s">
        <v>19</v>
      </c>
    </row>
    <row r="13" spans="2:71" ht="14.2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28"/>
      <c r="BS13" s="17" t="s">
        <v>19</v>
      </c>
    </row>
    <row r="14" spans="2:71" ht="15">
      <c r="B14" s="21"/>
      <c r="C14" s="22"/>
      <c r="D14" s="22"/>
      <c r="E14" s="234" t="s">
        <v>33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28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8"/>
      <c r="BS15" s="17" t="s">
        <v>4</v>
      </c>
    </row>
    <row r="16" spans="2:71" ht="14.2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228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3</v>
      </c>
      <c r="AO17" s="22"/>
      <c r="AP17" s="22"/>
      <c r="AQ17" s="24"/>
      <c r="BE17" s="228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8"/>
      <c r="BS18" s="17" t="s">
        <v>7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8"/>
      <c r="BS19" s="17" t="s">
        <v>7</v>
      </c>
    </row>
    <row r="20" spans="2:71" ht="22.5" customHeight="1">
      <c r="B20" s="21"/>
      <c r="C20" s="22"/>
      <c r="D20" s="22"/>
      <c r="E20" s="235" t="s">
        <v>3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2"/>
      <c r="AP20" s="22"/>
      <c r="AQ20" s="24"/>
      <c r="BE20" s="228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8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8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6">
        <f>ROUND(AG51,2)</f>
        <v>0</v>
      </c>
      <c r="AL23" s="237"/>
      <c r="AM23" s="237"/>
      <c r="AN23" s="237"/>
      <c r="AO23" s="237"/>
      <c r="AP23" s="35"/>
      <c r="AQ23" s="38"/>
      <c r="BE23" s="229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9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8" t="s">
        <v>38</v>
      </c>
      <c r="M25" s="239"/>
      <c r="N25" s="239"/>
      <c r="O25" s="239"/>
      <c r="P25" s="35"/>
      <c r="Q25" s="35"/>
      <c r="R25" s="35"/>
      <c r="S25" s="35"/>
      <c r="T25" s="35"/>
      <c r="U25" s="35"/>
      <c r="V25" s="35"/>
      <c r="W25" s="238" t="s">
        <v>39</v>
      </c>
      <c r="X25" s="239"/>
      <c r="Y25" s="239"/>
      <c r="Z25" s="239"/>
      <c r="AA25" s="239"/>
      <c r="AB25" s="239"/>
      <c r="AC25" s="239"/>
      <c r="AD25" s="239"/>
      <c r="AE25" s="239"/>
      <c r="AF25" s="35"/>
      <c r="AG25" s="35"/>
      <c r="AH25" s="35"/>
      <c r="AI25" s="35"/>
      <c r="AJ25" s="35"/>
      <c r="AK25" s="238" t="s">
        <v>40</v>
      </c>
      <c r="AL25" s="239"/>
      <c r="AM25" s="239"/>
      <c r="AN25" s="239"/>
      <c r="AO25" s="239"/>
      <c r="AP25" s="35"/>
      <c r="AQ25" s="38"/>
      <c r="BE25" s="229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40">
        <v>0.21</v>
      </c>
      <c r="M26" s="241"/>
      <c r="N26" s="241"/>
      <c r="O26" s="241"/>
      <c r="P26" s="41"/>
      <c r="Q26" s="41"/>
      <c r="R26" s="41"/>
      <c r="S26" s="41"/>
      <c r="T26" s="41"/>
      <c r="U26" s="41"/>
      <c r="V26" s="41"/>
      <c r="W26" s="242">
        <f>ROUND(AZ51,2)</f>
        <v>0</v>
      </c>
      <c r="X26" s="241"/>
      <c r="Y26" s="241"/>
      <c r="Z26" s="241"/>
      <c r="AA26" s="241"/>
      <c r="AB26" s="241"/>
      <c r="AC26" s="241"/>
      <c r="AD26" s="241"/>
      <c r="AE26" s="241"/>
      <c r="AF26" s="41"/>
      <c r="AG26" s="41"/>
      <c r="AH26" s="41"/>
      <c r="AI26" s="41"/>
      <c r="AJ26" s="41"/>
      <c r="AK26" s="242">
        <f>ROUND(AV51,2)</f>
        <v>0</v>
      </c>
      <c r="AL26" s="241"/>
      <c r="AM26" s="241"/>
      <c r="AN26" s="241"/>
      <c r="AO26" s="241"/>
      <c r="AP26" s="41"/>
      <c r="AQ26" s="43"/>
      <c r="BE26" s="230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40">
        <v>0.15</v>
      </c>
      <c r="M27" s="241"/>
      <c r="N27" s="241"/>
      <c r="O27" s="241"/>
      <c r="P27" s="41"/>
      <c r="Q27" s="41"/>
      <c r="R27" s="41"/>
      <c r="S27" s="41"/>
      <c r="T27" s="41"/>
      <c r="U27" s="41"/>
      <c r="V27" s="41"/>
      <c r="W27" s="242">
        <f>ROUND(BA51,2)</f>
        <v>0</v>
      </c>
      <c r="X27" s="241"/>
      <c r="Y27" s="241"/>
      <c r="Z27" s="241"/>
      <c r="AA27" s="241"/>
      <c r="AB27" s="241"/>
      <c r="AC27" s="241"/>
      <c r="AD27" s="241"/>
      <c r="AE27" s="241"/>
      <c r="AF27" s="41"/>
      <c r="AG27" s="41"/>
      <c r="AH27" s="41"/>
      <c r="AI27" s="41"/>
      <c r="AJ27" s="41"/>
      <c r="AK27" s="242">
        <f>ROUND(AW51,2)</f>
        <v>0</v>
      </c>
      <c r="AL27" s="241"/>
      <c r="AM27" s="241"/>
      <c r="AN27" s="241"/>
      <c r="AO27" s="241"/>
      <c r="AP27" s="41"/>
      <c r="AQ27" s="43"/>
      <c r="BE27" s="230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40">
        <v>0.21</v>
      </c>
      <c r="M28" s="241"/>
      <c r="N28" s="241"/>
      <c r="O28" s="241"/>
      <c r="P28" s="41"/>
      <c r="Q28" s="41"/>
      <c r="R28" s="41"/>
      <c r="S28" s="41"/>
      <c r="T28" s="41"/>
      <c r="U28" s="41"/>
      <c r="V28" s="41"/>
      <c r="W28" s="242">
        <f>ROUND(BB51,2)</f>
        <v>0</v>
      </c>
      <c r="X28" s="241"/>
      <c r="Y28" s="241"/>
      <c r="Z28" s="241"/>
      <c r="AA28" s="241"/>
      <c r="AB28" s="241"/>
      <c r="AC28" s="241"/>
      <c r="AD28" s="241"/>
      <c r="AE28" s="241"/>
      <c r="AF28" s="41"/>
      <c r="AG28" s="41"/>
      <c r="AH28" s="41"/>
      <c r="AI28" s="41"/>
      <c r="AJ28" s="41"/>
      <c r="AK28" s="242">
        <v>0</v>
      </c>
      <c r="AL28" s="241"/>
      <c r="AM28" s="241"/>
      <c r="AN28" s="241"/>
      <c r="AO28" s="241"/>
      <c r="AP28" s="41"/>
      <c r="AQ28" s="43"/>
      <c r="BE28" s="230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40">
        <v>0.15</v>
      </c>
      <c r="M29" s="241"/>
      <c r="N29" s="241"/>
      <c r="O29" s="241"/>
      <c r="P29" s="41"/>
      <c r="Q29" s="41"/>
      <c r="R29" s="41"/>
      <c r="S29" s="41"/>
      <c r="T29" s="41"/>
      <c r="U29" s="41"/>
      <c r="V29" s="41"/>
      <c r="W29" s="242">
        <f>ROUND(BC51,2)</f>
        <v>0</v>
      </c>
      <c r="X29" s="241"/>
      <c r="Y29" s="241"/>
      <c r="Z29" s="241"/>
      <c r="AA29" s="241"/>
      <c r="AB29" s="241"/>
      <c r="AC29" s="241"/>
      <c r="AD29" s="241"/>
      <c r="AE29" s="241"/>
      <c r="AF29" s="41"/>
      <c r="AG29" s="41"/>
      <c r="AH29" s="41"/>
      <c r="AI29" s="41"/>
      <c r="AJ29" s="41"/>
      <c r="AK29" s="242">
        <v>0</v>
      </c>
      <c r="AL29" s="241"/>
      <c r="AM29" s="241"/>
      <c r="AN29" s="241"/>
      <c r="AO29" s="241"/>
      <c r="AP29" s="41"/>
      <c r="AQ29" s="43"/>
      <c r="BE29" s="230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40">
        <v>0</v>
      </c>
      <c r="M30" s="241"/>
      <c r="N30" s="241"/>
      <c r="O30" s="241"/>
      <c r="P30" s="41"/>
      <c r="Q30" s="41"/>
      <c r="R30" s="41"/>
      <c r="S30" s="41"/>
      <c r="T30" s="41"/>
      <c r="U30" s="41"/>
      <c r="V30" s="41"/>
      <c r="W30" s="242">
        <f>ROUND(BD51,2)</f>
        <v>0</v>
      </c>
      <c r="X30" s="241"/>
      <c r="Y30" s="241"/>
      <c r="Z30" s="241"/>
      <c r="AA30" s="241"/>
      <c r="AB30" s="241"/>
      <c r="AC30" s="241"/>
      <c r="AD30" s="241"/>
      <c r="AE30" s="241"/>
      <c r="AF30" s="41"/>
      <c r="AG30" s="41"/>
      <c r="AH30" s="41"/>
      <c r="AI30" s="41"/>
      <c r="AJ30" s="41"/>
      <c r="AK30" s="242">
        <v>0</v>
      </c>
      <c r="AL30" s="241"/>
      <c r="AM30" s="241"/>
      <c r="AN30" s="241"/>
      <c r="AO30" s="241"/>
      <c r="AP30" s="41"/>
      <c r="AQ30" s="43"/>
      <c r="BE30" s="230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9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43" t="s">
        <v>49</v>
      </c>
      <c r="Y32" s="244"/>
      <c r="Z32" s="244"/>
      <c r="AA32" s="244"/>
      <c r="AB32" s="244"/>
      <c r="AC32" s="46"/>
      <c r="AD32" s="46"/>
      <c r="AE32" s="46"/>
      <c r="AF32" s="46"/>
      <c r="AG32" s="46"/>
      <c r="AH32" s="46"/>
      <c r="AI32" s="46"/>
      <c r="AJ32" s="46"/>
      <c r="AK32" s="245">
        <f>SUM(AK23:AK30)</f>
        <v>0</v>
      </c>
      <c r="AL32" s="244"/>
      <c r="AM32" s="244"/>
      <c r="AN32" s="244"/>
      <c r="AO32" s="246"/>
      <c r="AP32" s="44"/>
      <c r="AQ32" s="48"/>
      <c r="BE32" s="229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17-10-14</v>
      </c>
      <c r="AR41" s="55"/>
    </row>
    <row r="42" spans="2:44" s="4" customFormat="1" ht="36.75" customHeight="1">
      <c r="B42" s="57"/>
      <c r="C42" s="58" t="s">
        <v>17</v>
      </c>
      <c r="L42" s="247" t="str">
        <f>K6</f>
        <v>LITVÍNOV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 </v>
      </c>
      <c r="AI44" s="56" t="s">
        <v>25</v>
      </c>
      <c r="AM44" s="249" t="str">
        <f>IF(AN8="","",AN8)</f>
        <v>13.10.2017</v>
      </c>
      <c r="AN44" s="229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 </v>
      </c>
      <c r="AI46" s="56" t="s">
        <v>34</v>
      </c>
      <c r="AM46" s="250" t="str">
        <f>IF(E17="","",E17)</f>
        <v> </v>
      </c>
      <c r="AN46" s="229"/>
      <c r="AO46" s="229"/>
      <c r="AP46" s="229"/>
      <c r="AR46" s="34"/>
      <c r="AS46" s="251" t="s">
        <v>51</v>
      </c>
      <c r="AT46" s="25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32</v>
      </c>
      <c r="L47" s="3">
        <f>IF(E14="Vyplň údaj","",E14)</f>
      </c>
      <c r="AR47" s="34"/>
      <c r="AS47" s="253"/>
      <c r="AT47" s="239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3"/>
      <c r="AT48" s="239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4" t="s">
        <v>52</v>
      </c>
      <c r="D49" s="255"/>
      <c r="E49" s="255"/>
      <c r="F49" s="255"/>
      <c r="G49" s="255"/>
      <c r="H49" s="65"/>
      <c r="I49" s="256" t="s">
        <v>53</v>
      </c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7" t="s">
        <v>54</v>
      </c>
      <c r="AH49" s="255"/>
      <c r="AI49" s="255"/>
      <c r="AJ49" s="255"/>
      <c r="AK49" s="255"/>
      <c r="AL49" s="255"/>
      <c r="AM49" s="255"/>
      <c r="AN49" s="256" t="s">
        <v>55</v>
      </c>
      <c r="AO49" s="255"/>
      <c r="AP49" s="255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1">
        <f>ROUND(SUM(AG52:AG53),2)</f>
        <v>0</v>
      </c>
      <c r="AH51" s="261"/>
      <c r="AI51" s="261"/>
      <c r="AJ51" s="261"/>
      <c r="AK51" s="261"/>
      <c r="AL51" s="261"/>
      <c r="AM51" s="261"/>
      <c r="AN51" s="262">
        <f>SUM(AG51,AT51)</f>
        <v>0</v>
      </c>
      <c r="AO51" s="262"/>
      <c r="AP51" s="262"/>
      <c r="AQ51" s="73" t="s">
        <v>3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3</v>
      </c>
    </row>
    <row r="52" spans="1:91" s="5" customFormat="1" ht="27" customHeight="1">
      <c r="A52" s="269" t="s">
        <v>533</v>
      </c>
      <c r="B52" s="79"/>
      <c r="C52" s="80"/>
      <c r="D52" s="260" t="s">
        <v>75</v>
      </c>
      <c r="E52" s="259"/>
      <c r="F52" s="259"/>
      <c r="G52" s="259"/>
      <c r="H52" s="259"/>
      <c r="I52" s="81"/>
      <c r="J52" s="260" t="s">
        <v>76</v>
      </c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8">
        <f>'ZRN - KOMUNIKACE'!J27</f>
        <v>0</v>
      </c>
      <c r="AH52" s="259"/>
      <c r="AI52" s="259"/>
      <c r="AJ52" s="259"/>
      <c r="AK52" s="259"/>
      <c r="AL52" s="259"/>
      <c r="AM52" s="259"/>
      <c r="AN52" s="258">
        <f>SUM(AG52,AT52)</f>
        <v>0</v>
      </c>
      <c r="AO52" s="259"/>
      <c r="AP52" s="259"/>
      <c r="AQ52" s="82" t="s">
        <v>77</v>
      </c>
      <c r="AR52" s="79"/>
      <c r="AS52" s="83">
        <v>0</v>
      </c>
      <c r="AT52" s="84">
        <f>ROUND(SUM(AV52:AW52),2)</f>
        <v>0</v>
      </c>
      <c r="AU52" s="85">
        <f>'ZRN - KOMUNIKACE'!P87</f>
        <v>0</v>
      </c>
      <c r="AV52" s="84">
        <f>'ZRN - KOMUNIKACE'!J30</f>
        <v>0</v>
      </c>
      <c r="AW52" s="84">
        <f>'ZRN - KOMUNIKACE'!J31</f>
        <v>0</v>
      </c>
      <c r="AX52" s="84">
        <f>'ZRN - KOMUNIKACE'!J32</f>
        <v>0</v>
      </c>
      <c r="AY52" s="84">
        <f>'ZRN - KOMUNIKACE'!J33</f>
        <v>0</v>
      </c>
      <c r="AZ52" s="84">
        <f>'ZRN - KOMUNIKACE'!F30</f>
        <v>0</v>
      </c>
      <c r="BA52" s="84">
        <f>'ZRN - KOMUNIKACE'!F31</f>
        <v>0</v>
      </c>
      <c r="BB52" s="84">
        <f>'ZRN - KOMUNIKACE'!F32</f>
        <v>0</v>
      </c>
      <c r="BC52" s="84">
        <f>'ZRN - KOMUNIKACE'!F33</f>
        <v>0</v>
      </c>
      <c r="BD52" s="86">
        <f>'ZRN - KOMUNIKACE'!F34</f>
        <v>0</v>
      </c>
      <c r="BT52" s="87" t="s">
        <v>22</v>
      </c>
      <c r="BV52" s="87" t="s">
        <v>73</v>
      </c>
      <c r="BW52" s="87" t="s">
        <v>78</v>
      </c>
      <c r="BX52" s="87" t="s">
        <v>5</v>
      </c>
      <c r="CL52" s="87" t="s">
        <v>3</v>
      </c>
      <c r="CM52" s="87" t="s">
        <v>79</v>
      </c>
    </row>
    <row r="53" spans="1:91" s="5" customFormat="1" ht="27" customHeight="1">
      <c r="A53" s="269" t="s">
        <v>533</v>
      </c>
      <c r="B53" s="79"/>
      <c r="C53" s="80"/>
      <c r="D53" s="260" t="s">
        <v>80</v>
      </c>
      <c r="E53" s="259"/>
      <c r="F53" s="259"/>
      <c r="G53" s="259"/>
      <c r="H53" s="259"/>
      <c r="I53" s="81"/>
      <c r="J53" s="260" t="s">
        <v>81</v>
      </c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8">
        <f>'VON - OSTATNÍ NÁKLADY'!J27</f>
        <v>0</v>
      </c>
      <c r="AH53" s="259"/>
      <c r="AI53" s="259"/>
      <c r="AJ53" s="259"/>
      <c r="AK53" s="259"/>
      <c r="AL53" s="259"/>
      <c r="AM53" s="259"/>
      <c r="AN53" s="258">
        <f>SUM(AG53,AT53)</f>
        <v>0</v>
      </c>
      <c r="AO53" s="259"/>
      <c r="AP53" s="259"/>
      <c r="AQ53" s="82" t="s">
        <v>80</v>
      </c>
      <c r="AR53" s="79"/>
      <c r="AS53" s="88">
        <v>0</v>
      </c>
      <c r="AT53" s="89">
        <f>ROUND(SUM(AV53:AW53),2)</f>
        <v>0</v>
      </c>
      <c r="AU53" s="90">
        <f>'VON - OSTATNÍ NÁKLADY'!P80</f>
        <v>0</v>
      </c>
      <c r="AV53" s="89">
        <f>'VON - OSTATNÍ NÁKLADY'!J30</f>
        <v>0</v>
      </c>
      <c r="AW53" s="89">
        <f>'VON - OSTATNÍ NÁKLADY'!J31</f>
        <v>0</v>
      </c>
      <c r="AX53" s="89">
        <f>'VON - OSTATNÍ NÁKLADY'!J32</f>
        <v>0</v>
      </c>
      <c r="AY53" s="89">
        <f>'VON - OSTATNÍ NÁKLADY'!J33</f>
        <v>0</v>
      </c>
      <c r="AZ53" s="89">
        <f>'VON - OSTATNÍ NÁKLADY'!F30</f>
        <v>0</v>
      </c>
      <c r="BA53" s="89">
        <f>'VON - OSTATNÍ NÁKLADY'!F31</f>
        <v>0</v>
      </c>
      <c r="BB53" s="89">
        <f>'VON - OSTATNÍ NÁKLADY'!F32</f>
        <v>0</v>
      </c>
      <c r="BC53" s="89">
        <f>'VON - OSTATNÍ NÁKLADY'!F33</f>
        <v>0</v>
      </c>
      <c r="BD53" s="91">
        <f>'VON - OSTATNÍ NÁKLADY'!F34</f>
        <v>0</v>
      </c>
      <c r="BT53" s="87" t="s">
        <v>22</v>
      </c>
      <c r="BV53" s="87" t="s">
        <v>73</v>
      </c>
      <c r="BW53" s="87" t="s">
        <v>82</v>
      </c>
      <c r="BX53" s="87" t="s">
        <v>5</v>
      </c>
      <c r="CL53" s="87" t="s">
        <v>3</v>
      </c>
      <c r="CM53" s="87" t="s">
        <v>79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ZRN - KOMUNIKACE'!C2" tooltip="ZRN - KOMUNIKACE" display="/"/>
    <hyperlink ref="A53" location="'VON - OSTATNÍ NÁKLADY'!C2" tooltip="VON - OSTATN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71"/>
      <c r="C1" s="271"/>
      <c r="D1" s="270" t="s">
        <v>1</v>
      </c>
      <c r="E1" s="271"/>
      <c r="F1" s="272" t="s">
        <v>534</v>
      </c>
      <c r="G1" s="277" t="s">
        <v>535</v>
      </c>
      <c r="H1" s="277"/>
      <c r="I1" s="278"/>
      <c r="J1" s="272" t="s">
        <v>536</v>
      </c>
      <c r="K1" s="270" t="s">
        <v>83</v>
      </c>
      <c r="L1" s="272" t="s">
        <v>537</v>
      </c>
      <c r="M1" s="272"/>
      <c r="N1" s="272"/>
      <c r="O1" s="272"/>
      <c r="P1" s="272"/>
      <c r="Q1" s="272"/>
      <c r="R1" s="272"/>
      <c r="S1" s="272"/>
      <c r="T1" s="272"/>
      <c r="U1" s="268"/>
      <c r="V1" s="26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75" customHeight="1">
      <c r="L2" s="263" t="s">
        <v>6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78</v>
      </c>
      <c r="AZ2" s="17" t="s">
        <v>84</v>
      </c>
      <c r="BA2" s="17" t="s">
        <v>85</v>
      </c>
      <c r="BB2" s="17" t="s">
        <v>86</v>
      </c>
      <c r="BC2" s="17" t="s">
        <v>87</v>
      </c>
      <c r="BD2" s="17" t="s">
        <v>88</v>
      </c>
    </row>
    <row r="3" spans="2:5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  <c r="AZ3" s="17" t="s">
        <v>89</v>
      </c>
      <c r="BA3" s="17" t="s">
        <v>90</v>
      </c>
      <c r="BB3" s="17" t="s">
        <v>86</v>
      </c>
      <c r="BC3" s="17" t="s">
        <v>91</v>
      </c>
      <c r="BD3" s="17" t="s">
        <v>88</v>
      </c>
    </row>
    <row r="4" spans="2:5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  <c r="AZ4" s="17" t="s">
        <v>93</v>
      </c>
      <c r="BA4" s="17" t="s">
        <v>94</v>
      </c>
      <c r="BB4" s="17" t="s">
        <v>86</v>
      </c>
      <c r="BC4" s="17" t="s">
        <v>95</v>
      </c>
      <c r="BD4" s="17" t="s">
        <v>88</v>
      </c>
    </row>
    <row r="5" spans="2:56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  <c r="AZ5" s="17" t="s">
        <v>96</v>
      </c>
      <c r="BA5" s="17" t="s">
        <v>97</v>
      </c>
      <c r="BB5" s="17" t="s">
        <v>86</v>
      </c>
      <c r="BC5" s="17" t="s">
        <v>98</v>
      </c>
      <c r="BD5" s="17" t="s">
        <v>88</v>
      </c>
    </row>
    <row r="6" spans="2:56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  <c r="AZ6" s="17" t="s">
        <v>99</v>
      </c>
      <c r="BA6" s="17" t="s">
        <v>100</v>
      </c>
      <c r="BB6" s="17" t="s">
        <v>86</v>
      </c>
      <c r="BC6" s="17" t="s">
        <v>101</v>
      </c>
      <c r="BD6" s="17" t="s">
        <v>79</v>
      </c>
    </row>
    <row r="7" spans="2:56" ht="22.5" customHeight="1">
      <c r="B7" s="21"/>
      <c r="C7" s="22"/>
      <c r="D7" s="22"/>
      <c r="E7" s="264" t="str">
        <f>'Rekapitulace stavby'!K6</f>
        <v>LITVÍNOV</v>
      </c>
      <c r="F7" s="232"/>
      <c r="G7" s="232"/>
      <c r="H7" s="232"/>
      <c r="I7" s="94"/>
      <c r="J7" s="22"/>
      <c r="K7" s="24"/>
      <c r="AZ7" s="17" t="s">
        <v>102</v>
      </c>
      <c r="BA7" s="17" t="s">
        <v>103</v>
      </c>
      <c r="BB7" s="17" t="s">
        <v>104</v>
      </c>
      <c r="BC7" s="17" t="s">
        <v>105</v>
      </c>
      <c r="BD7" s="17" t="s">
        <v>88</v>
      </c>
    </row>
    <row r="8" spans="2:56" s="1" customFormat="1" ht="15">
      <c r="B8" s="34"/>
      <c r="C8" s="35"/>
      <c r="D8" s="30" t="s">
        <v>106</v>
      </c>
      <c r="E8" s="35"/>
      <c r="F8" s="35"/>
      <c r="G8" s="35"/>
      <c r="H8" s="35"/>
      <c r="I8" s="95"/>
      <c r="J8" s="35"/>
      <c r="K8" s="38"/>
      <c r="AZ8" s="17" t="s">
        <v>107</v>
      </c>
      <c r="BA8" s="17" t="s">
        <v>108</v>
      </c>
      <c r="BB8" s="17" t="s">
        <v>104</v>
      </c>
      <c r="BC8" s="17" t="s">
        <v>109</v>
      </c>
      <c r="BD8" s="17" t="s">
        <v>88</v>
      </c>
    </row>
    <row r="9" spans="2:56" s="1" customFormat="1" ht="36.75" customHeight="1">
      <c r="B9" s="34"/>
      <c r="C9" s="35"/>
      <c r="D9" s="35"/>
      <c r="E9" s="265" t="s">
        <v>110</v>
      </c>
      <c r="F9" s="239"/>
      <c r="G9" s="239"/>
      <c r="H9" s="239"/>
      <c r="I9" s="95"/>
      <c r="J9" s="35"/>
      <c r="K9" s="38"/>
      <c r="AZ9" s="17" t="s">
        <v>111</v>
      </c>
      <c r="BA9" s="17" t="s">
        <v>112</v>
      </c>
      <c r="BB9" s="17" t="s">
        <v>104</v>
      </c>
      <c r="BC9" s="17" t="s">
        <v>113</v>
      </c>
      <c r="BD9" s="17" t="s">
        <v>88</v>
      </c>
    </row>
    <row r="10" spans="2:56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  <c r="AZ10" s="17" t="s">
        <v>114</v>
      </c>
      <c r="BA10" s="17" t="s">
        <v>115</v>
      </c>
      <c r="BB10" s="17" t="s">
        <v>104</v>
      </c>
      <c r="BC10" s="17" t="s">
        <v>116</v>
      </c>
      <c r="BD10" s="17" t="s">
        <v>88</v>
      </c>
    </row>
    <row r="11" spans="2:56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  <c r="AZ11" s="17" t="s">
        <v>117</v>
      </c>
      <c r="BA11" s="17" t="s">
        <v>118</v>
      </c>
      <c r="BB11" s="17" t="s">
        <v>119</v>
      </c>
      <c r="BC11" s="17" t="s">
        <v>71</v>
      </c>
      <c r="BD11" s="17" t="s">
        <v>79</v>
      </c>
    </row>
    <row r="12" spans="2:56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13.10.2017</v>
      </c>
      <c r="K12" s="38"/>
      <c r="AZ12" s="17" t="s">
        <v>120</v>
      </c>
      <c r="BA12" s="17" t="s">
        <v>118</v>
      </c>
      <c r="BB12" s="17" t="s">
        <v>119</v>
      </c>
      <c r="BC12" s="17" t="s">
        <v>121</v>
      </c>
      <c r="BD12" s="17" t="s">
        <v>79</v>
      </c>
    </row>
    <row r="13" spans="2:56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  <c r="AZ13" s="17" t="s">
        <v>122</v>
      </c>
      <c r="BA13" s="17" t="s">
        <v>123</v>
      </c>
      <c r="BB13" s="17" t="s">
        <v>124</v>
      </c>
      <c r="BC13" s="17" t="s">
        <v>125</v>
      </c>
      <c r="BD13" s="17" t="s">
        <v>88</v>
      </c>
    </row>
    <row r="14" spans="2:56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  <c r="AZ14" s="17" t="s">
        <v>126</v>
      </c>
      <c r="BA14" s="17" t="s">
        <v>127</v>
      </c>
      <c r="BB14" s="17" t="s">
        <v>86</v>
      </c>
      <c r="BC14" s="17" t="s">
        <v>128</v>
      </c>
      <c r="BD14" s="17" t="s">
        <v>79</v>
      </c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</v>
      </c>
      <c r="F24" s="266"/>
      <c r="G24" s="266"/>
      <c r="H24" s="26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ROUND(J87,2)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ROUND(SUM(BE87:BE274),2)</f>
        <v>0</v>
      </c>
      <c r="G30" s="35"/>
      <c r="H30" s="35"/>
      <c r="I30" s="108">
        <v>0.21</v>
      </c>
      <c r="J30" s="107">
        <f>ROUND(ROUND((SUM(BE87:BE274)),2)*I30,2)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ROUND(SUM(BF87:BF274),2)</f>
        <v>0</v>
      </c>
      <c r="G31" s="35"/>
      <c r="H31" s="35"/>
      <c r="I31" s="108">
        <v>0.15</v>
      </c>
      <c r="J31" s="107">
        <f>ROUND(ROUND((SUM(BF87:BF274)),2)*I31,2)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ROUND(SUM(BG87:BG274),2)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ROUND(SUM(BH87:BH274),2)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ROUND(SUM(BI87:BI274),2)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129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4" t="str">
        <f>E7</f>
        <v>LITVÍNOV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106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5" t="str">
        <f>E9</f>
        <v>ZRN - KOMUNIKACE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13.10.2017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130</v>
      </c>
      <c r="D54" s="109"/>
      <c r="E54" s="109"/>
      <c r="F54" s="109"/>
      <c r="G54" s="109"/>
      <c r="H54" s="109"/>
      <c r="I54" s="120"/>
      <c r="J54" s="121" t="s">
        <v>131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132</v>
      </c>
      <c r="D56" s="35"/>
      <c r="E56" s="35"/>
      <c r="F56" s="35"/>
      <c r="G56" s="35"/>
      <c r="H56" s="35"/>
      <c r="I56" s="95"/>
      <c r="J56" s="105">
        <f>J87</f>
        <v>0</v>
      </c>
      <c r="K56" s="38"/>
      <c r="AU56" s="17" t="s">
        <v>133</v>
      </c>
    </row>
    <row r="57" spans="2:11" s="7" customFormat="1" ht="24.75" customHeight="1">
      <c r="B57" s="124"/>
      <c r="C57" s="125"/>
      <c r="D57" s="126" t="s">
        <v>134</v>
      </c>
      <c r="E57" s="127"/>
      <c r="F57" s="127"/>
      <c r="G57" s="127"/>
      <c r="H57" s="127"/>
      <c r="I57" s="128"/>
      <c r="J57" s="129">
        <f>J88</f>
        <v>0</v>
      </c>
      <c r="K57" s="130"/>
    </row>
    <row r="58" spans="2:11" s="8" customFormat="1" ht="19.5" customHeight="1">
      <c r="B58" s="131"/>
      <c r="C58" s="132"/>
      <c r="D58" s="133" t="s">
        <v>135</v>
      </c>
      <c r="E58" s="134"/>
      <c r="F58" s="134"/>
      <c r="G58" s="134"/>
      <c r="H58" s="134"/>
      <c r="I58" s="135"/>
      <c r="J58" s="136">
        <f>J89</f>
        <v>0</v>
      </c>
      <c r="K58" s="137"/>
    </row>
    <row r="59" spans="2:11" s="8" customFormat="1" ht="19.5" customHeight="1">
      <c r="B59" s="131"/>
      <c r="C59" s="132"/>
      <c r="D59" s="133" t="s">
        <v>136</v>
      </c>
      <c r="E59" s="134"/>
      <c r="F59" s="134"/>
      <c r="G59" s="134"/>
      <c r="H59" s="134"/>
      <c r="I59" s="135"/>
      <c r="J59" s="136">
        <f>J185</f>
        <v>0</v>
      </c>
      <c r="K59" s="137"/>
    </row>
    <row r="60" spans="2:11" s="8" customFormat="1" ht="19.5" customHeight="1">
      <c r="B60" s="131"/>
      <c r="C60" s="132"/>
      <c r="D60" s="133" t="s">
        <v>137</v>
      </c>
      <c r="E60" s="134"/>
      <c r="F60" s="134"/>
      <c r="G60" s="134"/>
      <c r="H60" s="134"/>
      <c r="I60" s="135"/>
      <c r="J60" s="136">
        <f>J189</f>
        <v>0</v>
      </c>
      <c r="K60" s="137"/>
    </row>
    <row r="61" spans="2:11" s="8" customFormat="1" ht="19.5" customHeight="1">
      <c r="B61" s="131"/>
      <c r="C61" s="132"/>
      <c r="D61" s="133" t="s">
        <v>138</v>
      </c>
      <c r="E61" s="134"/>
      <c r="F61" s="134"/>
      <c r="G61" s="134"/>
      <c r="H61" s="134"/>
      <c r="I61" s="135"/>
      <c r="J61" s="136">
        <f>J227</f>
        <v>0</v>
      </c>
      <c r="K61" s="137"/>
    </row>
    <row r="62" spans="2:11" s="8" customFormat="1" ht="19.5" customHeight="1">
      <c r="B62" s="131"/>
      <c r="C62" s="132"/>
      <c r="D62" s="133" t="s">
        <v>139</v>
      </c>
      <c r="E62" s="134"/>
      <c r="F62" s="134"/>
      <c r="G62" s="134"/>
      <c r="H62" s="134"/>
      <c r="I62" s="135"/>
      <c r="J62" s="136">
        <f>J230</f>
        <v>0</v>
      </c>
      <c r="K62" s="137"/>
    </row>
    <row r="63" spans="2:11" s="8" customFormat="1" ht="19.5" customHeight="1">
      <c r="B63" s="131"/>
      <c r="C63" s="132"/>
      <c r="D63" s="133" t="s">
        <v>140</v>
      </c>
      <c r="E63" s="134"/>
      <c r="F63" s="134"/>
      <c r="G63" s="134"/>
      <c r="H63" s="134"/>
      <c r="I63" s="135"/>
      <c r="J63" s="136">
        <f>J245</f>
        <v>0</v>
      </c>
      <c r="K63" s="137"/>
    </row>
    <row r="64" spans="2:11" s="8" customFormat="1" ht="19.5" customHeight="1">
      <c r="B64" s="131"/>
      <c r="C64" s="132"/>
      <c r="D64" s="133" t="s">
        <v>141</v>
      </c>
      <c r="E64" s="134"/>
      <c r="F64" s="134"/>
      <c r="G64" s="134"/>
      <c r="H64" s="134"/>
      <c r="I64" s="135"/>
      <c r="J64" s="136">
        <f>J261</f>
        <v>0</v>
      </c>
      <c r="K64" s="137"/>
    </row>
    <row r="65" spans="2:11" s="7" customFormat="1" ht="24.75" customHeight="1">
      <c r="B65" s="124"/>
      <c r="C65" s="125"/>
      <c r="D65" s="126" t="s">
        <v>142</v>
      </c>
      <c r="E65" s="127"/>
      <c r="F65" s="127"/>
      <c r="G65" s="127"/>
      <c r="H65" s="127"/>
      <c r="I65" s="128"/>
      <c r="J65" s="129">
        <f>J264</f>
        <v>0</v>
      </c>
      <c r="K65" s="130"/>
    </row>
    <row r="66" spans="2:11" s="8" customFormat="1" ht="19.5" customHeight="1">
      <c r="B66" s="131"/>
      <c r="C66" s="132"/>
      <c r="D66" s="133" t="s">
        <v>143</v>
      </c>
      <c r="E66" s="134"/>
      <c r="F66" s="134"/>
      <c r="G66" s="134"/>
      <c r="H66" s="134"/>
      <c r="I66" s="135"/>
      <c r="J66" s="136">
        <f>J265</f>
        <v>0</v>
      </c>
      <c r="K66" s="137"/>
    </row>
    <row r="67" spans="2:11" s="8" customFormat="1" ht="19.5" customHeight="1">
      <c r="B67" s="131"/>
      <c r="C67" s="132"/>
      <c r="D67" s="133" t="s">
        <v>144</v>
      </c>
      <c r="E67" s="134"/>
      <c r="F67" s="134"/>
      <c r="G67" s="134"/>
      <c r="H67" s="134"/>
      <c r="I67" s="135"/>
      <c r="J67" s="136">
        <f>J271</f>
        <v>0</v>
      </c>
      <c r="K67" s="137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5"/>
      <c r="J68" s="35"/>
      <c r="K68" s="38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6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7"/>
      <c r="J73" s="53"/>
      <c r="K73" s="53"/>
      <c r="L73" s="34"/>
    </row>
    <row r="74" spans="2:12" s="1" customFormat="1" ht="36.75" customHeight="1">
      <c r="B74" s="34"/>
      <c r="C74" s="54" t="s">
        <v>145</v>
      </c>
      <c r="L74" s="34"/>
    </row>
    <row r="75" spans="2:12" s="1" customFormat="1" ht="6.75" customHeight="1">
      <c r="B75" s="34"/>
      <c r="L75" s="34"/>
    </row>
    <row r="76" spans="2:12" s="1" customFormat="1" ht="14.25" customHeight="1">
      <c r="B76" s="34"/>
      <c r="C76" s="56" t="s">
        <v>17</v>
      </c>
      <c r="L76" s="34"/>
    </row>
    <row r="77" spans="2:12" s="1" customFormat="1" ht="22.5" customHeight="1">
      <c r="B77" s="34"/>
      <c r="E77" s="267" t="str">
        <f>E7</f>
        <v>LITVÍNOV</v>
      </c>
      <c r="F77" s="229"/>
      <c r="G77" s="229"/>
      <c r="H77" s="229"/>
      <c r="L77" s="34"/>
    </row>
    <row r="78" spans="2:12" s="1" customFormat="1" ht="14.25" customHeight="1">
      <c r="B78" s="34"/>
      <c r="C78" s="56" t="s">
        <v>106</v>
      </c>
      <c r="L78" s="34"/>
    </row>
    <row r="79" spans="2:12" s="1" customFormat="1" ht="23.25" customHeight="1">
      <c r="B79" s="34"/>
      <c r="E79" s="247" t="str">
        <f>E9</f>
        <v>ZRN - KOMUNIKACE</v>
      </c>
      <c r="F79" s="229"/>
      <c r="G79" s="229"/>
      <c r="H79" s="229"/>
      <c r="L79" s="34"/>
    </row>
    <row r="80" spans="2:12" s="1" customFormat="1" ht="6.75" customHeight="1">
      <c r="B80" s="34"/>
      <c r="L80" s="34"/>
    </row>
    <row r="81" spans="2:12" s="1" customFormat="1" ht="18" customHeight="1">
      <c r="B81" s="34"/>
      <c r="C81" s="56" t="s">
        <v>23</v>
      </c>
      <c r="F81" s="138" t="str">
        <f>F12</f>
        <v> </v>
      </c>
      <c r="I81" s="139" t="s">
        <v>25</v>
      </c>
      <c r="J81" s="60" t="str">
        <f>IF(J12="","",J12)</f>
        <v>13.10.2017</v>
      </c>
      <c r="L81" s="34"/>
    </row>
    <row r="82" spans="2:12" s="1" customFormat="1" ht="6.75" customHeight="1">
      <c r="B82" s="34"/>
      <c r="L82" s="34"/>
    </row>
    <row r="83" spans="2:12" s="1" customFormat="1" ht="15">
      <c r="B83" s="34"/>
      <c r="C83" s="56" t="s">
        <v>29</v>
      </c>
      <c r="F83" s="138" t="str">
        <f>E15</f>
        <v> </v>
      </c>
      <c r="I83" s="139" t="s">
        <v>34</v>
      </c>
      <c r="J83" s="138" t="str">
        <f>E21</f>
        <v> </v>
      </c>
      <c r="L83" s="34"/>
    </row>
    <row r="84" spans="2:12" s="1" customFormat="1" ht="14.25" customHeight="1">
      <c r="B84" s="34"/>
      <c r="C84" s="56" t="s">
        <v>32</v>
      </c>
      <c r="F84" s="138">
        <f>IF(E18="","",E18)</f>
      </c>
      <c r="L84" s="34"/>
    </row>
    <row r="85" spans="2:12" s="1" customFormat="1" ht="9.75" customHeight="1">
      <c r="B85" s="34"/>
      <c r="L85" s="34"/>
    </row>
    <row r="86" spans="2:20" s="9" customFormat="1" ht="29.25" customHeight="1">
      <c r="B86" s="140"/>
      <c r="C86" s="141" t="s">
        <v>146</v>
      </c>
      <c r="D86" s="142" t="s">
        <v>56</v>
      </c>
      <c r="E86" s="142" t="s">
        <v>52</v>
      </c>
      <c r="F86" s="142" t="s">
        <v>147</v>
      </c>
      <c r="G86" s="142" t="s">
        <v>148</v>
      </c>
      <c r="H86" s="142" t="s">
        <v>149</v>
      </c>
      <c r="I86" s="143" t="s">
        <v>150</v>
      </c>
      <c r="J86" s="142" t="s">
        <v>131</v>
      </c>
      <c r="K86" s="144" t="s">
        <v>151</v>
      </c>
      <c r="L86" s="140"/>
      <c r="M86" s="67" t="s">
        <v>152</v>
      </c>
      <c r="N86" s="68" t="s">
        <v>41</v>
      </c>
      <c r="O86" s="68" t="s">
        <v>153</v>
      </c>
      <c r="P86" s="68" t="s">
        <v>154</v>
      </c>
      <c r="Q86" s="68" t="s">
        <v>155</v>
      </c>
      <c r="R86" s="68" t="s">
        <v>156</v>
      </c>
      <c r="S86" s="68" t="s">
        <v>157</v>
      </c>
      <c r="T86" s="69" t="s">
        <v>158</v>
      </c>
    </row>
    <row r="87" spans="2:63" s="1" customFormat="1" ht="29.25" customHeight="1">
      <c r="B87" s="34"/>
      <c r="C87" s="71" t="s">
        <v>132</v>
      </c>
      <c r="J87" s="145">
        <f>BK87</f>
        <v>0</v>
      </c>
      <c r="L87" s="34"/>
      <c r="M87" s="70"/>
      <c r="N87" s="61"/>
      <c r="O87" s="61"/>
      <c r="P87" s="146">
        <f>P88+P264</f>
        <v>0</v>
      </c>
      <c r="Q87" s="61"/>
      <c r="R87" s="146">
        <f>R88+R264</f>
        <v>573.85221008</v>
      </c>
      <c r="S87" s="61"/>
      <c r="T87" s="147">
        <f>T88+T264</f>
        <v>647.741</v>
      </c>
      <c r="AT87" s="17" t="s">
        <v>70</v>
      </c>
      <c r="AU87" s="17" t="s">
        <v>133</v>
      </c>
      <c r="BK87" s="148">
        <f>BK88+BK264</f>
        <v>0</v>
      </c>
    </row>
    <row r="88" spans="2:63" s="10" customFormat="1" ht="36.75" customHeight="1">
      <c r="B88" s="149"/>
      <c r="D88" s="150" t="s">
        <v>70</v>
      </c>
      <c r="E88" s="151" t="s">
        <v>159</v>
      </c>
      <c r="F88" s="151" t="s">
        <v>160</v>
      </c>
      <c r="I88" s="152"/>
      <c r="J88" s="153">
        <f>BK88</f>
        <v>0</v>
      </c>
      <c r="L88" s="149"/>
      <c r="M88" s="154"/>
      <c r="N88" s="155"/>
      <c r="O88" s="155"/>
      <c r="P88" s="156">
        <f>P89+P185+P189+P227+P230+P245+P261</f>
        <v>0</v>
      </c>
      <c r="Q88" s="155"/>
      <c r="R88" s="156">
        <f>R89+R185+R189+R227+R230+R245+R261</f>
        <v>569.28453008</v>
      </c>
      <c r="S88" s="155"/>
      <c r="T88" s="157">
        <f>T89+T185+T189+T227+T230+T245+T261</f>
        <v>647.741</v>
      </c>
      <c r="AR88" s="150" t="s">
        <v>22</v>
      </c>
      <c r="AT88" s="158" t="s">
        <v>70</v>
      </c>
      <c r="AU88" s="158" t="s">
        <v>71</v>
      </c>
      <c r="AY88" s="150" t="s">
        <v>161</v>
      </c>
      <c r="BK88" s="159">
        <f>BK89+BK185+BK189+BK227+BK230+BK245+BK261</f>
        <v>0</v>
      </c>
    </row>
    <row r="89" spans="2:63" s="10" customFormat="1" ht="19.5" customHeight="1">
      <c r="B89" s="149"/>
      <c r="D89" s="160" t="s">
        <v>70</v>
      </c>
      <c r="E89" s="161" t="s">
        <v>22</v>
      </c>
      <c r="F89" s="161" t="s">
        <v>162</v>
      </c>
      <c r="I89" s="152"/>
      <c r="J89" s="162">
        <f>BK89</f>
        <v>0</v>
      </c>
      <c r="L89" s="149"/>
      <c r="M89" s="154"/>
      <c r="N89" s="155"/>
      <c r="O89" s="155"/>
      <c r="P89" s="156">
        <f>SUM(P90:P184)</f>
        <v>0</v>
      </c>
      <c r="Q89" s="155"/>
      <c r="R89" s="156">
        <f>SUM(R90:R184)</f>
        <v>81.97698</v>
      </c>
      <c r="S89" s="155"/>
      <c r="T89" s="157">
        <f>SUM(T90:T184)</f>
        <v>647.741</v>
      </c>
      <c r="AR89" s="150" t="s">
        <v>22</v>
      </c>
      <c r="AT89" s="158" t="s">
        <v>70</v>
      </c>
      <c r="AU89" s="158" t="s">
        <v>22</v>
      </c>
      <c r="AY89" s="150" t="s">
        <v>161</v>
      </c>
      <c r="BK89" s="159">
        <f>SUM(BK90:BK184)</f>
        <v>0</v>
      </c>
    </row>
    <row r="90" spans="2:65" s="1" customFormat="1" ht="22.5" customHeight="1">
      <c r="B90" s="163"/>
      <c r="C90" s="164" t="s">
        <v>22</v>
      </c>
      <c r="D90" s="164" t="s">
        <v>163</v>
      </c>
      <c r="E90" s="165" t="s">
        <v>164</v>
      </c>
      <c r="F90" s="166" t="s">
        <v>165</v>
      </c>
      <c r="G90" s="167" t="s">
        <v>104</v>
      </c>
      <c r="H90" s="168">
        <v>13</v>
      </c>
      <c r="I90" s="169"/>
      <c r="J90" s="170">
        <f>ROUND(I90*H90,2)</f>
        <v>0</v>
      </c>
      <c r="K90" s="166" t="s">
        <v>166</v>
      </c>
      <c r="L90" s="34"/>
      <c r="M90" s="171" t="s">
        <v>3</v>
      </c>
      <c r="N90" s="172" t="s">
        <v>42</v>
      </c>
      <c r="O90" s="35"/>
      <c r="P90" s="173">
        <f>O90*H90</f>
        <v>0</v>
      </c>
      <c r="Q90" s="173">
        <v>0</v>
      </c>
      <c r="R90" s="173">
        <f>Q90*H90</f>
        <v>0</v>
      </c>
      <c r="S90" s="173">
        <v>0.255</v>
      </c>
      <c r="T90" s="174">
        <f>S90*H90</f>
        <v>3.315</v>
      </c>
      <c r="AR90" s="17" t="s">
        <v>167</v>
      </c>
      <c r="AT90" s="17" t="s">
        <v>163</v>
      </c>
      <c r="AU90" s="17" t="s">
        <v>79</v>
      </c>
      <c r="AY90" s="17" t="s">
        <v>161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7" t="s">
        <v>22</v>
      </c>
      <c r="BK90" s="175">
        <f>ROUND(I90*H90,2)</f>
        <v>0</v>
      </c>
      <c r="BL90" s="17" t="s">
        <v>167</v>
      </c>
      <c r="BM90" s="17" t="s">
        <v>168</v>
      </c>
    </row>
    <row r="91" spans="2:47" s="1" customFormat="1" ht="54">
      <c r="B91" s="34"/>
      <c r="D91" s="176" t="s">
        <v>169</v>
      </c>
      <c r="F91" s="177" t="s">
        <v>170</v>
      </c>
      <c r="I91" s="178"/>
      <c r="L91" s="34"/>
      <c r="M91" s="63"/>
      <c r="N91" s="35"/>
      <c r="O91" s="35"/>
      <c r="P91" s="35"/>
      <c r="Q91" s="35"/>
      <c r="R91" s="35"/>
      <c r="S91" s="35"/>
      <c r="T91" s="64"/>
      <c r="AT91" s="17" t="s">
        <v>169</v>
      </c>
      <c r="AU91" s="17" t="s">
        <v>79</v>
      </c>
    </row>
    <row r="92" spans="2:65" s="1" customFormat="1" ht="22.5" customHeight="1">
      <c r="B92" s="163"/>
      <c r="C92" s="164" t="s">
        <v>79</v>
      </c>
      <c r="D92" s="164" t="s">
        <v>163</v>
      </c>
      <c r="E92" s="165" t="s">
        <v>171</v>
      </c>
      <c r="F92" s="166" t="s">
        <v>172</v>
      </c>
      <c r="G92" s="167" t="s">
        <v>104</v>
      </c>
      <c r="H92" s="168">
        <v>128</v>
      </c>
      <c r="I92" s="169"/>
      <c r="J92" s="170">
        <f>ROUND(I92*H92,2)</f>
        <v>0</v>
      </c>
      <c r="K92" s="166" t="s">
        <v>166</v>
      </c>
      <c r="L92" s="34"/>
      <c r="M92" s="171" t="s">
        <v>3</v>
      </c>
      <c r="N92" s="172" t="s">
        <v>42</v>
      </c>
      <c r="O92" s="35"/>
      <c r="P92" s="173">
        <f>O92*H92</f>
        <v>0</v>
      </c>
      <c r="Q92" s="173">
        <v>0</v>
      </c>
      <c r="R92" s="173">
        <f>Q92*H92</f>
        <v>0</v>
      </c>
      <c r="S92" s="173">
        <v>0.185</v>
      </c>
      <c r="T92" s="174">
        <f>S92*H92</f>
        <v>23.68</v>
      </c>
      <c r="AR92" s="17" t="s">
        <v>167</v>
      </c>
      <c r="AT92" s="17" t="s">
        <v>163</v>
      </c>
      <c r="AU92" s="17" t="s">
        <v>79</v>
      </c>
      <c r="AY92" s="17" t="s">
        <v>161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22</v>
      </c>
      <c r="BK92" s="175">
        <f>ROUND(I92*H92,2)</f>
        <v>0</v>
      </c>
      <c r="BL92" s="17" t="s">
        <v>167</v>
      </c>
      <c r="BM92" s="17" t="s">
        <v>173</v>
      </c>
    </row>
    <row r="93" spans="2:47" s="1" customFormat="1" ht="40.5">
      <c r="B93" s="34"/>
      <c r="D93" s="176" t="s">
        <v>169</v>
      </c>
      <c r="F93" s="177" t="s">
        <v>174</v>
      </c>
      <c r="I93" s="17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169</v>
      </c>
      <c r="AU93" s="17" t="s">
        <v>79</v>
      </c>
    </row>
    <row r="94" spans="2:65" s="1" customFormat="1" ht="22.5" customHeight="1">
      <c r="B94" s="163"/>
      <c r="C94" s="164" t="s">
        <v>88</v>
      </c>
      <c r="D94" s="164" t="s">
        <v>163</v>
      </c>
      <c r="E94" s="165" t="s">
        <v>175</v>
      </c>
      <c r="F94" s="166" t="s">
        <v>176</v>
      </c>
      <c r="G94" s="167" t="s">
        <v>104</v>
      </c>
      <c r="H94" s="168">
        <v>128</v>
      </c>
      <c r="I94" s="169"/>
      <c r="J94" s="170">
        <f>ROUND(I94*H94,2)</f>
        <v>0</v>
      </c>
      <c r="K94" s="166" t="s">
        <v>166</v>
      </c>
      <c r="L94" s="34"/>
      <c r="M94" s="171" t="s">
        <v>3</v>
      </c>
      <c r="N94" s="172" t="s">
        <v>42</v>
      </c>
      <c r="O94" s="35"/>
      <c r="P94" s="173">
        <f>O94*H94</f>
        <v>0</v>
      </c>
      <c r="Q94" s="173">
        <v>0</v>
      </c>
      <c r="R94" s="173">
        <f>Q94*H94</f>
        <v>0</v>
      </c>
      <c r="S94" s="173">
        <v>0.316</v>
      </c>
      <c r="T94" s="174">
        <f>S94*H94</f>
        <v>40.448</v>
      </c>
      <c r="AR94" s="17" t="s">
        <v>167</v>
      </c>
      <c r="AT94" s="17" t="s">
        <v>163</v>
      </c>
      <c r="AU94" s="17" t="s">
        <v>79</v>
      </c>
      <c r="AY94" s="17" t="s">
        <v>161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7" t="s">
        <v>22</v>
      </c>
      <c r="BK94" s="175">
        <f>ROUND(I94*H94,2)</f>
        <v>0</v>
      </c>
      <c r="BL94" s="17" t="s">
        <v>167</v>
      </c>
      <c r="BM94" s="17" t="s">
        <v>177</v>
      </c>
    </row>
    <row r="95" spans="2:47" s="1" customFormat="1" ht="40.5">
      <c r="B95" s="34"/>
      <c r="D95" s="176" t="s">
        <v>169</v>
      </c>
      <c r="F95" s="177" t="s">
        <v>178</v>
      </c>
      <c r="I95" s="178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169</v>
      </c>
      <c r="AU95" s="17" t="s">
        <v>79</v>
      </c>
    </row>
    <row r="96" spans="2:65" s="1" customFormat="1" ht="22.5" customHeight="1">
      <c r="B96" s="163"/>
      <c r="C96" s="164" t="s">
        <v>167</v>
      </c>
      <c r="D96" s="164" t="s">
        <v>163</v>
      </c>
      <c r="E96" s="165" t="s">
        <v>179</v>
      </c>
      <c r="F96" s="166" t="s">
        <v>180</v>
      </c>
      <c r="G96" s="167" t="s">
        <v>104</v>
      </c>
      <c r="H96" s="168">
        <v>366</v>
      </c>
      <c r="I96" s="169"/>
      <c r="J96" s="170">
        <f>ROUND(I96*H96,2)</f>
        <v>0</v>
      </c>
      <c r="K96" s="166" t="s">
        <v>166</v>
      </c>
      <c r="L96" s="34"/>
      <c r="M96" s="171" t="s">
        <v>3</v>
      </c>
      <c r="N96" s="172" t="s">
        <v>42</v>
      </c>
      <c r="O96" s="35"/>
      <c r="P96" s="173">
        <f>O96*H96</f>
        <v>0</v>
      </c>
      <c r="Q96" s="173">
        <v>0</v>
      </c>
      <c r="R96" s="173">
        <f>Q96*H96</f>
        <v>0</v>
      </c>
      <c r="S96" s="173">
        <v>0.185</v>
      </c>
      <c r="T96" s="174">
        <f>S96*H96</f>
        <v>67.71</v>
      </c>
      <c r="AR96" s="17" t="s">
        <v>167</v>
      </c>
      <c r="AT96" s="17" t="s">
        <v>163</v>
      </c>
      <c r="AU96" s="17" t="s">
        <v>79</v>
      </c>
      <c r="AY96" s="17" t="s">
        <v>161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7" t="s">
        <v>22</v>
      </c>
      <c r="BK96" s="175">
        <f>ROUND(I96*H96,2)</f>
        <v>0</v>
      </c>
      <c r="BL96" s="17" t="s">
        <v>167</v>
      </c>
      <c r="BM96" s="17" t="s">
        <v>181</v>
      </c>
    </row>
    <row r="97" spans="2:47" s="1" customFormat="1" ht="40.5">
      <c r="B97" s="34"/>
      <c r="D97" s="176" t="s">
        <v>169</v>
      </c>
      <c r="F97" s="177" t="s">
        <v>182</v>
      </c>
      <c r="I97" s="178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169</v>
      </c>
      <c r="AU97" s="17" t="s">
        <v>79</v>
      </c>
    </row>
    <row r="98" spans="2:65" s="1" customFormat="1" ht="22.5" customHeight="1">
      <c r="B98" s="163"/>
      <c r="C98" s="164" t="s">
        <v>109</v>
      </c>
      <c r="D98" s="164" t="s">
        <v>163</v>
      </c>
      <c r="E98" s="165" t="s">
        <v>183</v>
      </c>
      <c r="F98" s="166" t="s">
        <v>184</v>
      </c>
      <c r="G98" s="167" t="s">
        <v>104</v>
      </c>
      <c r="H98" s="168">
        <v>782</v>
      </c>
      <c r="I98" s="169"/>
      <c r="J98" s="170">
        <f>ROUND(I98*H98,2)</f>
        <v>0</v>
      </c>
      <c r="K98" s="166" t="s">
        <v>166</v>
      </c>
      <c r="L98" s="34"/>
      <c r="M98" s="171" t="s">
        <v>3</v>
      </c>
      <c r="N98" s="172" t="s">
        <v>42</v>
      </c>
      <c r="O98" s="35"/>
      <c r="P98" s="173">
        <f>O98*H98</f>
        <v>0</v>
      </c>
      <c r="Q98" s="173">
        <v>0</v>
      </c>
      <c r="R98" s="173">
        <f>Q98*H98</f>
        <v>0</v>
      </c>
      <c r="S98" s="173">
        <v>0.5</v>
      </c>
      <c r="T98" s="174">
        <f>S98*H98</f>
        <v>391</v>
      </c>
      <c r="AR98" s="17" t="s">
        <v>167</v>
      </c>
      <c r="AT98" s="17" t="s">
        <v>163</v>
      </c>
      <c r="AU98" s="17" t="s">
        <v>79</v>
      </c>
      <c r="AY98" s="17" t="s">
        <v>161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7" t="s">
        <v>22</v>
      </c>
      <c r="BK98" s="175">
        <f>ROUND(I98*H98,2)</f>
        <v>0</v>
      </c>
      <c r="BL98" s="17" t="s">
        <v>167</v>
      </c>
      <c r="BM98" s="17" t="s">
        <v>185</v>
      </c>
    </row>
    <row r="99" spans="2:47" s="1" customFormat="1" ht="40.5">
      <c r="B99" s="34"/>
      <c r="D99" s="176" t="s">
        <v>169</v>
      </c>
      <c r="F99" s="177" t="s">
        <v>186</v>
      </c>
      <c r="I99" s="178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169</v>
      </c>
      <c r="AU99" s="17" t="s">
        <v>79</v>
      </c>
    </row>
    <row r="100" spans="2:65" s="1" customFormat="1" ht="22.5" customHeight="1">
      <c r="B100" s="163"/>
      <c r="C100" s="164" t="s">
        <v>187</v>
      </c>
      <c r="D100" s="164" t="s">
        <v>163</v>
      </c>
      <c r="E100" s="165" t="s">
        <v>188</v>
      </c>
      <c r="F100" s="166" t="s">
        <v>189</v>
      </c>
      <c r="G100" s="167" t="s">
        <v>104</v>
      </c>
      <c r="H100" s="168">
        <v>366</v>
      </c>
      <c r="I100" s="169"/>
      <c r="J100" s="170">
        <f>ROUND(I100*H100,2)</f>
        <v>0</v>
      </c>
      <c r="K100" s="166" t="s">
        <v>166</v>
      </c>
      <c r="L100" s="34"/>
      <c r="M100" s="171" t="s">
        <v>3</v>
      </c>
      <c r="N100" s="172" t="s">
        <v>42</v>
      </c>
      <c r="O100" s="35"/>
      <c r="P100" s="173">
        <f>O100*H100</f>
        <v>0</v>
      </c>
      <c r="Q100" s="173">
        <v>0</v>
      </c>
      <c r="R100" s="173">
        <f>Q100*H100</f>
        <v>0</v>
      </c>
      <c r="S100" s="173">
        <v>0.098</v>
      </c>
      <c r="T100" s="174">
        <f>S100*H100</f>
        <v>35.868</v>
      </c>
      <c r="AR100" s="17" t="s">
        <v>167</v>
      </c>
      <c r="AT100" s="17" t="s">
        <v>163</v>
      </c>
      <c r="AU100" s="17" t="s">
        <v>79</v>
      </c>
      <c r="AY100" s="17" t="s">
        <v>161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7" t="s">
        <v>22</v>
      </c>
      <c r="BK100" s="175">
        <f>ROUND(I100*H100,2)</f>
        <v>0</v>
      </c>
      <c r="BL100" s="17" t="s">
        <v>167</v>
      </c>
      <c r="BM100" s="17" t="s">
        <v>190</v>
      </c>
    </row>
    <row r="101" spans="2:47" s="1" customFormat="1" ht="40.5">
      <c r="B101" s="34"/>
      <c r="D101" s="176" t="s">
        <v>169</v>
      </c>
      <c r="F101" s="177" t="s">
        <v>191</v>
      </c>
      <c r="I101" s="178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169</v>
      </c>
      <c r="AU101" s="17" t="s">
        <v>79</v>
      </c>
    </row>
    <row r="102" spans="2:65" s="1" customFormat="1" ht="22.5" customHeight="1">
      <c r="B102" s="163"/>
      <c r="C102" s="164" t="s">
        <v>192</v>
      </c>
      <c r="D102" s="164" t="s">
        <v>163</v>
      </c>
      <c r="E102" s="165" t="s">
        <v>193</v>
      </c>
      <c r="F102" s="166" t="s">
        <v>194</v>
      </c>
      <c r="G102" s="167" t="s">
        <v>195</v>
      </c>
      <c r="H102" s="168">
        <v>216</v>
      </c>
      <c r="I102" s="169"/>
      <c r="J102" s="170">
        <f>ROUND(I102*H102,2)</f>
        <v>0</v>
      </c>
      <c r="K102" s="166" t="s">
        <v>166</v>
      </c>
      <c r="L102" s="34"/>
      <c r="M102" s="171" t="s">
        <v>3</v>
      </c>
      <c r="N102" s="172" t="s">
        <v>42</v>
      </c>
      <c r="O102" s="35"/>
      <c r="P102" s="173">
        <f>O102*H102</f>
        <v>0</v>
      </c>
      <c r="Q102" s="173">
        <v>0</v>
      </c>
      <c r="R102" s="173">
        <f>Q102*H102</f>
        <v>0</v>
      </c>
      <c r="S102" s="173">
        <v>0.205</v>
      </c>
      <c r="T102" s="174">
        <f>S102*H102</f>
        <v>44.279999999999994</v>
      </c>
      <c r="AR102" s="17" t="s">
        <v>167</v>
      </c>
      <c r="AT102" s="17" t="s">
        <v>163</v>
      </c>
      <c r="AU102" s="17" t="s">
        <v>79</v>
      </c>
      <c r="AY102" s="17" t="s">
        <v>161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22</v>
      </c>
      <c r="BK102" s="175">
        <f>ROUND(I102*H102,2)</f>
        <v>0</v>
      </c>
      <c r="BL102" s="17" t="s">
        <v>167</v>
      </c>
      <c r="BM102" s="17" t="s">
        <v>196</v>
      </c>
    </row>
    <row r="103" spans="2:47" s="1" customFormat="1" ht="27">
      <c r="B103" s="34"/>
      <c r="D103" s="176" t="s">
        <v>169</v>
      </c>
      <c r="F103" s="177" t="s">
        <v>197</v>
      </c>
      <c r="I103" s="178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169</v>
      </c>
      <c r="AU103" s="17" t="s">
        <v>79</v>
      </c>
    </row>
    <row r="104" spans="2:65" s="1" customFormat="1" ht="22.5" customHeight="1">
      <c r="B104" s="163"/>
      <c r="C104" s="164" t="s">
        <v>198</v>
      </c>
      <c r="D104" s="164" t="s">
        <v>163</v>
      </c>
      <c r="E104" s="165" t="s">
        <v>199</v>
      </c>
      <c r="F104" s="166" t="s">
        <v>200</v>
      </c>
      <c r="G104" s="167" t="s">
        <v>195</v>
      </c>
      <c r="H104" s="168">
        <v>1036</v>
      </c>
      <c r="I104" s="169"/>
      <c r="J104" s="170">
        <f>ROUND(I104*H104,2)</f>
        <v>0</v>
      </c>
      <c r="K104" s="166" t="s">
        <v>166</v>
      </c>
      <c r="L104" s="34"/>
      <c r="M104" s="171" t="s">
        <v>3</v>
      </c>
      <c r="N104" s="172" t="s">
        <v>42</v>
      </c>
      <c r="O104" s="35"/>
      <c r="P104" s="173">
        <f>O104*H104</f>
        <v>0</v>
      </c>
      <c r="Q104" s="173">
        <v>0</v>
      </c>
      <c r="R104" s="173">
        <f>Q104*H104</f>
        <v>0</v>
      </c>
      <c r="S104" s="173">
        <v>0.04</v>
      </c>
      <c r="T104" s="174">
        <f>S104*H104</f>
        <v>41.44</v>
      </c>
      <c r="AR104" s="17" t="s">
        <v>167</v>
      </c>
      <c r="AT104" s="17" t="s">
        <v>163</v>
      </c>
      <c r="AU104" s="17" t="s">
        <v>79</v>
      </c>
      <c r="AY104" s="17" t="s">
        <v>161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7" t="s">
        <v>22</v>
      </c>
      <c r="BK104" s="175">
        <f>ROUND(I104*H104,2)</f>
        <v>0</v>
      </c>
      <c r="BL104" s="17" t="s">
        <v>167</v>
      </c>
      <c r="BM104" s="17" t="s">
        <v>201</v>
      </c>
    </row>
    <row r="105" spans="2:47" s="1" customFormat="1" ht="27">
      <c r="B105" s="34"/>
      <c r="D105" s="176" t="s">
        <v>169</v>
      </c>
      <c r="F105" s="177" t="s">
        <v>202</v>
      </c>
      <c r="I105" s="178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169</v>
      </c>
      <c r="AU105" s="17" t="s">
        <v>79</v>
      </c>
    </row>
    <row r="106" spans="2:65" s="1" customFormat="1" ht="22.5" customHeight="1">
      <c r="B106" s="163"/>
      <c r="C106" s="164" t="s">
        <v>203</v>
      </c>
      <c r="D106" s="164" t="s">
        <v>163</v>
      </c>
      <c r="E106" s="165" t="s">
        <v>204</v>
      </c>
      <c r="F106" s="166" t="s">
        <v>205</v>
      </c>
      <c r="G106" s="167" t="s">
        <v>86</v>
      </c>
      <c r="H106" s="168">
        <v>79.05</v>
      </c>
      <c r="I106" s="169"/>
      <c r="J106" s="170">
        <f>ROUND(I106*H106,2)</f>
        <v>0</v>
      </c>
      <c r="K106" s="166" t="s">
        <v>166</v>
      </c>
      <c r="L106" s="34"/>
      <c r="M106" s="171" t="s">
        <v>3</v>
      </c>
      <c r="N106" s="172" t="s">
        <v>42</v>
      </c>
      <c r="O106" s="35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7" t="s">
        <v>167</v>
      </c>
      <c r="AT106" s="17" t="s">
        <v>163</v>
      </c>
      <c r="AU106" s="17" t="s">
        <v>79</v>
      </c>
      <c r="AY106" s="17" t="s">
        <v>161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22</v>
      </c>
      <c r="BK106" s="175">
        <f>ROUND(I106*H106,2)</f>
        <v>0</v>
      </c>
      <c r="BL106" s="17" t="s">
        <v>167</v>
      </c>
      <c r="BM106" s="17" t="s">
        <v>206</v>
      </c>
    </row>
    <row r="107" spans="2:47" s="1" customFormat="1" ht="27">
      <c r="B107" s="34"/>
      <c r="D107" s="179" t="s">
        <v>169</v>
      </c>
      <c r="F107" s="180" t="s">
        <v>207</v>
      </c>
      <c r="I107" s="178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169</v>
      </c>
      <c r="AU107" s="17" t="s">
        <v>79</v>
      </c>
    </row>
    <row r="108" spans="2:51" s="11" customFormat="1" ht="13.5">
      <c r="B108" s="181"/>
      <c r="D108" s="176" t="s">
        <v>208</v>
      </c>
      <c r="E108" s="182" t="s">
        <v>3</v>
      </c>
      <c r="F108" s="183" t="s">
        <v>84</v>
      </c>
      <c r="H108" s="184">
        <v>79.05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208</v>
      </c>
      <c r="AU108" s="189" t="s">
        <v>79</v>
      </c>
      <c r="AV108" s="11" t="s">
        <v>79</v>
      </c>
      <c r="AW108" s="11" t="s">
        <v>35</v>
      </c>
      <c r="AX108" s="11" t="s">
        <v>22</v>
      </c>
      <c r="AY108" s="189" t="s">
        <v>161</v>
      </c>
    </row>
    <row r="109" spans="2:65" s="1" customFormat="1" ht="22.5" customHeight="1">
      <c r="B109" s="163"/>
      <c r="C109" s="164" t="s">
        <v>27</v>
      </c>
      <c r="D109" s="164" t="s">
        <v>163</v>
      </c>
      <c r="E109" s="165" t="s">
        <v>209</v>
      </c>
      <c r="F109" s="166" t="s">
        <v>210</v>
      </c>
      <c r="G109" s="167" t="s">
        <v>86</v>
      </c>
      <c r="H109" s="168">
        <v>63.05</v>
      </c>
      <c r="I109" s="169"/>
      <c r="J109" s="170">
        <f>ROUND(I109*H109,2)</f>
        <v>0</v>
      </c>
      <c r="K109" s="166" t="s">
        <v>166</v>
      </c>
      <c r="L109" s="34"/>
      <c r="M109" s="171" t="s">
        <v>3</v>
      </c>
      <c r="N109" s="172" t="s">
        <v>42</v>
      </c>
      <c r="O109" s="35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7" t="s">
        <v>167</v>
      </c>
      <c r="AT109" s="17" t="s">
        <v>163</v>
      </c>
      <c r="AU109" s="17" t="s">
        <v>79</v>
      </c>
      <c r="AY109" s="17" t="s">
        <v>161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7" t="s">
        <v>22</v>
      </c>
      <c r="BK109" s="175">
        <f>ROUND(I109*H109,2)</f>
        <v>0</v>
      </c>
      <c r="BL109" s="17" t="s">
        <v>167</v>
      </c>
      <c r="BM109" s="17" t="s">
        <v>211</v>
      </c>
    </row>
    <row r="110" spans="2:47" s="1" customFormat="1" ht="27">
      <c r="B110" s="34"/>
      <c r="D110" s="179" t="s">
        <v>169</v>
      </c>
      <c r="F110" s="180" t="s">
        <v>212</v>
      </c>
      <c r="I110" s="178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169</v>
      </c>
      <c r="AU110" s="17" t="s">
        <v>79</v>
      </c>
    </row>
    <row r="111" spans="2:51" s="11" customFormat="1" ht="13.5">
      <c r="B111" s="181"/>
      <c r="D111" s="176" t="s">
        <v>208</v>
      </c>
      <c r="E111" s="182" t="s">
        <v>3</v>
      </c>
      <c r="F111" s="183" t="s">
        <v>89</v>
      </c>
      <c r="H111" s="184">
        <v>63.05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9" t="s">
        <v>208</v>
      </c>
      <c r="AU111" s="189" t="s">
        <v>79</v>
      </c>
      <c r="AV111" s="11" t="s">
        <v>79</v>
      </c>
      <c r="AW111" s="11" t="s">
        <v>35</v>
      </c>
      <c r="AX111" s="11" t="s">
        <v>22</v>
      </c>
      <c r="AY111" s="189" t="s">
        <v>161</v>
      </c>
    </row>
    <row r="112" spans="2:65" s="1" customFormat="1" ht="22.5" customHeight="1">
      <c r="B112" s="163"/>
      <c r="C112" s="164" t="s">
        <v>213</v>
      </c>
      <c r="D112" s="164" t="s">
        <v>163</v>
      </c>
      <c r="E112" s="165" t="s">
        <v>214</v>
      </c>
      <c r="F112" s="166" t="s">
        <v>215</v>
      </c>
      <c r="G112" s="167" t="s">
        <v>86</v>
      </c>
      <c r="H112" s="168">
        <v>31.525</v>
      </c>
      <c r="I112" s="169"/>
      <c r="J112" s="170">
        <f>ROUND(I112*H112,2)</f>
        <v>0</v>
      </c>
      <c r="K112" s="166" t="s">
        <v>166</v>
      </c>
      <c r="L112" s="34"/>
      <c r="M112" s="171" t="s">
        <v>3</v>
      </c>
      <c r="N112" s="172" t="s">
        <v>42</v>
      </c>
      <c r="O112" s="35"/>
      <c r="P112" s="173">
        <f>O112*H112</f>
        <v>0</v>
      </c>
      <c r="Q112" s="173">
        <v>0</v>
      </c>
      <c r="R112" s="173">
        <f>Q112*H112</f>
        <v>0</v>
      </c>
      <c r="S112" s="173">
        <v>0</v>
      </c>
      <c r="T112" s="174">
        <f>S112*H112</f>
        <v>0</v>
      </c>
      <c r="AR112" s="17" t="s">
        <v>167</v>
      </c>
      <c r="AT112" s="17" t="s">
        <v>163</v>
      </c>
      <c r="AU112" s="17" t="s">
        <v>79</v>
      </c>
      <c r="AY112" s="17" t="s">
        <v>161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7" t="s">
        <v>22</v>
      </c>
      <c r="BK112" s="175">
        <f>ROUND(I112*H112,2)</f>
        <v>0</v>
      </c>
      <c r="BL112" s="17" t="s">
        <v>167</v>
      </c>
      <c r="BM112" s="17" t="s">
        <v>216</v>
      </c>
    </row>
    <row r="113" spans="2:47" s="1" customFormat="1" ht="40.5">
      <c r="B113" s="34"/>
      <c r="D113" s="179" t="s">
        <v>169</v>
      </c>
      <c r="F113" s="180" t="s">
        <v>217</v>
      </c>
      <c r="I113" s="178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169</v>
      </c>
      <c r="AU113" s="17" t="s">
        <v>79</v>
      </c>
    </row>
    <row r="114" spans="2:47" s="1" customFormat="1" ht="27">
      <c r="B114" s="34"/>
      <c r="D114" s="179" t="s">
        <v>218</v>
      </c>
      <c r="F114" s="190" t="s">
        <v>219</v>
      </c>
      <c r="I114" s="178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218</v>
      </c>
      <c r="AU114" s="17" t="s">
        <v>79</v>
      </c>
    </row>
    <row r="115" spans="2:51" s="11" customFormat="1" ht="13.5">
      <c r="B115" s="181"/>
      <c r="D115" s="179" t="s">
        <v>208</v>
      </c>
      <c r="E115" s="189" t="s">
        <v>3</v>
      </c>
      <c r="F115" s="191" t="s">
        <v>89</v>
      </c>
      <c r="H115" s="192">
        <v>63.05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208</v>
      </c>
      <c r="AU115" s="189" t="s">
        <v>79</v>
      </c>
      <c r="AV115" s="11" t="s">
        <v>79</v>
      </c>
      <c r="AW115" s="11" t="s">
        <v>35</v>
      </c>
      <c r="AX115" s="11" t="s">
        <v>22</v>
      </c>
      <c r="AY115" s="189" t="s">
        <v>161</v>
      </c>
    </row>
    <row r="116" spans="2:51" s="11" customFormat="1" ht="13.5">
      <c r="B116" s="181"/>
      <c r="D116" s="176" t="s">
        <v>208</v>
      </c>
      <c r="F116" s="183" t="s">
        <v>220</v>
      </c>
      <c r="H116" s="184">
        <v>31.525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208</v>
      </c>
      <c r="AU116" s="189" t="s">
        <v>79</v>
      </c>
      <c r="AV116" s="11" t="s">
        <v>79</v>
      </c>
      <c r="AW116" s="11" t="s">
        <v>4</v>
      </c>
      <c r="AX116" s="11" t="s">
        <v>22</v>
      </c>
      <c r="AY116" s="189" t="s">
        <v>161</v>
      </c>
    </row>
    <row r="117" spans="2:65" s="1" customFormat="1" ht="22.5" customHeight="1">
      <c r="B117" s="163"/>
      <c r="C117" s="164" t="s">
        <v>221</v>
      </c>
      <c r="D117" s="164" t="s">
        <v>163</v>
      </c>
      <c r="E117" s="165" t="s">
        <v>222</v>
      </c>
      <c r="F117" s="166" t="s">
        <v>223</v>
      </c>
      <c r="G117" s="167" t="s">
        <v>86</v>
      </c>
      <c r="H117" s="168">
        <v>65</v>
      </c>
      <c r="I117" s="169"/>
      <c r="J117" s="170">
        <f>ROUND(I117*H117,2)</f>
        <v>0</v>
      </c>
      <c r="K117" s="166" t="s">
        <v>166</v>
      </c>
      <c r="L117" s="34"/>
      <c r="M117" s="171" t="s">
        <v>3</v>
      </c>
      <c r="N117" s="172" t="s">
        <v>42</v>
      </c>
      <c r="O117" s="35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7" t="s">
        <v>167</v>
      </c>
      <c r="AT117" s="17" t="s">
        <v>163</v>
      </c>
      <c r="AU117" s="17" t="s">
        <v>79</v>
      </c>
      <c r="AY117" s="17" t="s">
        <v>161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7" t="s">
        <v>22</v>
      </c>
      <c r="BK117" s="175">
        <f>ROUND(I117*H117,2)</f>
        <v>0</v>
      </c>
      <c r="BL117" s="17" t="s">
        <v>167</v>
      </c>
      <c r="BM117" s="17" t="s">
        <v>224</v>
      </c>
    </row>
    <row r="118" spans="2:47" s="1" customFormat="1" ht="27">
      <c r="B118" s="34"/>
      <c r="D118" s="179" t="s">
        <v>169</v>
      </c>
      <c r="F118" s="180" t="s">
        <v>225</v>
      </c>
      <c r="I118" s="17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169</v>
      </c>
      <c r="AU118" s="17" t="s">
        <v>79</v>
      </c>
    </row>
    <row r="119" spans="2:51" s="11" customFormat="1" ht="13.5">
      <c r="B119" s="181"/>
      <c r="D119" s="176" t="s">
        <v>208</v>
      </c>
      <c r="E119" s="182" t="s">
        <v>3</v>
      </c>
      <c r="F119" s="183" t="s">
        <v>93</v>
      </c>
      <c r="H119" s="184">
        <v>65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9" t="s">
        <v>208</v>
      </c>
      <c r="AU119" s="189" t="s">
        <v>79</v>
      </c>
      <c r="AV119" s="11" t="s">
        <v>79</v>
      </c>
      <c r="AW119" s="11" t="s">
        <v>35</v>
      </c>
      <c r="AX119" s="11" t="s">
        <v>22</v>
      </c>
      <c r="AY119" s="189" t="s">
        <v>161</v>
      </c>
    </row>
    <row r="120" spans="2:65" s="1" customFormat="1" ht="22.5" customHeight="1">
      <c r="B120" s="163"/>
      <c r="C120" s="164" t="s">
        <v>226</v>
      </c>
      <c r="D120" s="164" t="s">
        <v>163</v>
      </c>
      <c r="E120" s="165" t="s">
        <v>227</v>
      </c>
      <c r="F120" s="166" t="s">
        <v>228</v>
      </c>
      <c r="G120" s="167" t="s">
        <v>86</v>
      </c>
      <c r="H120" s="168">
        <v>32.5</v>
      </c>
      <c r="I120" s="169"/>
      <c r="J120" s="170">
        <f>ROUND(I120*H120,2)</f>
        <v>0</v>
      </c>
      <c r="K120" s="166" t="s">
        <v>166</v>
      </c>
      <c r="L120" s="34"/>
      <c r="M120" s="171" t="s">
        <v>3</v>
      </c>
      <c r="N120" s="172" t="s">
        <v>42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167</v>
      </c>
      <c r="AT120" s="17" t="s">
        <v>163</v>
      </c>
      <c r="AU120" s="17" t="s">
        <v>79</v>
      </c>
      <c r="AY120" s="17" t="s">
        <v>161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167</v>
      </c>
      <c r="BM120" s="17" t="s">
        <v>229</v>
      </c>
    </row>
    <row r="121" spans="2:47" s="1" customFormat="1" ht="40.5">
      <c r="B121" s="34"/>
      <c r="D121" s="179" t="s">
        <v>169</v>
      </c>
      <c r="F121" s="180" t="s">
        <v>230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169</v>
      </c>
      <c r="AU121" s="17" t="s">
        <v>79</v>
      </c>
    </row>
    <row r="122" spans="2:47" s="1" customFormat="1" ht="27">
      <c r="B122" s="34"/>
      <c r="D122" s="179" t="s">
        <v>218</v>
      </c>
      <c r="F122" s="190" t="s">
        <v>219</v>
      </c>
      <c r="I122" s="178"/>
      <c r="L122" s="34"/>
      <c r="M122" s="63"/>
      <c r="N122" s="35"/>
      <c r="O122" s="35"/>
      <c r="P122" s="35"/>
      <c r="Q122" s="35"/>
      <c r="R122" s="35"/>
      <c r="S122" s="35"/>
      <c r="T122" s="64"/>
      <c r="AT122" s="17" t="s">
        <v>218</v>
      </c>
      <c r="AU122" s="17" t="s">
        <v>79</v>
      </c>
    </row>
    <row r="123" spans="2:51" s="11" customFormat="1" ht="13.5">
      <c r="B123" s="181"/>
      <c r="D123" s="179" t="s">
        <v>208</v>
      </c>
      <c r="E123" s="189" t="s">
        <v>3</v>
      </c>
      <c r="F123" s="191" t="s">
        <v>93</v>
      </c>
      <c r="H123" s="192">
        <v>65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9" t="s">
        <v>208</v>
      </c>
      <c r="AU123" s="189" t="s">
        <v>79</v>
      </c>
      <c r="AV123" s="11" t="s">
        <v>79</v>
      </c>
      <c r="AW123" s="11" t="s">
        <v>35</v>
      </c>
      <c r="AX123" s="11" t="s">
        <v>22</v>
      </c>
      <c r="AY123" s="189" t="s">
        <v>161</v>
      </c>
    </row>
    <row r="124" spans="2:51" s="11" customFormat="1" ht="13.5">
      <c r="B124" s="181"/>
      <c r="D124" s="176" t="s">
        <v>208</v>
      </c>
      <c r="F124" s="183" t="s">
        <v>231</v>
      </c>
      <c r="H124" s="184">
        <v>32.5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208</v>
      </c>
      <c r="AU124" s="189" t="s">
        <v>79</v>
      </c>
      <c r="AV124" s="11" t="s">
        <v>79</v>
      </c>
      <c r="AW124" s="11" t="s">
        <v>4</v>
      </c>
      <c r="AX124" s="11" t="s">
        <v>22</v>
      </c>
      <c r="AY124" s="189" t="s">
        <v>161</v>
      </c>
    </row>
    <row r="125" spans="2:65" s="1" customFormat="1" ht="22.5" customHeight="1">
      <c r="B125" s="163"/>
      <c r="C125" s="164" t="s">
        <v>232</v>
      </c>
      <c r="D125" s="164" t="s">
        <v>163</v>
      </c>
      <c r="E125" s="165" t="s">
        <v>233</v>
      </c>
      <c r="F125" s="166" t="s">
        <v>234</v>
      </c>
      <c r="G125" s="167" t="s">
        <v>86</v>
      </c>
      <c r="H125" s="168">
        <v>24</v>
      </c>
      <c r="I125" s="169"/>
      <c r="J125" s="170">
        <f>ROUND(I125*H125,2)</f>
        <v>0</v>
      </c>
      <c r="K125" s="166" t="s">
        <v>166</v>
      </c>
      <c r="L125" s="34"/>
      <c r="M125" s="171" t="s">
        <v>3</v>
      </c>
      <c r="N125" s="172" t="s">
        <v>42</v>
      </c>
      <c r="O125" s="35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AR125" s="17" t="s">
        <v>167</v>
      </c>
      <c r="AT125" s="17" t="s">
        <v>163</v>
      </c>
      <c r="AU125" s="17" t="s">
        <v>79</v>
      </c>
      <c r="AY125" s="17" t="s">
        <v>161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7" t="s">
        <v>22</v>
      </c>
      <c r="BK125" s="175">
        <f>ROUND(I125*H125,2)</f>
        <v>0</v>
      </c>
      <c r="BL125" s="17" t="s">
        <v>167</v>
      </c>
      <c r="BM125" s="17" t="s">
        <v>235</v>
      </c>
    </row>
    <row r="126" spans="2:47" s="1" customFormat="1" ht="27">
      <c r="B126" s="34"/>
      <c r="D126" s="179" t="s">
        <v>169</v>
      </c>
      <c r="F126" s="180" t="s">
        <v>236</v>
      </c>
      <c r="I126" s="178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169</v>
      </c>
      <c r="AU126" s="17" t="s">
        <v>79</v>
      </c>
    </row>
    <row r="127" spans="2:51" s="11" customFormat="1" ht="13.5">
      <c r="B127" s="181"/>
      <c r="D127" s="176" t="s">
        <v>208</v>
      </c>
      <c r="E127" s="182" t="s">
        <v>3</v>
      </c>
      <c r="F127" s="183" t="s">
        <v>126</v>
      </c>
      <c r="H127" s="184">
        <v>24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9" t="s">
        <v>208</v>
      </c>
      <c r="AU127" s="189" t="s">
        <v>79</v>
      </c>
      <c r="AV127" s="11" t="s">
        <v>79</v>
      </c>
      <c r="AW127" s="11" t="s">
        <v>35</v>
      </c>
      <c r="AX127" s="11" t="s">
        <v>22</v>
      </c>
      <c r="AY127" s="189" t="s">
        <v>161</v>
      </c>
    </row>
    <row r="128" spans="2:65" s="1" customFormat="1" ht="22.5" customHeight="1">
      <c r="B128" s="163"/>
      <c r="C128" s="164" t="s">
        <v>9</v>
      </c>
      <c r="D128" s="164" t="s">
        <v>163</v>
      </c>
      <c r="E128" s="165" t="s">
        <v>237</v>
      </c>
      <c r="F128" s="166" t="s">
        <v>238</v>
      </c>
      <c r="G128" s="167" t="s">
        <v>86</v>
      </c>
      <c r="H128" s="168">
        <v>2.112</v>
      </c>
      <c r="I128" s="169"/>
      <c r="J128" s="170">
        <f>ROUND(I128*H128,2)</f>
        <v>0</v>
      </c>
      <c r="K128" s="166" t="s">
        <v>166</v>
      </c>
      <c r="L128" s="34"/>
      <c r="M128" s="171" t="s">
        <v>3</v>
      </c>
      <c r="N128" s="172" t="s">
        <v>42</v>
      </c>
      <c r="O128" s="3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7" t="s">
        <v>167</v>
      </c>
      <c r="AT128" s="17" t="s">
        <v>163</v>
      </c>
      <c r="AU128" s="17" t="s">
        <v>79</v>
      </c>
      <c r="AY128" s="17" t="s">
        <v>161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22</v>
      </c>
      <c r="BK128" s="175">
        <f>ROUND(I128*H128,2)</f>
        <v>0</v>
      </c>
      <c r="BL128" s="17" t="s">
        <v>167</v>
      </c>
      <c r="BM128" s="17" t="s">
        <v>239</v>
      </c>
    </row>
    <row r="129" spans="2:47" s="1" customFormat="1" ht="27">
      <c r="B129" s="34"/>
      <c r="D129" s="179" t="s">
        <v>169</v>
      </c>
      <c r="F129" s="180" t="s">
        <v>240</v>
      </c>
      <c r="I129" s="178"/>
      <c r="L129" s="34"/>
      <c r="M129" s="63"/>
      <c r="N129" s="35"/>
      <c r="O129" s="35"/>
      <c r="P129" s="35"/>
      <c r="Q129" s="35"/>
      <c r="R129" s="35"/>
      <c r="S129" s="35"/>
      <c r="T129" s="64"/>
      <c r="AT129" s="17" t="s">
        <v>169</v>
      </c>
      <c r="AU129" s="17" t="s">
        <v>79</v>
      </c>
    </row>
    <row r="130" spans="2:51" s="11" customFormat="1" ht="13.5">
      <c r="B130" s="181"/>
      <c r="D130" s="176" t="s">
        <v>208</v>
      </c>
      <c r="E130" s="182" t="s">
        <v>3</v>
      </c>
      <c r="F130" s="183" t="s">
        <v>96</v>
      </c>
      <c r="H130" s="184">
        <v>2.112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9" t="s">
        <v>208</v>
      </c>
      <c r="AU130" s="189" t="s">
        <v>79</v>
      </c>
      <c r="AV130" s="11" t="s">
        <v>79</v>
      </c>
      <c r="AW130" s="11" t="s">
        <v>35</v>
      </c>
      <c r="AX130" s="11" t="s">
        <v>22</v>
      </c>
      <c r="AY130" s="189" t="s">
        <v>161</v>
      </c>
    </row>
    <row r="131" spans="2:65" s="1" customFormat="1" ht="22.5" customHeight="1">
      <c r="B131" s="163"/>
      <c r="C131" s="164" t="s">
        <v>241</v>
      </c>
      <c r="D131" s="164" t="s">
        <v>163</v>
      </c>
      <c r="E131" s="165" t="s">
        <v>242</v>
      </c>
      <c r="F131" s="166" t="s">
        <v>243</v>
      </c>
      <c r="G131" s="167" t="s">
        <v>86</v>
      </c>
      <c r="H131" s="168">
        <v>2.112</v>
      </c>
      <c r="I131" s="169"/>
      <c r="J131" s="170">
        <f>ROUND(I131*H131,2)</f>
        <v>0</v>
      </c>
      <c r="K131" s="166" t="s">
        <v>166</v>
      </c>
      <c r="L131" s="34"/>
      <c r="M131" s="171" t="s">
        <v>3</v>
      </c>
      <c r="N131" s="172" t="s">
        <v>42</v>
      </c>
      <c r="O131" s="35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7" t="s">
        <v>167</v>
      </c>
      <c r="AT131" s="17" t="s">
        <v>163</v>
      </c>
      <c r="AU131" s="17" t="s">
        <v>79</v>
      </c>
      <c r="AY131" s="17" t="s">
        <v>161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22</v>
      </c>
      <c r="BK131" s="175">
        <f>ROUND(I131*H131,2)</f>
        <v>0</v>
      </c>
      <c r="BL131" s="17" t="s">
        <v>167</v>
      </c>
      <c r="BM131" s="17" t="s">
        <v>244</v>
      </c>
    </row>
    <row r="132" spans="2:47" s="1" customFormat="1" ht="27">
      <c r="B132" s="34"/>
      <c r="D132" s="179" t="s">
        <v>169</v>
      </c>
      <c r="F132" s="180" t="s">
        <v>245</v>
      </c>
      <c r="I132" s="178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169</v>
      </c>
      <c r="AU132" s="17" t="s">
        <v>79</v>
      </c>
    </row>
    <row r="133" spans="2:51" s="11" customFormat="1" ht="13.5">
      <c r="B133" s="181"/>
      <c r="D133" s="176" t="s">
        <v>208</v>
      </c>
      <c r="E133" s="182" t="s">
        <v>3</v>
      </c>
      <c r="F133" s="183" t="s">
        <v>96</v>
      </c>
      <c r="H133" s="184">
        <v>2.112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9" t="s">
        <v>208</v>
      </c>
      <c r="AU133" s="189" t="s">
        <v>79</v>
      </c>
      <c r="AV133" s="11" t="s">
        <v>79</v>
      </c>
      <c r="AW133" s="11" t="s">
        <v>35</v>
      </c>
      <c r="AX133" s="11" t="s">
        <v>22</v>
      </c>
      <c r="AY133" s="189" t="s">
        <v>161</v>
      </c>
    </row>
    <row r="134" spans="2:65" s="1" customFormat="1" ht="22.5" customHeight="1">
      <c r="B134" s="163"/>
      <c r="C134" s="164" t="s">
        <v>246</v>
      </c>
      <c r="D134" s="164" t="s">
        <v>163</v>
      </c>
      <c r="E134" s="165" t="s">
        <v>247</v>
      </c>
      <c r="F134" s="166" t="s">
        <v>248</v>
      </c>
      <c r="G134" s="167" t="s">
        <v>86</v>
      </c>
      <c r="H134" s="168">
        <v>24</v>
      </c>
      <c r="I134" s="169"/>
      <c r="J134" s="170">
        <f>ROUND(I134*H134,2)</f>
        <v>0</v>
      </c>
      <c r="K134" s="166" t="s">
        <v>166</v>
      </c>
      <c r="L134" s="34"/>
      <c r="M134" s="171" t="s">
        <v>3</v>
      </c>
      <c r="N134" s="172" t="s">
        <v>42</v>
      </c>
      <c r="O134" s="35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7" t="s">
        <v>167</v>
      </c>
      <c r="AT134" s="17" t="s">
        <v>163</v>
      </c>
      <c r="AU134" s="17" t="s">
        <v>79</v>
      </c>
      <c r="AY134" s="17" t="s">
        <v>161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22</v>
      </c>
      <c r="BK134" s="175">
        <f>ROUND(I134*H134,2)</f>
        <v>0</v>
      </c>
      <c r="BL134" s="17" t="s">
        <v>167</v>
      </c>
      <c r="BM134" s="17" t="s">
        <v>249</v>
      </c>
    </row>
    <row r="135" spans="2:47" s="1" customFormat="1" ht="27">
      <c r="B135" s="34"/>
      <c r="D135" s="179" t="s">
        <v>169</v>
      </c>
      <c r="F135" s="180" t="s">
        <v>250</v>
      </c>
      <c r="I135" s="178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169</v>
      </c>
      <c r="AU135" s="17" t="s">
        <v>79</v>
      </c>
    </row>
    <row r="136" spans="2:51" s="11" customFormat="1" ht="13.5">
      <c r="B136" s="181"/>
      <c r="D136" s="176" t="s">
        <v>208</v>
      </c>
      <c r="E136" s="182" t="s">
        <v>126</v>
      </c>
      <c r="F136" s="183" t="s">
        <v>251</v>
      </c>
      <c r="H136" s="184">
        <v>24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9" t="s">
        <v>208</v>
      </c>
      <c r="AU136" s="189" t="s">
        <v>79</v>
      </c>
      <c r="AV136" s="11" t="s">
        <v>79</v>
      </c>
      <c r="AW136" s="11" t="s">
        <v>35</v>
      </c>
      <c r="AX136" s="11" t="s">
        <v>22</v>
      </c>
      <c r="AY136" s="189" t="s">
        <v>161</v>
      </c>
    </row>
    <row r="137" spans="2:65" s="1" customFormat="1" ht="31.5" customHeight="1">
      <c r="B137" s="163"/>
      <c r="C137" s="164" t="s">
        <v>252</v>
      </c>
      <c r="D137" s="164" t="s">
        <v>163</v>
      </c>
      <c r="E137" s="165" t="s">
        <v>253</v>
      </c>
      <c r="F137" s="166" t="s">
        <v>254</v>
      </c>
      <c r="G137" s="167" t="s">
        <v>86</v>
      </c>
      <c r="H137" s="168">
        <v>12</v>
      </c>
      <c r="I137" s="169"/>
      <c r="J137" s="170">
        <f>ROUND(I137*H137,2)</f>
        <v>0</v>
      </c>
      <c r="K137" s="166" t="s">
        <v>166</v>
      </c>
      <c r="L137" s="34"/>
      <c r="M137" s="171" t="s">
        <v>3</v>
      </c>
      <c r="N137" s="172" t="s">
        <v>42</v>
      </c>
      <c r="O137" s="35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7" t="s">
        <v>167</v>
      </c>
      <c r="AT137" s="17" t="s">
        <v>163</v>
      </c>
      <c r="AU137" s="17" t="s">
        <v>79</v>
      </c>
      <c r="AY137" s="17" t="s">
        <v>161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22</v>
      </c>
      <c r="BK137" s="175">
        <f>ROUND(I137*H137,2)</f>
        <v>0</v>
      </c>
      <c r="BL137" s="17" t="s">
        <v>167</v>
      </c>
      <c r="BM137" s="17" t="s">
        <v>255</v>
      </c>
    </row>
    <row r="138" spans="2:47" s="1" customFormat="1" ht="40.5">
      <c r="B138" s="34"/>
      <c r="D138" s="179" t="s">
        <v>169</v>
      </c>
      <c r="F138" s="180" t="s">
        <v>256</v>
      </c>
      <c r="I138" s="178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169</v>
      </c>
      <c r="AU138" s="17" t="s">
        <v>79</v>
      </c>
    </row>
    <row r="139" spans="2:47" s="1" customFormat="1" ht="27">
      <c r="B139" s="34"/>
      <c r="D139" s="179" t="s">
        <v>218</v>
      </c>
      <c r="F139" s="190" t="s">
        <v>219</v>
      </c>
      <c r="I139" s="17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218</v>
      </c>
      <c r="AU139" s="17" t="s">
        <v>79</v>
      </c>
    </row>
    <row r="140" spans="2:51" s="11" customFormat="1" ht="13.5">
      <c r="B140" s="181"/>
      <c r="D140" s="179" t="s">
        <v>208</v>
      </c>
      <c r="E140" s="189" t="s">
        <v>3</v>
      </c>
      <c r="F140" s="191" t="s">
        <v>126</v>
      </c>
      <c r="H140" s="192">
        <v>24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9" t="s">
        <v>208</v>
      </c>
      <c r="AU140" s="189" t="s">
        <v>79</v>
      </c>
      <c r="AV140" s="11" t="s">
        <v>79</v>
      </c>
      <c r="AW140" s="11" t="s">
        <v>35</v>
      </c>
      <c r="AX140" s="11" t="s">
        <v>22</v>
      </c>
      <c r="AY140" s="189" t="s">
        <v>161</v>
      </c>
    </row>
    <row r="141" spans="2:51" s="11" customFormat="1" ht="13.5">
      <c r="B141" s="181"/>
      <c r="D141" s="176" t="s">
        <v>208</v>
      </c>
      <c r="F141" s="183" t="s">
        <v>257</v>
      </c>
      <c r="H141" s="184">
        <v>12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9" t="s">
        <v>208</v>
      </c>
      <c r="AU141" s="189" t="s">
        <v>79</v>
      </c>
      <c r="AV141" s="11" t="s">
        <v>79</v>
      </c>
      <c r="AW141" s="11" t="s">
        <v>4</v>
      </c>
      <c r="AX141" s="11" t="s">
        <v>22</v>
      </c>
      <c r="AY141" s="189" t="s">
        <v>161</v>
      </c>
    </row>
    <row r="142" spans="2:65" s="1" customFormat="1" ht="22.5" customHeight="1">
      <c r="B142" s="163"/>
      <c r="C142" s="164" t="s">
        <v>258</v>
      </c>
      <c r="D142" s="164" t="s">
        <v>163</v>
      </c>
      <c r="E142" s="165" t="s">
        <v>259</v>
      </c>
      <c r="F142" s="166" t="s">
        <v>260</v>
      </c>
      <c r="G142" s="167" t="s">
        <v>86</v>
      </c>
      <c r="H142" s="168">
        <v>233.212</v>
      </c>
      <c r="I142" s="169"/>
      <c r="J142" s="170">
        <f>ROUND(I142*H142,2)</f>
        <v>0</v>
      </c>
      <c r="K142" s="166" t="s">
        <v>166</v>
      </c>
      <c r="L142" s="34"/>
      <c r="M142" s="171" t="s">
        <v>3</v>
      </c>
      <c r="N142" s="172" t="s">
        <v>42</v>
      </c>
      <c r="O142" s="3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7" t="s">
        <v>167</v>
      </c>
      <c r="AT142" s="17" t="s">
        <v>163</v>
      </c>
      <c r="AU142" s="17" t="s">
        <v>79</v>
      </c>
      <c r="AY142" s="17" t="s">
        <v>161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22</v>
      </c>
      <c r="BK142" s="175">
        <f>ROUND(I142*H142,2)</f>
        <v>0</v>
      </c>
      <c r="BL142" s="17" t="s">
        <v>167</v>
      </c>
      <c r="BM142" s="17" t="s">
        <v>261</v>
      </c>
    </row>
    <row r="143" spans="2:47" s="1" customFormat="1" ht="40.5">
      <c r="B143" s="34"/>
      <c r="D143" s="179" t="s">
        <v>169</v>
      </c>
      <c r="F143" s="180" t="s">
        <v>262</v>
      </c>
      <c r="I143" s="178"/>
      <c r="L143" s="34"/>
      <c r="M143" s="63"/>
      <c r="N143" s="35"/>
      <c r="O143" s="35"/>
      <c r="P143" s="35"/>
      <c r="Q143" s="35"/>
      <c r="R143" s="35"/>
      <c r="S143" s="35"/>
      <c r="T143" s="64"/>
      <c r="AT143" s="17" t="s">
        <v>169</v>
      </c>
      <c r="AU143" s="17" t="s">
        <v>79</v>
      </c>
    </row>
    <row r="144" spans="2:51" s="11" customFormat="1" ht="13.5">
      <c r="B144" s="181"/>
      <c r="D144" s="179" t="s">
        <v>208</v>
      </c>
      <c r="E144" s="189" t="s">
        <v>3</v>
      </c>
      <c r="F144" s="191" t="s">
        <v>84</v>
      </c>
      <c r="H144" s="192">
        <v>79.05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208</v>
      </c>
      <c r="AU144" s="189" t="s">
        <v>79</v>
      </c>
      <c r="AV144" s="11" t="s">
        <v>79</v>
      </c>
      <c r="AW144" s="11" t="s">
        <v>35</v>
      </c>
      <c r="AX144" s="11" t="s">
        <v>71</v>
      </c>
      <c r="AY144" s="189" t="s">
        <v>161</v>
      </c>
    </row>
    <row r="145" spans="2:51" s="11" customFormat="1" ht="13.5">
      <c r="B145" s="181"/>
      <c r="D145" s="179" t="s">
        <v>208</v>
      </c>
      <c r="E145" s="189" t="s">
        <v>3</v>
      </c>
      <c r="F145" s="191" t="s">
        <v>89</v>
      </c>
      <c r="H145" s="192">
        <v>63.05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208</v>
      </c>
      <c r="AU145" s="189" t="s">
        <v>79</v>
      </c>
      <c r="AV145" s="11" t="s">
        <v>79</v>
      </c>
      <c r="AW145" s="11" t="s">
        <v>35</v>
      </c>
      <c r="AX145" s="11" t="s">
        <v>71</v>
      </c>
      <c r="AY145" s="189" t="s">
        <v>161</v>
      </c>
    </row>
    <row r="146" spans="2:51" s="11" customFormat="1" ht="13.5">
      <c r="B146" s="181"/>
      <c r="D146" s="179" t="s">
        <v>208</v>
      </c>
      <c r="E146" s="189" t="s">
        <v>3</v>
      </c>
      <c r="F146" s="191" t="s">
        <v>93</v>
      </c>
      <c r="H146" s="192">
        <v>65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9" t="s">
        <v>208</v>
      </c>
      <c r="AU146" s="189" t="s">
        <v>79</v>
      </c>
      <c r="AV146" s="11" t="s">
        <v>79</v>
      </c>
      <c r="AW146" s="11" t="s">
        <v>35</v>
      </c>
      <c r="AX146" s="11" t="s">
        <v>71</v>
      </c>
      <c r="AY146" s="189" t="s">
        <v>161</v>
      </c>
    </row>
    <row r="147" spans="2:51" s="11" customFormat="1" ht="13.5">
      <c r="B147" s="181"/>
      <c r="D147" s="179" t="s">
        <v>208</v>
      </c>
      <c r="E147" s="189" t="s">
        <v>3</v>
      </c>
      <c r="F147" s="191" t="s">
        <v>126</v>
      </c>
      <c r="H147" s="192">
        <v>24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9" t="s">
        <v>208</v>
      </c>
      <c r="AU147" s="189" t="s">
        <v>79</v>
      </c>
      <c r="AV147" s="11" t="s">
        <v>79</v>
      </c>
      <c r="AW147" s="11" t="s">
        <v>35</v>
      </c>
      <c r="AX147" s="11" t="s">
        <v>71</v>
      </c>
      <c r="AY147" s="189" t="s">
        <v>161</v>
      </c>
    </row>
    <row r="148" spans="2:51" s="11" customFormat="1" ht="13.5">
      <c r="B148" s="181"/>
      <c r="D148" s="179" t="s">
        <v>208</v>
      </c>
      <c r="E148" s="189" t="s">
        <v>3</v>
      </c>
      <c r="F148" s="191" t="s">
        <v>96</v>
      </c>
      <c r="H148" s="192">
        <v>2.112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9" t="s">
        <v>208</v>
      </c>
      <c r="AU148" s="189" t="s">
        <v>79</v>
      </c>
      <c r="AV148" s="11" t="s">
        <v>79</v>
      </c>
      <c r="AW148" s="11" t="s">
        <v>35</v>
      </c>
      <c r="AX148" s="11" t="s">
        <v>71</v>
      </c>
      <c r="AY148" s="189" t="s">
        <v>161</v>
      </c>
    </row>
    <row r="149" spans="2:51" s="12" customFormat="1" ht="13.5">
      <c r="B149" s="193"/>
      <c r="D149" s="176" t="s">
        <v>208</v>
      </c>
      <c r="E149" s="194" t="s">
        <v>99</v>
      </c>
      <c r="F149" s="195" t="s">
        <v>263</v>
      </c>
      <c r="H149" s="196">
        <v>233.212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201" t="s">
        <v>208</v>
      </c>
      <c r="AU149" s="201" t="s">
        <v>79</v>
      </c>
      <c r="AV149" s="12" t="s">
        <v>167</v>
      </c>
      <c r="AW149" s="12" t="s">
        <v>35</v>
      </c>
      <c r="AX149" s="12" t="s">
        <v>22</v>
      </c>
      <c r="AY149" s="201" t="s">
        <v>161</v>
      </c>
    </row>
    <row r="150" spans="2:65" s="1" customFormat="1" ht="31.5" customHeight="1">
      <c r="B150" s="163"/>
      <c r="C150" s="164" t="s">
        <v>264</v>
      </c>
      <c r="D150" s="164" t="s">
        <v>163</v>
      </c>
      <c r="E150" s="165" t="s">
        <v>265</v>
      </c>
      <c r="F150" s="166" t="s">
        <v>266</v>
      </c>
      <c r="G150" s="167" t="s">
        <v>86</v>
      </c>
      <c r="H150" s="168">
        <v>1166.06</v>
      </c>
      <c r="I150" s="169"/>
      <c r="J150" s="170">
        <f>ROUND(I150*H150,2)</f>
        <v>0</v>
      </c>
      <c r="K150" s="166" t="s">
        <v>166</v>
      </c>
      <c r="L150" s="34"/>
      <c r="M150" s="171" t="s">
        <v>3</v>
      </c>
      <c r="N150" s="172" t="s">
        <v>42</v>
      </c>
      <c r="O150" s="35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7" t="s">
        <v>167</v>
      </c>
      <c r="AT150" s="17" t="s">
        <v>163</v>
      </c>
      <c r="AU150" s="17" t="s">
        <v>79</v>
      </c>
      <c r="AY150" s="17" t="s">
        <v>161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22</v>
      </c>
      <c r="BK150" s="175">
        <f>ROUND(I150*H150,2)</f>
        <v>0</v>
      </c>
      <c r="BL150" s="17" t="s">
        <v>167</v>
      </c>
      <c r="BM150" s="17" t="s">
        <v>267</v>
      </c>
    </row>
    <row r="151" spans="2:47" s="1" customFormat="1" ht="40.5">
      <c r="B151" s="34"/>
      <c r="D151" s="179" t="s">
        <v>169</v>
      </c>
      <c r="F151" s="180" t="s">
        <v>268</v>
      </c>
      <c r="I151" s="178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169</v>
      </c>
      <c r="AU151" s="17" t="s">
        <v>79</v>
      </c>
    </row>
    <row r="152" spans="2:47" s="1" customFormat="1" ht="40.5">
      <c r="B152" s="34"/>
      <c r="D152" s="179" t="s">
        <v>218</v>
      </c>
      <c r="F152" s="190" t="s">
        <v>269</v>
      </c>
      <c r="I152" s="178"/>
      <c r="L152" s="34"/>
      <c r="M152" s="63"/>
      <c r="N152" s="35"/>
      <c r="O152" s="35"/>
      <c r="P152" s="35"/>
      <c r="Q152" s="35"/>
      <c r="R152" s="35"/>
      <c r="S152" s="35"/>
      <c r="T152" s="64"/>
      <c r="AT152" s="17" t="s">
        <v>218</v>
      </c>
      <c r="AU152" s="17" t="s">
        <v>79</v>
      </c>
    </row>
    <row r="153" spans="2:51" s="11" customFormat="1" ht="13.5">
      <c r="B153" s="181"/>
      <c r="D153" s="176" t="s">
        <v>208</v>
      </c>
      <c r="F153" s="183" t="s">
        <v>270</v>
      </c>
      <c r="H153" s="184">
        <v>1166.06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9" t="s">
        <v>208</v>
      </c>
      <c r="AU153" s="189" t="s">
        <v>79</v>
      </c>
      <c r="AV153" s="11" t="s">
        <v>79</v>
      </c>
      <c r="AW153" s="11" t="s">
        <v>4</v>
      </c>
      <c r="AX153" s="11" t="s">
        <v>22</v>
      </c>
      <c r="AY153" s="189" t="s">
        <v>161</v>
      </c>
    </row>
    <row r="154" spans="2:65" s="1" customFormat="1" ht="22.5" customHeight="1">
      <c r="B154" s="163"/>
      <c r="C154" s="164" t="s">
        <v>8</v>
      </c>
      <c r="D154" s="164" t="s">
        <v>163</v>
      </c>
      <c r="E154" s="165" t="s">
        <v>271</v>
      </c>
      <c r="F154" s="166" t="s">
        <v>272</v>
      </c>
      <c r="G154" s="167" t="s">
        <v>119</v>
      </c>
      <c r="H154" s="168">
        <v>373.139</v>
      </c>
      <c r="I154" s="169"/>
      <c r="J154" s="170">
        <f>ROUND(I154*H154,2)</f>
        <v>0</v>
      </c>
      <c r="K154" s="166" t="s">
        <v>166</v>
      </c>
      <c r="L154" s="34"/>
      <c r="M154" s="171" t="s">
        <v>3</v>
      </c>
      <c r="N154" s="172" t="s">
        <v>42</v>
      </c>
      <c r="O154" s="35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7" t="s">
        <v>167</v>
      </c>
      <c r="AT154" s="17" t="s">
        <v>163</v>
      </c>
      <c r="AU154" s="17" t="s">
        <v>79</v>
      </c>
      <c r="AY154" s="17" t="s">
        <v>161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22</v>
      </c>
      <c r="BK154" s="175">
        <f>ROUND(I154*H154,2)</f>
        <v>0</v>
      </c>
      <c r="BL154" s="17" t="s">
        <v>167</v>
      </c>
      <c r="BM154" s="17" t="s">
        <v>273</v>
      </c>
    </row>
    <row r="155" spans="2:47" s="1" customFormat="1" ht="13.5">
      <c r="B155" s="34"/>
      <c r="D155" s="179" t="s">
        <v>169</v>
      </c>
      <c r="F155" s="180" t="s">
        <v>274</v>
      </c>
      <c r="I155" s="178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169</v>
      </c>
      <c r="AU155" s="17" t="s">
        <v>79</v>
      </c>
    </row>
    <row r="156" spans="2:47" s="1" customFormat="1" ht="27">
      <c r="B156" s="34"/>
      <c r="D156" s="179" t="s">
        <v>218</v>
      </c>
      <c r="F156" s="190" t="s">
        <v>275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218</v>
      </c>
      <c r="AU156" s="17" t="s">
        <v>79</v>
      </c>
    </row>
    <row r="157" spans="2:51" s="11" customFormat="1" ht="13.5">
      <c r="B157" s="181"/>
      <c r="D157" s="179" t="s">
        <v>208</v>
      </c>
      <c r="E157" s="189" t="s">
        <v>3</v>
      </c>
      <c r="F157" s="191" t="s">
        <v>99</v>
      </c>
      <c r="H157" s="192">
        <v>233.212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208</v>
      </c>
      <c r="AU157" s="189" t="s">
        <v>79</v>
      </c>
      <c r="AV157" s="11" t="s">
        <v>79</v>
      </c>
      <c r="AW157" s="11" t="s">
        <v>35</v>
      </c>
      <c r="AX157" s="11" t="s">
        <v>22</v>
      </c>
      <c r="AY157" s="189" t="s">
        <v>161</v>
      </c>
    </row>
    <row r="158" spans="2:51" s="11" customFormat="1" ht="13.5">
      <c r="B158" s="181"/>
      <c r="D158" s="176" t="s">
        <v>208</v>
      </c>
      <c r="F158" s="183" t="s">
        <v>276</v>
      </c>
      <c r="H158" s="184">
        <v>373.139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9" t="s">
        <v>208</v>
      </c>
      <c r="AU158" s="189" t="s">
        <v>79</v>
      </c>
      <c r="AV158" s="11" t="s">
        <v>79</v>
      </c>
      <c r="AW158" s="11" t="s">
        <v>4</v>
      </c>
      <c r="AX158" s="11" t="s">
        <v>22</v>
      </c>
      <c r="AY158" s="189" t="s">
        <v>161</v>
      </c>
    </row>
    <row r="159" spans="2:65" s="1" customFormat="1" ht="22.5" customHeight="1">
      <c r="B159" s="163"/>
      <c r="C159" s="164" t="s">
        <v>277</v>
      </c>
      <c r="D159" s="164" t="s">
        <v>163</v>
      </c>
      <c r="E159" s="165" t="s">
        <v>278</v>
      </c>
      <c r="F159" s="166" t="s">
        <v>279</v>
      </c>
      <c r="G159" s="167" t="s">
        <v>86</v>
      </c>
      <c r="H159" s="168">
        <v>20</v>
      </c>
      <c r="I159" s="169"/>
      <c r="J159" s="170">
        <f>ROUND(I159*H159,2)</f>
        <v>0</v>
      </c>
      <c r="K159" s="166" t="s">
        <v>280</v>
      </c>
      <c r="L159" s="34"/>
      <c r="M159" s="171" t="s">
        <v>3</v>
      </c>
      <c r="N159" s="172" t="s">
        <v>42</v>
      </c>
      <c r="O159" s="35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AR159" s="17" t="s">
        <v>167</v>
      </c>
      <c r="AT159" s="17" t="s">
        <v>163</v>
      </c>
      <c r="AU159" s="17" t="s">
        <v>79</v>
      </c>
      <c r="AY159" s="17" t="s">
        <v>161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22</v>
      </c>
      <c r="BK159" s="175">
        <f>ROUND(I159*H159,2)</f>
        <v>0</v>
      </c>
      <c r="BL159" s="17" t="s">
        <v>167</v>
      </c>
      <c r="BM159" s="17" t="s">
        <v>281</v>
      </c>
    </row>
    <row r="160" spans="2:47" s="1" customFormat="1" ht="27">
      <c r="B160" s="34"/>
      <c r="D160" s="176" t="s">
        <v>169</v>
      </c>
      <c r="F160" s="177" t="s">
        <v>282</v>
      </c>
      <c r="I160" s="178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169</v>
      </c>
      <c r="AU160" s="17" t="s">
        <v>79</v>
      </c>
    </row>
    <row r="161" spans="2:65" s="1" customFormat="1" ht="31.5" customHeight="1">
      <c r="B161" s="163"/>
      <c r="C161" s="164" t="s">
        <v>283</v>
      </c>
      <c r="D161" s="164" t="s">
        <v>163</v>
      </c>
      <c r="E161" s="165" t="s">
        <v>284</v>
      </c>
      <c r="F161" s="166" t="s">
        <v>285</v>
      </c>
      <c r="G161" s="167" t="s">
        <v>86</v>
      </c>
      <c r="H161" s="168">
        <v>4</v>
      </c>
      <c r="I161" s="169"/>
      <c r="J161" s="170">
        <f>ROUND(I161*H161,2)</f>
        <v>0</v>
      </c>
      <c r="K161" s="166" t="s">
        <v>280</v>
      </c>
      <c r="L161" s="34"/>
      <c r="M161" s="171" t="s">
        <v>3</v>
      </c>
      <c r="N161" s="172" t="s">
        <v>42</v>
      </c>
      <c r="O161" s="35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AR161" s="17" t="s">
        <v>167</v>
      </c>
      <c r="AT161" s="17" t="s">
        <v>163</v>
      </c>
      <c r="AU161" s="17" t="s">
        <v>79</v>
      </c>
      <c r="AY161" s="17" t="s">
        <v>161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22</v>
      </c>
      <c r="BK161" s="175">
        <f>ROUND(I161*H161,2)</f>
        <v>0</v>
      </c>
      <c r="BL161" s="17" t="s">
        <v>167</v>
      </c>
      <c r="BM161" s="17" t="s">
        <v>286</v>
      </c>
    </row>
    <row r="162" spans="2:47" s="1" customFormat="1" ht="40.5">
      <c r="B162" s="34"/>
      <c r="D162" s="179" t="s">
        <v>169</v>
      </c>
      <c r="F162" s="180" t="s">
        <v>287</v>
      </c>
      <c r="I162" s="178"/>
      <c r="L162" s="34"/>
      <c r="M162" s="63"/>
      <c r="N162" s="35"/>
      <c r="O162" s="35"/>
      <c r="P162" s="35"/>
      <c r="Q162" s="35"/>
      <c r="R162" s="35"/>
      <c r="S162" s="35"/>
      <c r="T162" s="64"/>
      <c r="AT162" s="17" t="s">
        <v>169</v>
      </c>
      <c r="AU162" s="17" t="s">
        <v>79</v>
      </c>
    </row>
    <row r="163" spans="2:51" s="11" customFormat="1" ht="13.5">
      <c r="B163" s="181"/>
      <c r="D163" s="176" t="s">
        <v>208</v>
      </c>
      <c r="E163" s="182" t="s">
        <v>3</v>
      </c>
      <c r="F163" s="183" t="s">
        <v>288</v>
      </c>
      <c r="H163" s="184">
        <v>4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9" t="s">
        <v>208</v>
      </c>
      <c r="AU163" s="189" t="s">
        <v>79</v>
      </c>
      <c r="AV163" s="11" t="s">
        <v>79</v>
      </c>
      <c r="AW163" s="11" t="s">
        <v>35</v>
      </c>
      <c r="AX163" s="11" t="s">
        <v>22</v>
      </c>
      <c r="AY163" s="189" t="s">
        <v>161</v>
      </c>
    </row>
    <row r="164" spans="2:65" s="1" customFormat="1" ht="22.5" customHeight="1">
      <c r="B164" s="163"/>
      <c r="C164" s="202" t="s">
        <v>128</v>
      </c>
      <c r="D164" s="202" t="s">
        <v>289</v>
      </c>
      <c r="E164" s="203" t="s">
        <v>290</v>
      </c>
      <c r="F164" s="204" t="s">
        <v>291</v>
      </c>
      <c r="G164" s="205" t="s">
        <v>119</v>
      </c>
      <c r="H164" s="206">
        <v>48</v>
      </c>
      <c r="I164" s="207"/>
      <c r="J164" s="208">
        <f>ROUND(I164*H164,2)</f>
        <v>0</v>
      </c>
      <c r="K164" s="204" t="s">
        <v>280</v>
      </c>
      <c r="L164" s="209"/>
      <c r="M164" s="210" t="s">
        <v>3</v>
      </c>
      <c r="N164" s="211" t="s">
        <v>42</v>
      </c>
      <c r="O164" s="35"/>
      <c r="P164" s="173">
        <f>O164*H164</f>
        <v>0</v>
      </c>
      <c r="Q164" s="173">
        <v>1</v>
      </c>
      <c r="R164" s="173">
        <f>Q164*H164</f>
        <v>48</v>
      </c>
      <c r="S164" s="173">
        <v>0</v>
      </c>
      <c r="T164" s="174">
        <f>S164*H164</f>
        <v>0</v>
      </c>
      <c r="AR164" s="17" t="s">
        <v>198</v>
      </c>
      <c r="AT164" s="17" t="s">
        <v>289</v>
      </c>
      <c r="AU164" s="17" t="s">
        <v>79</v>
      </c>
      <c r="AY164" s="17" t="s">
        <v>161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22</v>
      </c>
      <c r="BK164" s="175">
        <f>ROUND(I164*H164,2)</f>
        <v>0</v>
      </c>
      <c r="BL164" s="17" t="s">
        <v>167</v>
      </c>
      <c r="BM164" s="17" t="s">
        <v>292</v>
      </c>
    </row>
    <row r="165" spans="2:47" s="1" customFormat="1" ht="27">
      <c r="B165" s="34"/>
      <c r="D165" s="179" t="s">
        <v>169</v>
      </c>
      <c r="F165" s="180" t="s">
        <v>293</v>
      </c>
      <c r="I165" s="178"/>
      <c r="L165" s="34"/>
      <c r="M165" s="63"/>
      <c r="N165" s="35"/>
      <c r="O165" s="35"/>
      <c r="P165" s="35"/>
      <c r="Q165" s="35"/>
      <c r="R165" s="35"/>
      <c r="S165" s="35"/>
      <c r="T165" s="64"/>
      <c r="AT165" s="17" t="s">
        <v>169</v>
      </c>
      <c r="AU165" s="17" t="s">
        <v>79</v>
      </c>
    </row>
    <row r="166" spans="2:51" s="11" customFormat="1" ht="13.5">
      <c r="B166" s="181"/>
      <c r="D166" s="176" t="s">
        <v>208</v>
      </c>
      <c r="F166" s="183" t="s">
        <v>294</v>
      </c>
      <c r="H166" s="184">
        <v>48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9" t="s">
        <v>208</v>
      </c>
      <c r="AU166" s="189" t="s">
        <v>79</v>
      </c>
      <c r="AV166" s="11" t="s">
        <v>79</v>
      </c>
      <c r="AW166" s="11" t="s">
        <v>4</v>
      </c>
      <c r="AX166" s="11" t="s">
        <v>22</v>
      </c>
      <c r="AY166" s="189" t="s">
        <v>161</v>
      </c>
    </row>
    <row r="167" spans="2:65" s="1" customFormat="1" ht="22.5" customHeight="1">
      <c r="B167" s="163"/>
      <c r="C167" s="164" t="s">
        <v>295</v>
      </c>
      <c r="D167" s="164" t="s">
        <v>163</v>
      </c>
      <c r="E167" s="165" t="s">
        <v>296</v>
      </c>
      <c r="F167" s="166" t="s">
        <v>297</v>
      </c>
      <c r="G167" s="167" t="s">
        <v>104</v>
      </c>
      <c r="H167" s="168">
        <v>566</v>
      </c>
      <c r="I167" s="169"/>
      <c r="J167" s="170">
        <f>ROUND(I167*H167,2)</f>
        <v>0</v>
      </c>
      <c r="K167" s="166" t="s">
        <v>166</v>
      </c>
      <c r="L167" s="34"/>
      <c r="M167" s="171" t="s">
        <v>3</v>
      </c>
      <c r="N167" s="172" t="s">
        <v>42</v>
      </c>
      <c r="O167" s="35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7" t="s">
        <v>167</v>
      </c>
      <c r="AT167" s="17" t="s">
        <v>163</v>
      </c>
      <c r="AU167" s="17" t="s">
        <v>79</v>
      </c>
      <c r="AY167" s="17" t="s">
        <v>161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22</v>
      </c>
      <c r="BK167" s="175">
        <f>ROUND(I167*H167,2)</f>
        <v>0</v>
      </c>
      <c r="BL167" s="17" t="s">
        <v>167</v>
      </c>
      <c r="BM167" s="17" t="s">
        <v>298</v>
      </c>
    </row>
    <row r="168" spans="2:47" s="1" customFormat="1" ht="13.5">
      <c r="B168" s="34"/>
      <c r="D168" s="179" t="s">
        <v>169</v>
      </c>
      <c r="F168" s="180" t="s">
        <v>297</v>
      </c>
      <c r="I168" s="178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169</v>
      </c>
      <c r="AU168" s="17" t="s">
        <v>79</v>
      </c>
    </row>
    <row r="169" spans="2:51" s="11" customFormat="1" ht="13.5">
      <c r="B169" s="181"/>
      <c r="D169" s="176" t="s">
        <v>208</v>
      </c>
      <c r="E169" s="182" t="s">
        <v>3</v>
      </c>
      <c r="F169" s="183" t="s">
        <v>102</v>
      </c>
      <c r="H169" s="184">
        <v>566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9" t="s">
        <v>208</v>
      </c>
      <c r="AU169" s="189" t="s">
        <v>79</v>
      </c>
      <c r="AV169" s="11" t="s">
        <v>79</v>
      </c>
      <c r="AW169" s="11" t="s">
        <v>35</v>
      </c>
      <c r="AX169" s="11" t="s">
        <v>22</v>
      </c>
      <c r="AY169" s="189" t="s">
        <v>161</v>
      </c>
    </row>
    <row r="170" spans="2:65" s="1" customFormat="1" ht="22.5" customHeight="1">
      <c r="B170" s="163"/>
      <c r="C170" s="202" t="s">
        <v>299</v>
      </c>
      <c r="D170" s="202" t="s">
        <v>289</v>
      </c>
      <c r="E170" s="203" t="s">
        <v>300</v>
      </c>
      <c r="F170" s="204" t="s">
        <v>301</v>
      </c>
      <c r="G170" s="205" t="s">
        <v>302</v>
      </c>
      <c r="H170" s="206">
        <v>16.98</v>
      </c>
      <c r="I170" s="207"/>
      <c r="J170" s="208">
        <f>ROUND(I170*H170,2)</f>
        <v>0</v>
      </c>
      <c r="K170" s="204" t="s">
        <v>166</v>
      </c>
      <c r="L170" s="209"/>
      <c r="M170" s="210" t="s">
        <v>3</v>
      </c>
      <c r="N170" s="211" t="s">
        <v>42</v>
      </c>
      <c r="O170" s="35"/>
      <c r="P170" s="173">
        <f>O170*H170</f>
        <v>0</v>
      </c>
      <c r="Q170" s="173">
        <v>0.001</v>
      </c>
      <c r="R170" s="173">
        <f>Q170*H170</f>
        <v>0.016980000000000002</v>
      </c>
      <c r="S170" s="173">
        <v>0</v>
      </c>
      <c r="T170" s="174">
        <f>S170*H170</f>
        <v>0</v>
      </c>
      <c r="AR170" s="17" t="s">
        <v>198</v>
      </c>
      <c r="AT170" s="17" t="s">
        <v>289</v>
      </c>
      <c r="AU170" s="17" t="s">
        <v>79</v>
      </c>
      <c r="AY170" s="17" t="s">
        <v>161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7" t="s">
        <v>22</v>
      </c>
      <c r="BK170" s="175">
        <f>ROUND(I170*H170,2)</f>
        <v>0</v>
      </c>
      <c r="BL170" s="17" t="s">
        <v>167</v>
      </c>
      <c r="BM170" s="17" t="s">
        <v>303</v>
      </c>
    </row>
    <row r="171" spans="2:47" s="1" customFormat="1" ht="13.5">
      <c r="B171" s="34"/>
      <c r="D171" s="179" t="s">
        <v>169</v>
      </c>
      <c r="F171" s="180" t="s">
        <v>304</v>
      </c>
      <c r="I171" s="17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169</v>
      </c>
      <c r="AU171" s="17" t="s">
        <v>79</v>
      </c>
    </row>
    <row r="172" spans="2:51" s="11" customFormat="1" ht="13.5">
      <c r="B172" s="181"/>
      <c r="D172" s="176" t="s">
        <v>208</v>
      </c>
      <c r="E172" s="182" t="s">
        <v>3</v>
      </c>
      <c r="F172" s="183" t="s">
        <v>305</v>
      </c>
      <c r="H172" s="184">
        <v>16.98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9" t="s">
        <v>208</v>
      </c>
      <c r="AU172" s="189" t="s">
        <v>79</v>
      </c>
      <c r="AV172" s="11" t="s">
        <v>79</v>
      </c>
      <c r="AW172" s="11" t="s">
        <v>35</v>
      </c>
      <c r="AX172" s="11" t="s">
        <v>22</v>
      </c>
      <c r="AY172" s="189" t="s">
        <v>161</v>
      </c>
    </row>
    <row r="173" spans="2:65" s="1" customFormat="1" ht="22.5" customHeight="1">
      <c r="B173" s="163"/>
      <c r="C173" s="164" t="s">
        <v>306</v>
      </c>
      <c r="D173" s="164" t="s">
        <v>163</v>
      </c>
      <c r="E173" s="165" t="s">
        <v>307</v>
      </c>
      <c r="F173" s="166" t="s">
        <v>308</v>
      </c>
      <c r="G173" s="167" t="s">
        <v>104</v>
      </c>
      <c r="H173" s="168">
        <v>566</v>
      </c>
      <c r="I173" s="169"/>
      <c r="J173" s="170">
        <f>ROUND(I173*H173,2)</f>
        <v>0</v>
      </c>
      <c r="K173" s="166" t="s">
        <v>166</v>
      </c>
      <c r="L173" s="34"/>
      <c r="M173" s="171" t="s">
        <v>3</v>
      </c>
      <c r="N173" s="172" t="s">
        <v>42</v>
      </c>
      <c r="O173" s="3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7" t="s">
        <v>167</v>
      </c>
      <c r="AT173" s="17" t="s">
        <v>163</v>
      </c>
      <c r="AU173" s="17" t="s">
        <v>79</v>
      </c>
      <c r="AY173" s="17" t="s">
        <v>161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22</v>
      </c>
      <c r="BK173" s="175">
        <f>ROUND(I173*H173,2)</f>
        <v>0</v>
      </c>
      <c r="BL173" s="17" t="s">
        <v>167</v>
      </c>
      <c r="BM173" s="17" t="s">
        <v>309</v>
      </c>
    </row>
    <row r="174" spans="2:47" s="1" customFormat="1" ht="27">
      <c r="B174" s="34"/>
      <c r="D174" s="179" t="s">
        <v>169</v>
      </c>
      <c r="F174" s="180" t="s">
        <v>310</v>
      </c>
      <c r="I174" s="17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169</v>
      </c>
      <c r="AU174" s="17" t="s">
        <v>79</v>
      </c>
    </row>
    <row r="175" spans="2:51" s="11" customFormat="1" ht="13.5">
      <c r="B175" s="181"/>
      <c r="D175" s="176" t="s">
        <v>208</v>
      </c>
      <c r="E175" s="182" t="s">
        <v>3</v>
      </c>
      <c r="F175" s="183" t="s">
        <v>102</v>
      </c>
      <c r="H175" s="184">
        <v>566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9" t="s">
        <v>208</v>
      </c>
      <c r="AU175" s="189" t="s">
        <v>79</v>
      </c>
      <c r="AV175" s="11" t="s">
        <v>79</v>
      </c>
      <c r="AW175" s="11" t="s">
        <v>35</v>
      </c>
      <c r="AX175" s="11" t="s">
        <v>22</v>
      </c>
      <c r="AY175" s="189" t="s">
        <v>161</v>
      </c>
    </row>
    <row r="176" spans="2:65" s="1" customFormat="1" ht="22.5" customHeight="1">
      <c r="B176" s="163"/>
      <c r="C176" s="202" t="s">
        <v>311</v>
      </c>
      <c r="D176" s="202" t="s">
        <v>289</v>
      </c>
      <c r="E176" s="203" t="s">
        <v>312</v>
      </c>
      <c r="F176" s="204" t="s">
        <v>313</v>
      </c>
      <c r="G176" s="205" t="s">
        <v>86</v>
      </c>
      <c r="H176" s="206">
        <v>56.6</v>
      </c>
      <c r="I176" s="207"/>
      <c r="J176" s="208">
        <f>ROUND(I176*H176,2)</f>
        <v>0</v>
      </c>
      <c r="K176" s="204" t="s">
        <v>3</v>
      </c>
      <c r="L176" s="209"/>
      <c r="M176" s="210" t="s">
        <v>3</v>
      </c>
      <c r="N176" s="211" t="s">
        <v>42</v>
      </c>
      <c r="O176" s="35"/>
      <c r="P176" s="173">
        <f>O176*H176</f>
        <v>0</v>
      </c>
      <c r="Q176" s="173">
        <v>0.6</v>
      </c>
      <c r="R176" s="173">
        <f>Q176*H176</f>
        <v>33.96</v>
      </c>
      <c r="S176" s="173">
        <v>0</v>
      </c>
      <c r="T176" s="174">
        <f>S176*H176</f>
        <v>0</v>
      </c>
      <c r="AR176" s="17" t="s">
        <v>198</v>
      </c>
      <c r="AT176" s="17" t="s">
        <v>289</v>
      </c>
      <c r="AU176" s="17" t="s">
        <v>79</v>
      </c>
      <c r="AY176" s="17" t="s">
        <v>161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22</v>
      </c>
      <c r="BK176" s="175">
        <f>ROUND(I176*H176,2)</f>
        <v>0</v>
      </c>
      <c r="BL176" s="17" t="s">
        <v>167</v>
      </c>
      <c r="BM176" s="17" t="s">
        <v>314</v>
      </c>
    </row>
    <row r="177" spans="2:47" s="1" customFormat="1" ht="13.5">
      <c r="B177" s="34"/>
      <c r="D177" s="179" t="s">
        <v>169</v>
      </c>
      <c r="F177" s="180" t="s">
        <v>315</v>
      </c>
      <c r="I177" s="178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169</v>
      </c>
      <c r="AU177" s="17" t="s">
        <v>79</v>
      </c>
    </row>
    <row r="178" spans="2:51" s="11" customFormat="1" ht="13.5">
      <c r="B178" s="181"/>
      <c r="D178" s="176" t="s">
        <v>208</v>
      </c>
      <c r="E178" s="182" t="s">
        <v>3</v>
      </c>
      <c r="F178" s="183" t="s">
        <v>316</v>
      </c>
      <c r="H178" s="184">
        <v>56.6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9" t="s">
        <v>208</v>
      </c>
      <c r="AU178" s="189" t="s">
        <v>79</v>
      </c>
      <c r="AV178" s="11" t="s">
        <v>79</v>
      </c>
      <c r="AW178" s="11" t="s">
        <v>35</v>
      </c>
      <c r="AX178" s="11" t="s">
        <v>22</v>
      </c>
      <c r="AY178" s="189" t="s">
        <v>161</v>
      </c>
    </row>
    <row r="179" spans="2:65" s="1" customFormat="1" ht="22.5" customHeight="1">
      <c r="B179" s="163"/>
      <c r="C179" s="164" t="s">
        <v>317</v>
      </c>
      <c r="D179" s="164" t="s">
        <v>163</v>
      </c>
      <c r="E179" s="165" t="s">
        <v>318</v>
      </c>
      <c r="F179" s="166" t="s">
        <v>319</v>
      </c>
      <c r="G179" s="167" t="s">
        <v>104</v>
      </c>
      <c r="H179" s="168">
        <v>1188</v>
      </c>
      <c r="I179" s="169"/>
      <c r="J179" s="170">
        <f>ROUND(I179*H179,2)</f>
        <v>0</v>
      </c>
      <c r="K179" s="166" t="s">
        <v>166</v>
      </c>
      <c r="L179" s="34"/>
      <c r="M179" s="171" t="s">
        <v>3</v>
      </c>
      <c r="N179" s="172" t="s">
        <v>42</v>
      </c>
      <c r="O179" s="35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7" t="s">
        <v>167</v>
      </c>
      <c r="AT179" s="17" t="s">
        <v>163</v>
      </c>
      <c r="AU179" s="17" t="s">
        <v>79</v>
      </c>
      <c r="AY179" s="17" t="s">
        <v>161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22</v>
      </c>
      <c r="BK179" s="175">
        <f>ROUND(I179*H179,2)</f>
        <v>0</v>
      </c>
      <c r="BL179" s="17" t="s">
        <v>167</v>
      </c>
      <c r="BM179" s="17" t="s">
        <v>320</v>
      </c>
    </row>
    <row r="180" spans="2:47" s="1" customFormat="1" ht="13.5">
      <c r="B180" s="34"/>
      <c r="D180" s="179" t="s">
        <v>169</v>
      </c>
      <c r="F180" s="180" t="s">
        <v>321</v>
      </c>
      <c r="I180" s="178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169</v>
      </c>
      <c r="AU180" s="17" t="s">
        <v>79</v>
      </c>
    </row>
    <row r="181" spans="2:51" s="11" customFormat="1" ht="13.5">
      <c r="B181" s="181"/>
      <c r="D181" s="179" t="s">
        <v>208</v>
      </c>
      <c r="E181" s="189" t="s">
        <v>3</v>
      </c>
      <c r="F181" s="191" t="s">
        <v>107</v>
      </c>
      <c r="H181" s="192">
        <v>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9" t="s">
        <v>208</v>
      </c>
      <c r="AU181" s="189" t="s">
        <v>79</v>
      </c>
      <c r="AV181" s="11" t="s">
        <v>79</v>
      </c>
      <c r="AW181" s="11" t="s">
        <v>35</v>
      </c>
      <c r="AX181" s="11" t="s">
        <v>71</v>
      </c>
      <c r="AY181" s="189" t="s">
        <v>161</v>
      </c>
    </row>
    <row r="182" spans="2:51" s="11" customFormat="1" ht="13.5">
      <c r="B182" s="181"/>
      <c r="D182" s="179" t="s">
        <v>208</v>
      </c>
      <c r="E182" s="189" t="s">
        <v>3</v>
      </c>
      <c r="F182" s="191" t="s">
        <v>111</v>
      </c>
      <c r="H182" s="192">
        <v>1144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9" t="s">
        <v>208</v>
      </c>
      <c r="AU182" s="189" t="s">
        <v>79</v>
      </c>
      <c r="AV182" s="11" t="s">
        <v>79</v>
      </c>
      <c r="AW182" s="11" t="s">
        <v>35</v>
      </c>
      <c r="AX182" s="11" t="s">
        <v>71</v>
      </c>
      <c r="AY182" s="189" t="s">
        <v>161</v>
      </c>
    </row>
    <row r="183" spans="2:51" s="11" customFormat="1" ht="13.5">
      <c r="B183" s="181"/>
      <c r="D183" s="179" t="s">
        <v>208</v>
      </c>
      <c r="E183" s="189" t="s">
        <v>3</v>
      </c>
      <c r="F183" s="191" t="s">
        <v>122</v>
      </c>
      <c r="H183" s="192">
        <v>39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9" t="s">
        <v>208</v>
      </c>
      <c r="AU183" s="189" t="s">
        <v>79</v>
      </c>
      <c r="AV183" s="11" t="s">
        <v>79</v>
      </c>
      <c r="AW183" s="11" t="s">
        <v>35</v>
      </c>
      <c r="AX183" s="11" t="s">
        <v>71</v>
      </c>
      <c r="AY183" s="189" t="s">
        <v>161</v>
      </c>
    </row>
    <row r="184" spans="2:51" s="12" customFormat="1" ht="13.5">
      <c r="B184" s="193"/>
      <c r="D184" s="179" t="s">
        <v>208</v>
      </c>
      <c r="E184" s="212" t="s">
        <v>3</v>
      </c>
      <c r="F184" s="213" t="s">
        <v>263</v>
      </c>
      <c r="H184" s="214">
        <v>1188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201" t="s">
        <v>208</v>
      </c>
      <c r="AU184" s="201" t="s">
        <v>79</v>
      </c>
      <c r="AV184" s="12" t="s">
        <v>167</v>
      </c>
      <c r="AW184" s="12" t="s">
        <v>35</v>
      </c>
      <c r="AX184" s="12" t="s">
        <v>22</v>
      </c>
      <c r="AY184" s="201" t="s">
        <v>161</v>
      </c>
    </row>
    <row r="185" spans="2:63" s="10" customFormat="1" ht="29.25" customHeight="1">
      <c r="B185" s="149"/>
      <c r="D185" s="160" t="s">
        <v>70</v>
      </c>
      <c r="E185" s="161" t="s">
        <v>79</v>
      </c>
      <c r="F185" s="161" t="s">
        <v>322</v>
      </c>
      <c r="I185" s="152"/>
      <c r="J185" s="162">
        <f>BK185</f>
        <v>0</v>
      </c>
      <c r="L185" s="149"/>
      <c r="M185" s="154"/>
      <c r="N185" s="155"/>
      <c r="O185" s="155"/>
      <c r="P185" s="156">
        <f>SUM(P186:P188)</f>
        <v>0</v>
      </c>
      <c r="Q185" s="155"/>
      <c r="R185" s="156">
        <f>SUM(R186:R188)</f>
        <v>4.7653900799999995</v>
      </c>
      <c r="S185" s="155"/>
      <c r="T185" s="157">
        <f>SUM(T186:T188)</f>
        <v>0</v>
      </c>
      <c r="AR185" s="150" t="s">
        <v>22</v>
      </c>
      <c r="AT185" s="158" t="s">
        <v>70</v>
      </c>
      <c r="AU185" s="158" t="s">
        <v>22</v>
      </c>
      <c r="AY185" s="150" t="s">
        <v>161</v>
      </c>
      <c r="BK185" s="159">
        <f>SUM(BK186:BK188)</f>
        <v>0</v>
      </c>
    </row>
    <row r="186" spans="2:65" s="1" customFormat="1" ht="22.5" customHeight="1">
      <c r="B186" s="163"/>
      <c r="C186" s="164" t="s">
        <v>323</v>
      </c>
      <c r="D186" s="164" t="s">
        <v>163</v>
      </c>
      <c r="E186" s="165" t="s">
        <v>324</v>
      </c>
      <c r="F186" s="166" t="s">
        <v>325</v>
      </c>
      <c r="G186" s="167" t="s">
        <v>86</v>
      </c>
      <c r="H186" s="168">
        <v>2.112</v>
      </c>
      <c r="I186" s="169"/>
      <c r="J186" s="170">
        <f>ROUND(I186*H186,2)</f>
        <v>0</v>
      </c>
      <c r="K186" s="166" t="s">
        <v>166</v>
      </c>
      <c r="L186" s="34"/>
      <c r="M186" s="171" t="s">
        <v>3</v>
      </c>
      <c r="N186" s="172" t="s">
        <v>42</v>
      </c>
      <c r="O186" s="35"/>
      <c r="P186" s="173">
        <f>O186*H186</f>
        <v>0</v>
      </c>
      <c r="Q186" s="173">
        <v>2.25634</v>
      </c>
      <c r="R186" s="173">
        <f>Q186*H186</f>
        <v>4.7653900799999995</v>
      </c>
      <c r="S186" s="173">
        <v>0</v>
      </c>
      <c r="T186" s="174">
        <f>S186*H186</f>
        <v>0</v>
      </c>
      <c r="AR186" s="17" t="s">
        <v>167</v>
      </c>
      <c r="AT186" s="17" t="s">
        <v>163</v>
      </c>
      <c r="AU186" s="17" t="s">
        <v>79</v>
      </c>
      <c r="AY186" s="17" t="s">
        <v>161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22</v>
      </c>
      <c r="BK186" s="175">
        <f>ROUND(I186*H186,2)</f>
        <v>0</v>
      </c>
      <c r="BL186" s="17" t="s">
        <v>167</v>
      </c>
      <c r="BM186" s="17" t="s">
        <v>326</v>
      </c>
    </row>
    <row r="187" spans="2:47" s="1" customFormat="1" ht="13.5">
      <c r="B187" s="34"/>
      <c r="D187" s="179" t="s">
        <v>169</v>
      </c>
      <c r="F187" s="180" t="s">
        <v>327</v>
      </c>
      <c r="I187" s="17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169</v>
      </c>
      <c r="AU187" s="17" t="s">
        <v>79</v>
      </c>
    </row>
    <row r="188" spans="2:51" s="11" customFormat="1" ht="13.5">
      <c r="B188" s="181"/>
      <c r="D188" s="179" t="s">
        <v>208</v>
      </c>
      <c r="E188" s="189" t="s">
        <v>3</v>
      </c>
      <c r="F188" s="191" t="s">
        <v>96</v>
      </c>
      <c r="H188" s="192">
        <v>2.112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9" t="s">
        <v>208</v>
      </c>
      <c r="AU188" s="189" t="s">
        <v>79</v>
      </c>
      <c r="AV188" s="11" t="s">
        <v>79</v>
      </c>
      <c r="AW188" s="11" t="s">
        <v>35</v>
      </c>
      <c r="AX188" s="11" t="s">
        <v>22</v>
      </c>
      <c r="AY188" s="189" t="s">
        <v>161</v>
      </c>
    </row>
    <row r="189" spans="2:63" s="10" customFormat="1" ht="29.25" customHeight="1">
      <c r="B189" s="149"/>
      <c r="D189" s="160" t="s">
        <v>70</v>
      </c>
      <c r="E189" s="161" t="s">
        <v>109</v>
      </c>
      <c r="F189" s="161" t="s">
        <v>328</v>
      </c>
      <c r="I189" s="152"/>
      <c r="J189" s="162">
        <f>BK189</f>
        <v>0</v>
      </c>
      <c r="L189" s="149"/>
      <c r="M189" s="154"/>
      <c r="N189" s="155"/>
      <c r="O189" s="155"/>
      <c r="P189" s="156">
        <f>SUM(P190:P226)</f>
        <v>0</v>
      </c>
      <c r="Q189" s="155"/>
      <c r="R189" s="156">
        <f>SUM(R190:R226)</f>
        <v>247.41314000000003</v>
      </c>
      <c r="S189" s="155"/>
      <c r="T189" s="157">
        <f>SUM(T190:T226)</f>
        <v>0</v>
      </c>
      <c r="AR189" s="150" t="s">
        <v>22</v>
      </c>
      <c r="AT189" s="158" t="s">
        <v>70</v>
      </c>
      <c r="AU189" s="158" t="s">
        <v>22</v>
      </c>
      <c r="AY189" s="150" t="s">
        <v>161</v>
      </c>
      <c r="BK189" s="159">
        <f>SUM(BK190:BK226)</f>
        <v>0</v>
      </c>
    </row>
    <row r="190" spans="2:65" s="1" customFormat="1" ht="22.5" customHeight="1">
      <c r="B190" s="163"/>
      <c r="C190" s="164" t="s">
        <v>329</v>
      </c>
      <c r="D190" s="164" t="s">
        <v>163</v>
      </c>
      <c r="E190" s="165" t="s">
        <v>330</v>
      </c>
      <c r="F190" s="166" t="s">
        <v>331</v>
      </c>
      <c r="G190" s="167" t="s">
        <v>104</v>
      </c>
      <c r="H190" s="168">
        <v>110</v>
      </c>
      <c r="I190" s="169"/>
      <c r="J190" s="170">
        <f>ROUND(I190*H190,2)</f>
        <v>0</v>
      </c>
      <c r="K190" s="166" t="s">
        <v>166</v>
      </c>
      <c r="L190" s="34"/>
      <c r="M190" s="171" t="s">
        <v>3</v>
      </c>
      <c r="N190" s="172" t="s">
        <v>42</v>
      </c>
      <c r="O190" s="35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AR190" s="17" t="s">
        <v>167</v>
      </c>
      <c r="AT190" s="17" t="s">
        <v>163</v>
      </c>
      <c r="AU190" s="17" t="s">
        <v>79</v>
      </c>
      <c r="AY190" s="17" t="s">
        <v>161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7" t="s">
        <v>22</v>
      </c>
      <c r="BK190" s="175">
        <f>ROUND(I190*H190,2)</f>
        <v>0</v>
      </c>
      <c r="BL190" s="17" t="s">
        <v>167</v>
      </c>
      <c r="BM190" s="17" t="s">
        <v>332</v>
      </c>
    </row>
    <row r="191" spans="2:47" s="1" customFormat="1" ht="13.5">
      <c r="B191" s="34"/>
      <c r="D191" s="179" t="s">
        <v>169</v>
      </c>
      <c r="F191" s="180" t="s">
        <v>333</v>
      </c>
      <c r="I191" s="178"/>
      <c r="L191" s="34"/>
      <c r="M191" s="63"/>
      <c r="N191" s="35"/>
      <c r="O191" s="35"/>
      <c r="P191" s="35"/>
      <c r="Q191" s="35"/>
      <c r="R191" s="35"/>
      <c r="S191" s="35"/>
      <c r="T191" s="64"/>
      <c r="AT191" s="17" t="s">
        <v>169</v>
      </c>
      <c r="AU191" s="17" t="s">
        <v>79</v>
      </c>
    </row>
    <row r="192" spans="2:51" s="11" customFormat="1" ht="13.5">
      <c r="B192" s="181"/>
      <c r="D192" s="176" t="s">
        <v>208</v>
      </c>
      <c r="E192" s="182" t="s">
        <v>3</v>
      </c>
      <c r="F192" s="183" t="s">
        <v>114</v>
      </c>
      <c r="H192" s="184">
        <v>110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9" t="s">
        <v>208</v>
      </c>
      <c r="AU192" s="189" t="s">
        <v>79</v>
      </c>
      <c r="AV192" s="11" t="s">
        <v>79</v>
      </c>
      <c r="AW192" s="11" t="s">
        <v>35</v>
      </c>
      <c r="AX192" s="11" t="s">
        <v>22</v>
      </c>
      <c r="AY192" s="189" t="s">
        <v>161</v>
      </c>
    </row>
    <row r="193" spans="2:65" s="1" customFormat="1" ht="22.5" customHeight="1">
      <c r="B193" s="163"/>
      <c r="C193" s="164" t="s">
        <v>334</v>
      </c>
      <c r="D193" s="164" t="s">
        <v>163</v>
      </c>
      <c r="E193" s="165" t="s">
        <v>335</v>
      </c>
      <c r="F193" s="166" t="s">
        <v>336</v>
      </c>
      <c r="G193" s="167" t="s">
        <v>104</v>
      </c>
      <c r="H193" s="168">
        <v>1227</v>
      </c>
      <c r="I193" s="169"/>
      <c r="J193" s="170">
        <f>ROUND(I193*H193,2)</f>
        <v>0</v>
      </c>
      <c r="K193" s="166" t="s">
        <v>166</v>
      </c>
      <c r="L193" s="34"/>
      <c r="M193" s="171" t="s">
        <v>3</v>
      </c>
      <c r="N193" s="172" t="s">
        <v>42</v>
      </c>
      <c r="O193" s="35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7" t="s">
        <v>167</v>
      </c>
      <c r="AT193" s="17" t="s">
        <v>163</v>
      </c>
      <c r="AU193" s="17" t="s">
        <v>79</v>
      </c>
      <c r="AY193" s="17" t="s">
        <v>161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22</v>
      </c>
      <c r="BK193" s="175">
        <f>ROUND(I193*H193,2)</f>
        <v>0</v>
      </c>
      <c r="BL193" s="17" t="s">
        <v>167</v>
      </c>
      <c r="BM193" s="17" t="s">
        <v>337</v>
      </c>
    </row>
    <row r="194" spans="2:47" s="1" customFormat="1" ht="13.5">
      <c r="B194" s="34"/>
      <c r="D194" s="179" t="s">
        <v>169</v>
      </c>
      <c r="F194" s="180" t="s">
        <v>338</v>
      </c>
      <c r="I194" s="17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169</v>
      </c>
      <c r="AU194" s="17" t="s">
        <v>79</v>
      </c>
    </row>
    <row r="195" spans="2:51" s="11" customFormat="1" ht="13.5">
      <c r="B195" s="181"/>
      <c r="D195" s="179" t="s">
        <v>208</v>
      </c>
      <c r="E195" s="189" t="s">
        <v>3</v>
      </c>
      <c r="F195" s="191" t="s">
        <v>111</v>
      </c>
      <c r="H195" s="192">
        <v>1144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9" t="s">
        <v>208</v>
      </c>
      <c r="AU195" s="189" t="s">
        <v>79</v>
      </c>
      <c r="AV195" s="11" t="s">
        <v>79</v>
      </c>
      <c r="AW195" s="11" t="s">
        <v>35</v>
      </c>
      <c r="AX195" s="11" t="s">
        <v>71</v>
      </c>
      <c r="AY195" s="189" t="s">
        <v>161</v>
      </c>
    </row>
    <row r="196" spans="2:51" s="11" customFormat="1" ht="13.5">
      <c r="B196" s="181"/>
      <c r="D196" s="179" t="s">
        <v>208</v>
      </c>
      <c r="E196" s="189" t="s">
        <v>3</v>
      </c>
      <c r="F196" s="191" t="s">
        <v>107</v>
      </c>
      <c r="H196" s="192">
        <v>5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9" t="s">
        <v>208</v>
      </c>
      <c r="AU196" s="189" t="s">
        <v>79</v>
      </c>
      <c r="AV196" s="11" t="s">
        <v>79</v>
      </c>
      <c r="AW196" s="11" t="s">
        <v>35</v>
      </c>
      <c r="AX196" s="11" t="s">
        <v>71</v>
      </c>
      <c r="AY196" s="189" t="s">
        <v>161</v>
      </c>
    </row>
    <row r="197" spans="2:51" s="11" customFormat="1" ht="13.5">
      <c r="B197" s="181"/>
      <c r="D197" s="179" t="s">
        <v>208</v>
      </c>
      <c r="E197" s="189" t="s">
        <v>3</v>
      </c>
      <c r="F197" s="191" t="s">
        <v>339</v>
      </c>
      <c r="H197" s="192">
        <v>78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9" t="s">
        <v>208</v>
      </c>
      <c r="AU197" s="189" t="s">
        <v>79</v>
      </c>
      <c r="AV197" s="11" t="s">
        <v>79</v>
      </c>
      <c r="AW197" s="11" t="s">
        <v>35</v>
      </c>
      <c r="AX197" s="11" t="s">
        <v>71</v>
      </c>
      <c r="AY197" s="189" t="s">
        <v>161</v>
      </c>
    </row>
    <row r="198" spans="2:51" s="12" customFormat="1" ht="13.5">
      <c r="B198" s="193"/>
      <c r="D198" s="176" t="s">
        <v>208</v>
      </c>
      <c r="E198" s="194" t="s">
        <v>3</v>
      </c>
      <c r="F198" s="195" t="s">
        <v>263</v>
      </c>
      <c r="H198" s="196">
        <v>1227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201" t="s">
        <v>208</v>
      </c>
      <c r="AU198" s="201" t="s">
        <v>79</v>
      </c>
      <c r="AV198" s="12" t="s">
        <v>167</v>
      </c>
      <c r="AW198" s="12" t="s">
        <v>35</v>
      </c>
      <c r="AX198" s="12" t="s">
        <v>22</v>
      </c>
      <c r="AY198" s="201" t="s">
        <v>161</v>
      </c>
    </row>
    <row r="199" spans="2:65" s="1" customFormat="1" ht="22.5" customHeight="1">
      <c r="B199" s="163"/>
      <c r="C199" s="164" t="s">
        <v>340</v>
      </c>
      <c r="D199" s="164" t="s">
        <v>163</v>
      </c>
      <c r="E199" s="165" t="s">
        <v>341</v>
      </c>
      <c r="F199" s="166" t="s">
        <v>342</v>
      </c>
      <c r="G199" s="167" t="s">
        <v>104</v>
      </c>
      <c r="H199" s="168">
        <v>39</v>
      </c>
      <c r="I199" s="169"/>
      <c r="J199" s="170">
        <f>ROUND(I199*H199,2)</f>
        <v>0</v>
      </c>
      <c r="K199" s="166" t="s">
        <v>166</v>
      </c>
      <c r="L199" s="34"/>
      <c r="M199" s="171" t="s">
        <v>3</v>
      </c>
      <c r="N199" s="172" t="s">
        <v>42</v>
      </c>
      <c r="O199" s="35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AR199" s="17" t="s">
        <v>167</v>
      </c>
      <c r="AT199" s="17" t="s">
        <v>163</v>
      </c>
      <c r="AU199" s="17" t="s">
        <v>79</v>
      </c>
      <c r="AY199" s="17" t="s">
        <v>161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22</v>
      </c>
      <c r="BK199" s="175">
        <f>ROUND(I199*H199,2)</f>
        <v>0</v>
      </c>
      <c r="BL199" s="17" t="s">
        <v>167</v>
      </c>
      <c r="BM199" s="17" t="s">
        <v>343</v>
      </c>
    </row>
    <row r="200" spans="2:47" s="1" customFormat="1" ht="27">
      <c r="B200" s="34"/>
      <c r="D200" s="179" t="s">
        <v>169</v>
      </c>
      <c r="F200" s="180" t="s">
        <v>344</v>
      </c>
      <c r="I200" s="178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169</v>
      </c>
      <c r="AU200" s="17" t="s">
        <v>79</v>
      </c>
    </row>
    <row r="201" spans="2:51" s="11" customFormat="1" ht="13.5">
      <c r="B201" s="181"/>
      <c r="D201" s="176" t="s">
        <v>208</v>
      </c>
      <c r="E201" s="182" t="s">
        <v>3</v>
      </c>
      <c r="F201" s="183" t="s">
        <v>122</v>
      </c>
      <c r="H201" s="184">
        <v>39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9" t="s">
        <v>208</v>
      </c>
      <c r="AU201" s="189" t="s">
        <v>79</v>
      </c>
      <c r="AV201" s="11" t="s">
        <v>79</v>
      </c>
      <c r="AW201" s="11" t="s">
        <v>35</v>
      </c>
      <c r="AX201" s="11" t="s">
        <v>22</v>
      </c>
      <c r="AY201" s="189" t="s">
        <v>161</v>
      </c>
    </row>
    <row r="202" spans="2:65" s="1" customFormat="1" ht="22.5" customHeight="1">
      <c r="B202" s="163"/>
      <c r="C202" s="164" t="s">
        <v>345</v>
      </c>
      <c r="D202" s="164" t="s">
        <v>163</v>
      </c>
      <c r="E202" s="165" t="s">
        <v>346</v>
      </c>
      <c r="F202" s="166" t="s">
        <v>347</v>
      </c>
      <c r="G202" s="167" t="s">
        <v>104</v>
      </c>
      <c r="H202" s="168">
        <v>110</v>
      </c>
      <c r="I202" s="169"/>
      <c r="J202" s="170">
        <f>ROUND(I202*H202,2)</f>
        <v>0</v>
      </c>
      <c r="K202" s="166" t="s">
        <v>166</v>
      </c>
      <c r="L202" s="34"/>
      <c r="M202" s="171" t="s">
        <v>3</v>
      </c>
      <c r="N202" s="172" t="s">
        <v>42</v>
      </c>
      <c r="O202" s="35"/>
      <c r="P202" s="173">
        <f>O202*H202</f>
        <v>0</v>
      </c>
      <c r="Q202" s="173">
        <v>0</v>
      </c>
      <c r="R202" s="173">
        <f>Q202*H202</f>
        <v>0</v>
      </c>
      <c r="S202" s="173">
        <v>0</v>
      </c>
      <c r="T202" s="174">
        <f>S202*H202</f>
        <v>0</v>
      </c>
      <c r="AR202" s="17" t="s">
        <v>167</v>
      </c>
      <c r="AT202" s="17" t="s">
        <v>163</v>
      </c>
      <c r="AU202" s="17" t="s">
        <v>79</v>
      </c>
      <c r="AY202" s="17" t="s">
        <v>161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22</v>
      </c>
      <c r="BK202" s="175">
        <f>ROUND(I202*H202,2)</f>
        <v>0</v>
      </c>
      <c r="BL202" s="17" t="s">
        <v>167</v>
      </c>
      <c r="BM202" s="17" t="s">
        <v>348</v>
      </c>
    </row>
    <row r="203" spans="2:47" s="1" customFormat="1" ht="27">
      <c r="B203" s="34"/>
      <c r="D203" s="179" t="s">
        <v>169</v>
      </c>
      <c r="F203" s="180" t="s">
        <v>349</v>
      </c>
      <c r="I203" s="178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169</v>
      </c>
      <c r="AU203" s="17" t="s">
        <v>79</v>
      </c>
    </row>
    <row r="204" spans="2:51" s="11" customFormat="1" ht="13.5">
      <c r="B204" s="181"/>
      <c r="D204" s="176" t="s">
        <v>208</v>
      </c>
      <c r="E204" s="182" t="s">
        <v>3</v>
      </c>
      <c r="F204" s="183" t="s">
        <v>114</v>
      </c>
      <c r="H204" s="184">
        <v>110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9" t="s">
        <v>208</v>
      </c>
      <c r="AU204" s="189" t="s">
        <v>79</v>
      </c>
      <c r="AV204" s="11" t="s">
        <v>79</v>
      </c>
      <c r="AW204" s="11" t="s">
        <v>35</v>
      </c>
      <c r="AX204" s="11" t="s">
        <v>71</v>
      </c>
      <c r="AY204" s="189" t="s">
        <v>161</v>
      </c>
    </row>
    <row r="205" spans="2:65" s="1" customFormat="1" ht="22.5" customHeight="1">
      <c r="B205" s="163"/>
      <c r="C205" s="164" t="s">
        <v>350</v>
      </c>
      <c r="D205" s="164" t="s">
        <v>163</v>
      </c>
      <c r="E205" s="165" t="s">
        <v>351</v>
      </c>
      <c r="F205" s="166" t="s">
        <v>352</v>
      </c>
      <c r="G205" s="167" t="s">
        <v>104</v>
      </c>
      <c r="H205" s="168">
        <v>149</v>
      </c>
      <c r="I205" s="169"/>
      <c r="J205" s="170">
        <f>ROUND(I205*H205,2)</f>
        <v>0</v>
      </c>
      <c r="K205" s="166" t="s">
        <v>166</v>
      </c>
      <c r="L205" s="34"/>
      <c r="M205" s="171" t="s">
        <v>3</v>
      </c>
      <c r="N205" s="172" t="s">
        <v>42</v>
      </c>
      <c r="O205" s="35"/>
      <c r="P205" s="173">
        <f>O205*H205</f>
        <v>0</v>
      </c>
      <c r="Q205" s="173">
        <v>0.00061</v>
      </c>
      <c r="R205" s="173">
        <f>Q205*H205</f>
        <v>0.09089</v>
      </c>
      <c r="S205" s="173">
        <v>0</v>
      </c>
      <c r="T205" s="174">
        <f>S205*H205</f>
        <v>0</v>
      </c>
      <c r="AR205" s="17" t="s">
        <v>167</v>
      </c>
      <c r="AT205" s="17" t="s">
        <v>163</v>
      </c>
      <c r="AU205" s="17" t="s">
        <v>79</v>
      </c>
      <c r="AY205" s="17" t="s">
        <v>161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22</v>
      </c>
      <c r="BK205" s="175">
        <f>ROUND(I205*H205,2)</f>
        <v>0</v>
      </c>
      <c r="BL205" s="17" t="s">
        <v>167</v>
      </c>
      <c r="BM205" s="17" t="s">
        <v>353</v>
      </c>
    </row>
    <row r="206" spans="2:47" s="1" customFormat="1" ht="27">
      <c r="B206" s="34"/>
      <c r="D206" s="179" t="s">
        <v>169</v>
      </c>
      <c r="F206" s="180" t="s">
        <v>354</v>
      </c>
      <c r="I206" s="178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169</v>
      </c>
      <c r="AU206" s="17" t="s">
        <v>79</v>
      </c>
    </row>
    <row r="207" spans="2:51" s="11" customFormat="1" ht="13.5">
      <c r="B207" s="181"/>
      <c r="D207" s="179" t="s">
        <v>208</v>
      </c>
      <c r="E207" s="189" t="s">
        <v>3</v>
      </c>
      <c r="F207" s="191" t="s">
        <v>114</v>
      </c>
      <c r="H207" s="192">
        <v>110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9" t="s">
        <v>208</v>
      </c>
      <c r="AU207" s="189" t="s">
        <v>79</v>
      </c>
      <c r="AV207" s="11" t="s">
        <v>79</v>
      </c>
      <c r="AW207" s="11" t="s">
        <v>35</v>
      </c>
      <c r="AX207" s="11" t="s">
        <v>71</v>
      </c>
      <c r="AY207" s="189" t="s">
        <v>161</v>
      </c>
    </row>
    <row r="208" spans="2:51" s="11" customFormat="1" ht="13.5">
      <c r="B208" s="181"/>
      <c r="D208" s="179" t="s">
        <v>208</v>
      </c>
      <c r="E208" s="189" t="s">
        <v>3</v>
      </c>
      <c r="F208" s="191" t="s">
        <v>122</v>
      </c>
      <c r="H208" s="192">
        <v>39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9" t="s">
        <v>208</v>
      </c>
      <c r="AU208" s="189" t="s">
        <v>79</v>
      </c>
      <c r="AV208" s="11" t="s">
        <v>79</v>
      </c>
      <c r="AW208" s="11" t="s">
        <v>35</v>
      </c>
      <c r="AX208" s="11" t="s">
        <v>71</v>
      </c>
      <c r="AY208" s="189" t="s">
        <v>161</v>
      </c>
    </row>
    <row r="209" spans="2:51" s="12" customFormat="1" ht="13.5">
      <c r="B209" s="193"/>
      <c r="D209" s="176" t="s">
        <v>208</v>
      </c>
      <c r="E209" s="194" t="s">
        <v>3</v>
      </c>
      <c r="F209" s="195" t="s">
        <v>263</v>
      </c>
      <c r="H209" s="196">
        <v>149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201" t="s">
        <v>208</v>
      </c>
      <c r="AU209" s="201" t="s">
        <v>79</v>
      </c>
      <c r="AV209" s="12" t="s">
        <v>167</v>
      </c>
      <c r="AW209" s="12" t="s">
        <v>35</v>
      </c>
      <c r="AX209" s="12" t="s">
        <v>22</v>
      </c>
      <c r="AY209" s="201" t="s">
        <v>161</v>
      </c>
    </row>
    <row r="210" spans="2:65" s="1" customFormat="1" ht="31.5" customHeight="1">
      <c r="B210" s="163"/>
      <c r="C210" s="164" t="s">
        <v>355</v>
      </c>
      <c r="D210" s="164" t="s">
        <v>163</v>
      </c>
      <c r="E210" s="165" t="s">
        <v>356</v>
      </c>
      <c r="F210" s="166" t="s">
        <v>357</v>
      </c>
      <c r="G210" s="167" t="s">
        <v>104</v>
      </c>
      <c r="H210" s="168">
        <v>39</v>
      </c>
      <c r="I210" s="169"/>
      <c r="J210" s="170">
        <f>ROUND(I210*H210,2)</f>
        <v>0</v>
      </c>
      <c r="K210" s="166" t="s">
        <v>166</v>
      </c>
      <c r="L210" s="34"/>
      <c r="M210" s="171" t="s">
        <v>3</v>
      </c>
      <c r="N210" s="172" t="s">
        <v>42</v>
      </c>
      <c r="O210" s="35"/>
      <c r="P210" s="173">
        <f>O210*H210</f>
        <v>0</v>
      </c>
      <c r="Q210" s="173">
        <v>0</v>
      </c>
      <c r="R210" s="173">
        <f>Q210*H210</f>
        <v>0</v>
      </c>
      <c r="S210" s="173">
        <v>0</v>
      </c>
      <c r="T210" s="174">
        <f>S210*H210</f>
        <v>0</v>
      </c>
      <c r="AR210" s="17" t="s">
        <v>167</v>
      </c>
      <c r="AT210" s="17" t="s">
        <v>163</v>
      </c>
      <c r="AU210" s="17" t="s">
        <v>79</v>
      </c>
      <c r="AY210" s="17" t="s">
        <v>161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22</v>
      </c>
      <c r="BK210" s="175">
        <f>ROUND(I210*H210,2)</f>
        <v>0</v>
      </c>
      <c r="BL210" s="17" t="s">
        <v>167</v>
      </c>
      <c r="BM210" s="17" t="s">
        <v>358</v>
      </c>
    </row>
    <row r="211" spans="2:47" s="1" customFormat="1" ht="27">
      <c r="B211" s="34"/>
      <c r="D211" s="179" t="s">
        <v>169</v>
      </c>
      <c r="F211" s="180" t="s">
        <v>359</v>
      </c>
      <c r="I211" s="178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169</v>
      </c>
      <c r="AU211" s="17" t="s">
        <v>79</v>
      </c>
    </row>
    <row r="212" spans="2:51" s="11" customFormat="1" ht="13.5">
      <c r="B212" s="181"/>
      <c r="D212" s="176" t="s">
        <v>208</v>
      </c>
      <c r="E212" s="182" t="s">
        <v>3</v>
      </c>
      <c r="F212" s="183" t="s">
        <v>122</v>
      </c>
      <c r="H212" s="184">
        <v>39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9" t="s">
        <v>208</v>
      </c>
      <c r="AU212" s="189" t="s">
        <v>79</v>
      </c>
      <c r="AV212" s="11" t="s">
        <v>79</v>
      </c>
      <c r="AW212" s="11" t="s">
        <v>35</v>
      </c>
      <c r="AX212" s="11" t="s">
        <v>22</v>
      </c>
      <c r="AY212" s="189" t="s">
        <v>161</v>
      </c>
    </row>
    <row r="213" spans="2:65" s="1" customFormat="1" ht="31.5" customHeight="1">
      <c r="B213" s="163"/>
      <c r="C213" s="164" t="s">
        <v>360</v>
      </c>
      <c r="D213" s="164" t="s">
        <v>163</v>
      </c>
      <c r="E213" s="165" t="s">
        <v>361</v>
      </c>
      <c r="F213" s="166" t="s">
        <v>362</v>
      </c>
      <c r="G213" s="167" t="s">
        <v>104</v>
      </c>
      <c r="H213" s="168">
        <v>110</v>
      </c>
      <c r="I213" s="169"/>
      <c r="J213" s="170">
        <f>ROUND(I213*H213,2)</f>
        <v>0</v>
      </c>
      <c r="K213" s="166" t="s">
        <v>166</v>
      </c>
      <c r="L213" s="34"/>
      <c r="M213" s="171" t="s">
        <v>3</v>
      </c>
      <c r="N213" s="172" t="s">
        <v>42</v>
      </c>
      <c r="O213" s="35"/>
      <c r="P213" s="173">
        <f>O213*H213</f>
        <v>0</v>
      </c>
      <c r="Q213" s="173">
        <v>0</v>
      </c>
      <c r="R213" s="173">
        <f>Q213*H213</f>
        <v>0</v>
      </c>
      <c r="S213" s="173">
        <v>0</v>
      </c>
      <c r="T213" s="174">
        <f>S213*H213</f>
        <v>0</v>
      </c>
      <c r="AR213" s="17" t="s">
        <v>167</v>
      </c>
      <c r="AT213" s="17" t="s">
        <v>163</v>
      </c>
      <c r="AU213" s="17" t="s">
        <v>79</v>
      </c>
      <c r="AY213" s="17" t="s">
        <v>161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22</v>
      </c>
      <c r="BK213" s="175">
        <f>ROUND(I213*H213,2)</f>
        <v>0</v>
      </c>
      <c r="BL213" s="17" t="s">
        <v>167</v>
      </c>
      <c r="BM213" s="17" t="s">
        <v>363</v>
      </c>
    </row>
    <row r="214" spans="2:47" s="1" customFormat="1" ht="27">
      <c r="B214" s="34"/>
      <c r="D214" s="179" t="s">
        <v>169</v>
      </c>
      <c r="F214" s="180" t="s">
        <v>364</v>
      </c>
      <c r="I214" s="178"/>
      <c r="L214" s="34"/>
      <c r="M214" s="63"/>
      <c r="N214" s="35"/>
      <c r="O214" s="35"/>
      <c r="P214" s="35"/>
      <c r="Q214" s="35"/>
      <c r="R214" s="35"/>
      <c r="S214" s="35"/>
      <c r="T214" s="64"/>
      <c r="AT214" s="17" t="s">
        <v>169</v>
      </c>
      <c r="AU214" s="17" t="s">
        <v>79</v>
      </c>
    </row>
    <row r="215" spans="2:51" s="11" customFormat="1" ht="13.5">
      <c r="B215" s="181"/>
      <c r="D215" s="176" t="s">
        <v>208</v>
      </c>
      <c r="E215" s="182" t="s">
        <v>3</v>
      </c>
      <c r="F215" s="183" t="s">
        <v>114</v>
      </c>
      <c r="H215" s="184">
        <v>110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9" t="s">
        <v>208</v>
      </c>
      <c r="AU215" s="189" t="s">
        <v>79</v>
      </c>
      <c r="AV215" s="11" t="s">
        <v>79</v>
      </c>
      <c r="AW215" s="11" t="s">
        <v>35</v>
      </c>
      <c r="AX215" s="11" t="s">
        <v>22</v>
      </c>
      <c r="AY215" s="189" t="s">
        <v>161</v>
      </c>
    </row>
    <row r="216" spans="2:65" s="1" customFormat="1" ht="22.5" customHeight="1">
      <c r="B216" s="163"/>
      <c r="C216" s="164" t="s">
        <v>365</v>
      </c>
      <c r="D216" s="164" t="s">
        <v>163</v>
      </c>
      <c r="E216" s="165" t="s">
        <v>366</v>
      </c>
      <c r="F216" s="166" t="s">
        <v>367</v>
      </c>
      <c r="G216" s="167" t="s">
        <v>104</v>
      </c>
      <c r="H216" s="168">
        <v>1149</v>
      </c>
      <c r="I216" s="169"/>
      <c r="J216" s="170">
        <f>ROUND(I216*H216,2)</f>
        <v>0</v>
      </c>
      <c r="K216" s="166" t="s">
        <v>166</v>
      </c>
      <c r="L216" s="34"/>
      <c r="M216" s="171" t="s">
        <v>3</v>
      </c>
      <c r="N216" s="172" t="s">
        <v>42</v>
      </c>
      <c r="O216" s="35"/>
      <c r="P216" s="173">
        <f>O216*H216</f>
        <v>0</v>
      </c>
      <c r="Q216" s="173">
        <v>0.08425</v>
      </c>
      <c r="R216" s="173">
        <f>Q216*H216</f>
        <v>96.80325</v>
      </c>
      <c r="S216" s="173">
        <v>0</v>
      </c>
      <c r="T216" s="174">
        <f>S216*H216</f>
        <v>0</v>
      </c>
      <c r="AR216" s="17" t="s">
        <v>167</v>
      </c>
      <c r="AT216" s="17" t="s">
        <v>163</v>
      </c>
      <c r="AU216" s="17" t="s">
        <v>79</v>
      </c>
      <c r="AY216" s="17" t="s">
        <v>161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22</v>
      </c>
      <c r="BK216" s="175">
        <f>ROUND(I216*H216,2)</f>
        <v>0</v>
      </c>
      <c r="BL216" s="17" t="s">
        <v>167</v>
      </c>
      <c r="BM216" s="17" t="s">
        <v>368</v>
      </c>
    </row>
    <row r="217" spans="2:47" s="1" customFormat="1" ht="40.5">
      <c r="B217" s="34"/>
      <c r="D217" s="179" t="s">
        <v>169</v>
      </c>
      <c r="F217" s="180" t="s">
        <v>369</v>
      </c>
      <c r="I217" s="17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169</v>
      </c>
      <c r="AU217" s="17" t="s">
        <v>79</v>
      </c>
    </row>
    <row r="218" spans="2:51" s="11" customFormat="1" ht="13.5">
      <c r="B218" s="181"/>
      <c r="D218" s="179" t="s">
        <v>208</v>
      </c>
      <c r="E218" s="189" t="s">
        <v>3</v>
      </c>
      <c r="F218" s="191" t="s">
        <v>111</v>
      </c>
      <c r="H218" s="192">
        <v>1144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9" t="s">
        <v>208</v>
      </c>
      <c r="AU218" s="189" t="s">
        <v>79</v>
      </c>
      <c r="AV218" s="11" t="s">
        <v>79</v>
      </c>
      <c r="AW218" s="11" t="s">
        <v>35</v>
      </c>
      <c r="AX218" s="11" t="s">
        <v>71</v>
      </c>
      <c r="AY218" s="189" t="s">
        <v>161</v>
      </c>
    </row>
    <row r="219" spans="2:51" s="11" customFormat="1" ht="13.5">
      <c r="B219" s="181"/>
      <c r="D219" s="179" t="s">
        <v>208</v>
      </c>
      <c r="E219" s="189" t="s">
        <v>3</v>
      </c>
      <c r="F219" s="191" t="s">
        <v>107</v>
      </c>
      <c r="H219" s="192">
        <v>5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9" t="s">
        <v>208</v>
      </c>
      <c r="AU219" s="189" t="s">
        <v>79</v>
      </c>
      <c r="AV219" s="11" t="s">
        <v>79</v>
      </c>
      <c r="AW219" s="11" t="s">
        <v>35</v>
      </c>
      <c r="AX219" s="11" t="s">
        <v>71</v>
      </c>
      <c r="AY219" s="189" t="s">
        <v>161</v>
      </c>
    </row>
    <row r="220" spans="2:51" s="12" customFormat="1" ht="13.5">
      <c r="B220" s="193"/>
      <c r="D220" s="176" t="s">
        <v>208</v>
      </c>
      <c r="E220" s="194" t="s">
        <v>3</v>
      </c>
      <c r="F220" s="195" t="s">
        <v>263</v>
      </c>
      <c r="H220" s="196">
        <v>1149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201" t="s">
        <v>208</v>
      </c>
      <c r="AU220" s="201" t="s">
        <v>79</v>
      </c>
      <c r="AV220" s="12" t="s">
        <v>167</v>
      </c>
      <c r="AW220" s="12" t="s">
        <v>35</v>
      </c>
      <c r="AX220" s="12" t="s">
        <v>22</v>
      </c>
      <c r="AY220" s="201" t="s">
        <v>161</v>
      </c>
    </row>
    <row r="221" spans="2:65" s="1" customFormat="1" ht="22.5" customHeight="1">
      <c r="B221" s="163"/>
      <c r="C221" s="202" t="s">
        <v>125</v>
      </c>
      <c r="D221" s="202" t="s">
        <v>289</v>
      </c>
      <c r="E221" s="203" t="s">
        <v>370</v>
      </c>
      <c r="F221" s="204" t="s">
        <v>371</v>
      </c>
      <c r="G221" s="205" t="s">
        <v>104</v>
      </c>
      <c r="H221" s="206">
        <v>1144</v>
      </c>
      <c r="I221" s="207"/>
      <c r="J221" s="208">
        <f>ROUND(I221*H221,2)</f>
        <v>0</v>
      </c>
      <c r="K221" s="204" t="s">
        <v>166</v>
      </c>
      <c r="L221" s="209"/>
      <c r="M221" s="210" t="s">
        <v>3</v>
      </c>
      <c r="N221" s="211" t="s">
        <v>42</v>
      </c>
      <c r="O221" s="35"/>
      <c r="P221" s="173">
        <f>O221*H221</f>
        <v>0</v>
      </c>
      <c r="Q221" s="173">
        <v>0.131</v>
      </c>
      <c r="R221" s="173">
        <f>Q221*H221</f>
        <v>149.864</v>
      </c>
      <c r="S221" s="173">
        <v>0</v>
      </c>
      <c r="T221" s="174">
        <f>S221*H221</f>
        <v>0</v>
      </c>
      <c r="AR221" s="17" t="s">
        <v>198</v>
      </c>
      <c r="AT221" s="17" t="s">
        <v>289</v>
      </c>
      <c r="AU221" s="17" t="s">
        <v>79</v>
      </c>
      <c r="AY221" s="17" t="s">
        <v>161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7" t="s">
        <v>22</v>
      </c>
      <c r="BK221" s="175">
        <f>ROUND(I221*H221,2)</f>
        <v>0</v>
      </c>
      <c r="BL221" s="17" t="s">
        <v>167</v>
      </c>
      <c r="BM221" s="17" t="s">
        <v>372</v>
      </c>
    </row>
    <row r="222" spans="2:47" s="1" customFormat="1" ht="13.5">
      <c r="B222" s="34"/>
      <c r="D222" s="179" t="s">
        <v>169</v>
      </c>
      <c r="F222" s="180" t="s">
        <v>371</v>
      </c>
      <c r="I222" s="178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169</v>
      </c>
      <c r="AU222" s="17" t="s">
        <v>79</v>
      </c>
    </row>
    <row r="223" spans="2:51" s="11" customFormat="1" ht="13.5">
      <c r="B223" s="181"/>
      <c r="D223" s="176" t="s">
        <v>208</v>
      </c>
      <c r="E223" s="182" t="s">
        <v>3</v>
      </c>
      <c r="F223" s="183" t="s">
        <v>111</v>
      </c>
      <c r="H223" s="184">
        <v>1144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9" t="s">
        <v>208</v>
      </c>
      <c r="AU223" s="189" t="s">
        <v>79</v>
      </c>
      <c r="AV223" s="11" t="s">
        <v>79</v>
      </c>
      <c r="AW223" s="11" t="s">
        <v>35</v>
      </c>
      <c r="AX223" s="11" t="s">
        <v>22</v>
      </c>
      <c r="AY223" s="189" t="s">
        <v>161</v>
      </c>
    </row>
    <row r="224" spans="2:65" s="1" customFormat="1" ht="22.5" customHeight="1">
      <c r="B224" s="163"/>
      <c r="C224" s="202" t="s">
        <v>373</v>
      </c>
      <c r="D224" s="202" t="s">
        <v>289</v>
      </c>
      <c r="E224" s="203" t="s">
        <v>374</v>
      </c>
      <c r="F224" s="204" t="s">
        <v>375</v>
      </c>
      <c r="G224" s="205" t="s">
        <v>104</v>
      </c>
      <c r="H224" s="206">
        <v>5</v>
      </c>
      <c r="I224" s="207"/>
      <c r="J224" s="208">
        <f>ROUND(I224*H224,2)</f>
        <v>0</v>
      </c>
      <c r="K224" s="204" t="s">
        <v>166</v>
      </c>
      <c r="L224" s="209"/>
      <c r="M224" s="210" t="s">
        <v>3</v>
      </c>
      <c r="N224" s="211" t="s">
        <v>42</v>
      </c>
      <c r="O224" s="35"/>
      <c r="P224" s="173">
        <f>O224*H224</f>
        <v>0</v>
      </c>
      <c r="Q224" s="173">
        <v>0.131</v>
      </c>
      <c r="R224" s="173">
        <f>Q224*H224</f>
        <v>0.655</v>
      </c>
      <c r="S224" s="173">
        <v>0</v>
      </c>
      <c r="T224" s="174">
        <f>S224*H224</f>
        <v>0</v>
      </c>
      <c r="AR224" s="17" t="s">
        <v>198</v>
      </c>
      <c r="AT224" s="17" t="s">
        <v>289</v>
      </c>
      <c r="AU224" s="17" t="s">
        <v>79</v>
      </c>
      <c r="AY224" s="17" t="s">
        <v>161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22</v>
      </c>
      <c r="BK224" s="175">
        <f>ROUND(I224*H224,2)</f>
        <v>0</v>
      </c>
      <c r="BL224" s="17" t="s">
        <v>167</v>
      </c>
      <c r="BM224" s="17" t="s">
        <v>376</v>
      </c>
    </row>
    <row r="225" spans="2:47" s="1" customFormat="1" ht="13.5">
      <c r="B225" s="34"/>
      <c r="D225" s="179" t="s">
        <v>169</v>
      </c>
      <c r="F225" s="180" t="s">
        <v>375</v>
      </c>
      <c r="I225" s="17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169</v>
      </c>
      <c r="AU225" s="17" t="s">
        <v>79</v>
      </c>
    </row>
    <row r="226" spans="2:51" s="11" customFormat="1" ht="13.5">
      <c r="B226" s="181"/>
      <c r="D226" s="179" t="s">
        <v>208</v>
      </c>
      <c r="E226" s="189" t="s">
        <v>3</v>
      </c>
      <c r="F226" s="191" t="s">
        <v>107</v>
      </c>
      <c r="H226" s="192">
        <v>5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9" t="s">
        <v>208</v>
      </c>
      <c r="AU226" s="189" t="s">
        <v>79</v>
      </c>
      <c r="AV226" s="11" t="s">
        <v>79</v>
      </c>
      <c r="AW226" s="11" t="s">
        <v>35</v>
      </c>
      <c r="AX226" s="11" t="s">
        <v>22</v>
      </c>
      <c r="AY226" s="189" t="s">
        <v>161</v>
      </c>
    </row>
    <row r="227" spans="2:63" s="10" customFormat="1" ht="29.25" customHeight="1">
      <c r="B227" s="149"/>
      <c r="D227" s="160" t="s">
        <v>70</v>
      </c>
      <c r="E227" s="161" t="s">
        <v>198</v>
      </c>
      <c r="F227" s="161" t="s">
        <v>377</v>
      </c>
      <c r="I227" s="152"/>
      <c r="J227" s="162">
        <f>BK227</f>
        <v>0</v>
      </c>
      <c r="L227" s="149"/>
      <c r="M227" s="154"/>
      <c r="N227" s="155"/>
      <c r="O227" s="155"/>
      <c r="P227" s="156">
        <f>SUM(P228:P229)</f>
        <v>0</v>
      </c>
      <c r="Q227" s="155"/>
      <c r="R227" s="156">
        <f>SUM(R228:R229)</f>
        <v>1.6832</v>
      </c>
      <c r="S227" s="155"/>
      <c r="T227" s="157">
        <f>SUM(T228:T229)</f>
        <v>0</v>
      </c>
      <c r="AR227" s="150" t="s">
        <v>22</v>
      </c>
      <c r="AT227" s="158" t="s">
        <v>70</v>
      </c>
      <c r="AU227" s="158" t="s">
        <v>22</v>
      </c>
      <c r="AY227" s="150" t="s">
        <v>161</v>
      </c>
      <c r="BK227" s="159">
        <f>SUM(BK228:BK229)</f>
        <v>0</v>
      </c>
    </row>
    <row r="228" spans="2:65" s="1" customFormat="1" ht="22.5" customHeight="1">
      <c r="B228" s="163"/>
      <c r="C228" s="164" t="s">
        <v>378</v>
      </c>
      <c r="D228" s="164" t="s">
        <v>163</v>
      </c>
      <c r="E228" s="165" t="s">
        <v>379</v>
      </c>
      <c r="F228" s="166" t="s">
        <v>380</v>
      </c>
      <c r="G228" s="167" t="s">
        <v>381</v>
      </c>
      <c r="H228" s="168">
        <v>4</v>
      </c>
      <c r="I228" s="169"/>
      <c r="J228" s="170">
        <f>ROUND(I228*H228,2)</f>
        <v>0</v>
      </c>
      <c r="K228" s="166" t="s">
        <v>166</v>
      </c>
      <c r="L228" s="34"/>
      <c r="M228" s="171" t="s">
        <v>3</v>
      </c>
      <c r="N228" s="172" t="s">
        <v>42</v>
      </c>
      <c r="O228" s="35"/>
      <c r="P228" s="173">
        <f>O228*H228</f>
        <v>0</v>
      </c>
      <c r="Q228" s="173">
        <v>0.4208</v>
      </c>
      <c r="R228" s="173">
        <f>Q228*H228</f>
        <v>1.6832</v>
      </c>
      <c r="S228" s="173">
        <v>0</v>
      </c>
      <c r="T228" s="174">
        <f>S228*H228</f>
        <v>0</v>
      </c>
      <c r="AR228" s="17" t="s">
        <v>167</v>
      </c>
      <c r="AT228" s="17" t="s">
        <v>163</v>
      </c>
      <c r="AU228" s="17" t="s">
        <v>79</v>
      </c>
      <c r="AY228" s="17" t="s">
        <v>161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7" t="s">
        <v>22</v>
      </c>
      <c r="BK228" s="175">
        <f>ROUND(I228*H228,2)</f>
        <v>0</v>
      </c>
      <c r="BL228" s="17" t="s">
        <v>167</v>
      </c>
      <c r="BM228" s="17" t="s">
        <v>382</v>
      </c>
    </row>
    <row r="229" spans="2:47" s="1" customFormat="1" ht="13.5">
      <c r="B229" s="34"/>
      <c r="D229" s="179" t="s">
        <v>169</v>
      </c>
      <c r="F229" s="180" t="s">
        <v>380</v>
      </c>
      <c r="I229" s="178"/>
      <c r="L229" s="34"/>
      <c r="M229" s="63"/>
      <c r="N229" s="35"/>
      <c r="O229" s="35"/>
      <c r="P229" s="35"/>
      <c r="Q229" s="35"/>
      <c r="R229" s="35"/>
      <c r="S229" s="35"/>
      <c r="T229" s="64"/>
      <c r="AT229" s="17" t="s">
        <v>169</v>
      </c>
      <c r="AU229" s="17" t="s">
        <v>79</v>
      </c>
    </row>
    <row r="230" spans="2:63" s="10" customFormat="1" ht="29.25" customHeight="1">
      <c r="B230" s="149"/>
      <c r="D230" s="160" t="s">
        <v>70</v>
      </c>
      <c r="E230" s="161" t="s">
        <v>203</v>
      </c>
      <c r="F230" s="161" t="s">
        <v>383</v>
      </c>
      <c r="I230" s="152"/>
      <c r="J230" s="162">
        <f>BK230</f>
        <v>0</v>
      </c>
      <c r="L230" s="149"/>
      <c r="M230" s="154"/>
      <c r="N230" s="155"/>
      <c r="O230" s="155"/>
      <c r="P230" s="156">
        <f>SUM(P231:P244)</f>
        <v>0</v>
      </c>
      <c r="Q230" s="155"/>
      <c r="R230" s="156">
        <f>SUM(R231:R244)</f>
        <v>233.44582000000003</v>
      </c>
      <c r="S230" s="155"/>
      <c r="T230" s="157">
        <f>SUM(T231:T244)</f>
        <v>0</v>
      </c>
      <c r="AR230" s="150" t="s">
        <v>22</v>
      </c>
      <c r="AT230" s="158" t="s">
        <v>70</v>
      </c>
      <c r="AU230" s="158" t="s">
        <v>22</v>
      </c>
      <c r="AY230" s="150" t="s">
        <v>161</v>
      </c>
      <c r="BK230" s="159">
        <f>SUM(BK231:BK244)</f>
        <v>0</v>
      </c>
    </row>
    <row r="231" spans="2:65" s="1" customFormat="1" ht="22.5" customHeight="1">
      <c r="B231" s="163"/>
      <c r="C231" s="164" t="s">
        <v>384</v>
      </c>
      <c r="D231" s="164" t="s">
        <v>163</v>
      </c>
      <c r="E231" s="165" t="s">
        <v>385</v>
      </c>
      <c r="F231" s="166" t="s">
        <v>386</v>
      </c>
      <c r="G231" s="167" t="s">
        <v>195</v>
      </c>
      <c r="H231" s="168">
        <v>33</v>
      </c>
      <c r="I231" s="169"/>
      <c r="J231" s="170">
        <f>ROUND(I231*H231,2)</f>
        <v>0</v>
      </c>
      <c r="K231" s="166" t="s">
        <v>166</v>
      </c>
      <c r="L231" s="34"/>
      <c r="M231" s="171" t="s">
        <v>3</v>
      </c>
      <c r="N231" s="172" t="s">
        <v>42</v>
      </c>
      <c r="O231" s="35"/>
      <c r="P231" s="173">
        <f>O231*H231</f>
        <v>0</v>
      </c>
      <c r="Q231" s="173">
        <v>0.04008</v>
      </c>
      <c r="R231" s="173">
        <f>Q231*H231</f>
        <v>1.3226399999999998</v>
      </c>
      <c r="S231" s="173">
        <v>0</v>
      </c>
      <c r="T231" s="174">
        <f>S231*H231</f>
        <v>0</v>
      </c>
      <c r="AR231" s="17" t="s">
        <v>167</v>
      </c>
      <c r="AT231" s="17" t="s">
        <v>163</v>
      </c>
      <c r="AU231" s="17" t="s">
        <v>79</v>
      </c>
      <c r="AY231" s="17" t="s">
        <v>161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22</v>
      </c>
      <c r="BK231" s="175">
        <f>ROUND(I231*H231,2)</f>
        <v>0</v>
      </c>
      <c r="BL231" s="17" t="s">
        <v>167</v>
      </c>
      <c r="BM231" s="17" t="s">
        <v>387</v>
      </c>
    </row>
    <row r="232" spans="2:47" s="1" customFormat="1" ht="13.5">
      <c r="B232" s="34"/>
      <c r="D232" s="176" t="s">
        <v>169</v>
      </c>
      <c r="F232" s="177" t="s">
        <v>386</v>
      </c>
      <c r="I232" s="178"/>
      <c r="L232" s="34"/>
      <c r="M232" s="63"/>
      <c r="N232" s="35"/>
      <c r="O232" s="35"/>
      <c r="P232" s="35"/>
      <c r="Q232" s="35"/>
      <c r="R232" s="35"/>
      <c r="S232" s="35"/>
      <c r="T232" s="64"/>
      <c r="AT232" s="17" t="s">
        <v>169</v>
      </c>
      <c r="AU232" s="17" t="s">
        <v>79</v>
      </c>
    </row>
    <row r="233" spans="2:65" s="1" customFormat="1" ht="22.5" customHeight="1">
      <c r="B233" s="163"/>
      <c r="C233" s="202" t="s">
        <v>388</v>
      </c>
      <c r="D233" s="202" t="s">
        <v>289</v>
      </c>
      <c r="E233" s="203" t="s">
        <v>389</v>
      </c>
      <c r="F233" s="204" t="s">
        <v>390</v>
      </c>
      <c r="G233" s="205" t="s">
        <v>195</v>
      </c>
      <c r="H233" s="206">
        <v>33</v>
      </c>
      <c r="I233" s="207"/>
      <c r="J233" s="208">
        <f>ROUND(I233*H233,2)</f>
        <v>0</v>
      </c>
      <c r="K233" s="204" t="s">
        <v>3</v>
      </c>
      <c r="L233" s="209"/>
      <c r="M233" s="210" t="s">
        <v>3</v>
      </c>
      <c r="N233" s="211" t="s">
        <v>42</v>
      </c>
      <c r="O233" s="35"/>
      <c r="P233" s="173">
        <f>O233*H233</f>
        <v>0</v>
      </c>
      <c r="Q233" s="173">
        <v>0.03186</v>
      </c>
      <c r="R233" s="173">
        <f>Q233*H233</f>
        <v>1.05138</v>
      </c>
      <c r="S233" s="173">
        <v>0</v>
      </c>
      <c r="T233" s="174">
        <f>S233*H233</f>
        <v>0</v>
      </c>
      <c r="AR233" s="17" t="s">
        <v>198</v>
      </c>
      <c r="AT233" s="17" t="s">
        <v>289</v>
      </c>
      <c r="AU233" s="17" t="s">
        <v>79</v>
      </c>
      <c r="AY233" s="17" t="s">
        <v>161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7" t="s">
        <v>22</v>
      </c>
      <c r="BK233" s="175">
        <f>ROUND(I233*H233,2)</f>
        <v>0</v>
      </c>
      <c r="BL233" s="17" t="s">
        <v>167</v>
      </c>
      <c r="BM233" s="17" t="s">
        <v>391</v>
      </c>
    </row>
    <row r="234" spans="2:47" s="1" customFormat="1" ht="40.5">
      <c r="B234" s="34"/>
      <c r="D234" s="176" t="s">
        <v>169</v>
      </c>
      <c r="F234" s="177" t="s">
        <v>392</v>
      </c>
      <c r="I234" s="178"/>
      <c r="L234" s="34"/>
      <c r="M234" s="63"/>
      <c r="N234" s="35"/>
      <c r="O234" s="35"/>
      <c r="P234" s="35"/>
      <c r="Q234" s="35"/>
      <c r="R234" s="35"/>
      <c r="S234" s="35"/>
      <c r="T234" s="64"/>
      <c r="AT234" s="17" t="s">
        <v>169</v>
      </c>
      <c r="AU234" s="17" t="s">
        <v>79</v>
      </c>
    </row>
    <row r="235" spans="2:65" s="1" customFormat="1" ht="31.5" customHeight="1">
      <c r="B235" s="163"/>
      <c r="C235" s="164" t="s">
        <v>393</v>
      </c>
      <c r="D235" s="164" t="s">
        <v>163</v>
      </c>
      <c r="E235" s="165" t="s">
        <v>394</v>
      </c>
      <c r="F235" s="166" t="s">
        <v>395</v>
      </c>
      <c r="G235" s="167" t="s">
        <v>195</v>
      </c>
      <c r="H235" s="168">
        <v>217</v>
      </c>
      <c r="I235" s="169"/>
      <c r="J235" s="170">
        <f>ROUND(I235*H235,2)</f>
        <v>0</v>
      </c>
      <c r="K235" s="166" t="s">
        <v>166</v>
      </c>
      <c r="L235" s="34"/>
      <c r="M235" s="171" t="s">
        <v>3</v>
      </c>
      <c r="N235" s="172" t="s">
        <v>42</v>
      </c>
      <c r="O235" s="35"/>
      <c r="P235" s="173">
        <f>O235*H235</f>
        <v>0</v>
      </c>
      <c r="Q235" s="173">
        <v>0.1554</v>
      </c>
      <c r="R235" s="173">
        <f>Q235*H235</f>
        <v>33.7218</v>
      </c>
      <c r="S235" s="173">
        <v>0</v>
      </c>
      <c r="T235" s="174">
        <f>S235*H235</f>
        <v>0</v>
      </c>
      <c r="AR235" s="17" t="s">
        <v>167</v>
      </c>
      <c r="AT235" s="17" t="s">
        <v>163</v>
      </c>
      <c r="AU235" s="17" t="s">
        <v>79</v>
      </c>
      <c r="AY235" s="17" t="s">
        <v>161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22</v>
      </c>
      <c r="BK235" s="175">
        <f>ROUND(I235*H235,2)</f>
        <v>0</v>
      </c>
      <c r="BL235" s="17" t="s">
        <v>167</v>
      </c>
      <c r="BM235" s="17" t="s">
        <v>396</v>
      </c>
    </row>
    <row r="236" spans="2:47" s="1" customFormat="1" ht="40.5">
      <c r="B236" s="34"/>
      <c r="D236" s="176" t="s">
        <v>169</v>
      </c>
      <c r="F236" s="177" t="s">
        <v>397</v>
      </c>
      <c r="I236" s="178"/>
      <c r="L236" s="34"/>
      <c r="M236" s="63"/>
      <c r="N236" s="35"/>
      <c r="O236" s="35"/>
      <c r="P236" s="35"/>
      <c r="Q236" s="35"/>
      <c r="R236" s="35"/>
      <c r="S236" s="35"/>
      <c r="T236" s="64"/>
      <c r="AT236" s="17" t="s">
        <v>169</v>
      </c>
      <c r="AU236" s="17" t="s">
        <v>79</v>
      </c>
    </row>
    <row r="237" spans="2:65" s="1" customFormat="1" ht="22.5" customHeight="1">
      <c r="B237" s="163"/>
      <c r="C237" s="202" t="s">
        <v>398</v>
      </c>
      <c r="D237" s="202" t="s">
        <v>289</v>
      </c>
      <c r="E237" s="203" t="s">
        <v>399</v>
      </c>
      <c r="F237" s="204" t="s">
        <v>400</v>
      </c>
      <c r="G237" s="205" t="s">
        <v>381</v>
      </c>
      <c r="H237" s="206">
        <v>217</v>
      </c>
      <c r="I237" s="207"/>
      <c r="J237" s="208">
        <f>ROUND(I237*H237,2)</f>
        <v>0</v>
      </c>
      <c r="K237" s="204" t="s">
        <v>166</v>
      </c>
      <c r="L237" s="209"/>
      <c r="M237" s="210" t="s">
        <v>3</v>
      </c>
      <c r="N237" s="211" t="s">
        <v>42</v>
      </c>
      <c r="O237" s="35"/>
      <c r="P237" s="173">
        <f>O237*H237</f>
        <v>0</v>
      </c>
      <c r="Q237" s="173">
        <v>0.086</v>
      </c>
      <c r="R237" s="173">
        <f>Q237*H237</f>
        <v>18.662</v>
      </c>
      <c r="S237" s="173">
        <v>0</v>
      </c>
      <c r="T237" s="174">
        <f>S237*H237</f>
        <v>0</v>
      </c>
      <c r="AR237" s="17" t="s">
        <v>198</v>
      </c>
      <c r="AT237" s="17" t="s">
        <v>289</v>
      </c>
      <c r="AU237" s="17" t="s">
        <v>79</v>
      </c>
      <c r="AY237" s="17" t="s">
        <v>161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7" t="s">
        <v>22</v>
      </c>
      <c r="BK237" s="175">
        <f>ROUND(I237*H237,2)</f>
        <v>0</v>
      </c>
      <c r="BL237" s="17" t="s">
        <v>167</v>
      </c>
      <c r="BM237" s="17" t="s">
        <v>401</v>
      </c>
    </row>
    <row r="238" spans="2:47" s="1" customFormat="1" ht="13.5">
      <c r="B238" s="34"/>
      <c r="D238" s="176" t="s">
        <v>169</v>
      </c>
      <c r="F238" s="177" t="s">
        <v>400</v>
      </c>
      <c r="I238" s="178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169</v>
      </c>
      <c r="AU238" s="17" t="s">
        <v>79</v>
      </c>
    </row>
    <row r="239" spans="2:65" s="1" customFormat="1" ht="31.5" customHeight="1">
      <c r="B239" s="163"/>
      <c r="C239" s="164" t="s">
        <v>402</v>
      </c>
      <c r="D239" s="164" t="s">
        <v>163</v>
      </c>
      <c r="E239" s="165" t="s">
        <v>403</v>
      </c>
      <c r="F239" s="166" t="s">
        <v>404</v>
      </c>
      <c r="G239" s="167" t="s">
        <v>195</v>
      </c>
      <c r="H239" s="168">
        <v>1024</v>
      </c>
      <c r="I239" s="169"/>
      <c r="J239" s="170">
        <f>ROUND(I239*H239,2)</f>
        <v>0</v>
      </c>
      <c r="K239" s="166" t="s">
        <v>166</v>
      </c>
      <c r="L239" s="34"/>
      <c r="M239" s="171" t="s">
        <v>3</v>
      </c>
      <c r="N239" s="172" t="s">
        <v>42</v>
      </c>
      <c r="O239" s="35"/>
      <c r="P239" s="173">
        <f>O239*H239</f>
        <v>0</v>
      </c>
      <c r="Q239" s="173">
        <v>0.1295</v>
      </c>
      <c r="R239" s="173">
        <f>Q239*H239</f>
        <v>132.608</v>
      </c>
      <c r="S239" s="173">
        <v>0</v>
      </c>
      <c r="T239" s="174">
        <f>S239*H239</f>
        <v>0</v>
      </c>
      <c r="AR239" s="17" t="s">
        <v>167</v>
      </c>
      <c r="AT239" s="17" t="s">
        <v>163</v>
      </c>
      <c r="AU239" s="17" t="s">
        <v>79</v>
      </c>
      <c r="AY239" s="17" t="s">
        <v>161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7" t="s">
        <v>22</v>
      </c>
      <c r="BK239" s="175">
        <f>ROUND(I239*H239,2)</f>
        <v>0</v>
      </c>
      <c r="BL239" s="17" t="s">
        <v>167</v>
      </c>
      <c r="BM239" s="17" t="s">
        <v>405</v>
      </c>
    </row>
    <row r="240" spans="2:47" s="1" customFormat="1" ht="40.5">
      <c r="B240" s="34"/>
      <c r="D240" s="176" t="s">
        <v>169</v>
      </c>
      <c r="F240" s="177" t="s">
        <v>406</v>
      </c>
      <c r="I240" s="178"/>
      <c r="L240" s="34"/>
      <c r="M240" s="63"/>
      <c r="N240" s="35"/>
      <c r="O240" s="35"/>
      <c r="P240" s="35"/>
      <c r="Q240" s="35"/>
      <c r="R240" s="35"/>
      <c r="S240" s="35"/>
      <c r="T240" s="64"/>
      <c r="AT240" s="17" t="s">
        <v>169</v>
      </c>
      <c r="AU240" s="17" t="s">
        <v>79</v>
      </c>
    </row>
    <row r="241" spans="2:65" s="1" customFormat="1" ht="22.5" customHeight="1">
      <c r="B241" s="163"/>
      <c r="C241" s="202" t="s">
        <v>407</v>
      </c>
      <c r="D241" s="202" t="s">
        <v>289</v>
      </c>
      <c r="E241" s="203" t="s">
        <v>408</v>
      </c>
      <c r="F241" s="204" t="s">
        <v>409</v>
      </c>
      <c r="G241" s="205" t="s">
        <v>381</v>
      </c>
      <c r="H241" s="206">
        <v>1024</v>
      </c>
      <c r="I241" s="207"/>
      <c r="J241" s="208">
        <f>ROUND(I241*H241,2)</f>
        <v>0</v>
      </c>
      <c r="K241" s="204" t="s">
        <v>166</v>
      </c>
      <c r="L241" s="209"/>
      <c r="M241" s="210" t="s">
        <v>3</v>
      </c>
      <c r="N241" s="211" t="s">
        <v>42</v>
      </c>
      <c r="O241" s="35"/>
      <c r="P241" s="173">
        <f>O241*H241</f>
        <v>0</v>
      </c>
      <c r="Q241" s="173">
        <v>0.045</v>
      </c>
      <c r="R241" s="173">
        <f>Q241*H241</f>
        <v>46.08</v>
      </c>
      <c r="S241" s="173">
        <v>0</v>
      </c>
      <c r="T241" s="174">
        <f>S241*H241</f>
        <v>0</v>
      </c>
      <c r="AR241" s="17" t="s">
        <v>198</v>
      </c>
      <c r="AT241" s="17" t="s">
        <v>289</v>
      </c>
      <c r="AU241" s="17" t="s">
        <v>79</v>
      </c>
      <c r="AY241" s="17" t="s">
        <v>161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7" t="s">
        <v>22</v>
      </c>
      <c r="BK241" s="175">
        <f>ROUND(I241*H241,2)</f>
        <v>0</v>
      </c>
      <c r="BL241" s="17" t="s">
        <v>167</v>
      </c>
      <c r="BM241" s="17" t="s">
        <v>410</v>
      </c>
    </row>
    <row r="242" spans="2:47" s="1" customFormat="1" ht="13.5">
      <c r="B242" s="34"/>
      <c r="D242" s="176" t="s">
        <v>169</v>
      </c>
      <c r="F242" s="177" t="s">
        <v>411</v>
      </c>
      <c r="I242" s="178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169</v>
      </c>
      <c r="AU242" s="17" t="s">
        <v>79</v>
      </c>
    </row>
    <row r="243" spans="2:65" s="1" customFormat="1" ht="22.5" customHeight="1">
      <c r="B243" s="163"/>
      <c r="C243" s="164" t="s">
        <v>412</v>
      </c>
      <c r="D243" s="164" t="s">
        <v>163</v>
      </c>
      <c r="E243" s="165" t="s">
        <v>413</v>
      </c>
      <c r="F243" s="166" t="s">
        <v>414</v>
      </c>
      <c r="G243" s="167" t="s">
        <v>195</v>
      </c>
      <c r="H243" s="168">
        <v>217</v>
      </c>
      <c r="I243" s="169"/>
      <c r="J243" s="170">
        <f>ROUND(I243*H243,2)</f>
        <v>0</v>
      </c>
      <c r="K243" s="166" t="s">
        <v>3</v>
      </c>
      <c r="L243" s="34"/>
      <c r="M243" s="171" t="s">
        <v>3</v>
      </c>
      <c r="N243" s="172" t="s">
        <v>42</v>
      </c>
      <c r="O243" s="35"/>
      <c r="P243" s="173">
        <f>O243*H243</f>
        <v>0</v>
      </c>
      <c r="Q243" s="173">
        <v>0</v>
      </c>
      <c r="R243" s="173">
        <f>Q243*H243</f>
        <v>0</v>
      </c>
      <c r="S243" s="173">
        <v>0</v>
      </c>
      <c r="T243" s="174">
        <f>S243*H243</f>
        <v>0</v>
      </c>
      <c r="AR243" s="17" t="s">
        <v>167</v>
      </c>
      <c r="AT243" s="17" t="s">
        <v>163</v>
      </c>
      <c r="AU243" s="17" t="s">
        <v>79</v>
      </c>
      <c r="AY243" s="17" t="s">
        <v>161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7" t="s">
        <v>22</v>
      </c>
      <c r="BK243" s="175">
        <f>ROUND(I243*H243,2)</f>
        <v>0</v>
      </c>
      <c r="BL243" s="17" t="s">
        <v>167</v>
      </c>
      <c r="BM243" s="17" t="s">
        <v>415</v>
      </c>
    </row>
    <row r="244" spans="2:47" s="1" customFormat="1" ht="13.5">
      <c r="B244" s="34"/>
      <c r="D244" s="179" t="s">
        <v>169</v>
      </c>
      <c r="F244" s="180" t="s">
        <v>416</v>
      </c>
      <c r="I244" s="178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169</v>
      </c>
      <c r="AU244" s="17" t="s">
        <v>79</v>
      </c>
    </row>
    <row r="245" spans="2:63" s="10" customFormat="1" ht="29.25" customHeight="1">
      <c r="B245" s="149"/>
      <c r="D245" s="160" t="s">
        <v>70</v>
      </c>
      <c r="E245" s="161" t="s">
        <v>417</v>
      </c>
      <c r="F245" s="161" t="s">
        <v>418</v>
      </c>
      <c r="I245" s="152"/>
      <c r="J245" s="162">
        <f>BK245</f>
        <v>0</v>
      </c>
      <c r="L245" s="149"/>
      <c r="M245" s="154"/>
      <c r="N245" s="155"/>
      <c r="O245" s="155"/>
      <c r="P245" s="156">
        <f>SUM(P246:P260)</f>
        <v>0</v>
      </c>
      <c r="Q245" s="155"/>
      <c r="R245" s="156">
        <f>SUM(R246:R260)</f>
        <v>0</v>
      </c>
      <c r="S245" s="155"/>
      <c r="T245" s="157">
        <f>SUM(T246:T260)</f>
        <v>0</v>
      </c>
      <c r="AR245" s="150" t="s">
        <v>22</v>
      </c>
      <c r="AT245" s="158" t="s">
        <v>70</v>
      </c>
      <c r="AU245" s="158" t="s">
        <v>22</v>
      </c>
      <c r="AY245" s="150" t="s">
        <v>161</v>
      </c>
      <c r="BK245" s="159">
        <f>SUM(BK246:BK260)</f>
        <v>0</v>
      </c>
    </row>
    <row r="246" spans="2:65" s="1" customFormat="1" ht="22.5" customHeight="1">
      <c r="B246" s="163"/>
      <c r="C246" s="164" t="s">
        <v>419</v>
      </c>
      <c r="D246" s="164" t="s">
        <v>163</v>
      </c>
      <c r="E246" s="165" t="s">
        <v>420</v>
      </c>
      <c r="F246" s="166" t="s">
        <v>421</v>
      </c>
      <c r="G246" s="167" t="s">
        <v>119</v>
      </c>
      <c r="H246" s="168">
        <v>76.316</v>
      </c>
      <c r="I246" s="169"/>
      <c r="J246" s="170">
        <f>ROUND(I246*H246,2)</f>
        <v>0</v>
      </c>
      <c r="K246" s="166" t="s">
        <v>166</v>
      </c>
      <c r="L246" s="34"/>
      <c r="M246" s="171" t="s">
        <v>3</v>
      </c>
      <c r="N246" s="172" t="s">
        <v>42</v>
      </c>
      <c r="O246" s="35"/>
      <c r="P246" s="173">
        <f>O246*H246</f>
        <v>0</v>
      </c>
      <c r="Q246" s="173">
        <v>0</v>
      </c>
      <c r="R246" s="173">
        <f>Q246*H246</f>
        <v>0</v>
      </c>
      <c r="S246" s="173">
        <v>0</v>
      </c>
      <c r="T246" s="174">
        <f>S246*H246</f>
        <v>0</v>
      </c>
      <c r="AR246" s="17" t="s">
        <v>167</v>
      </c>
      <c r="AT246" s="17" t="s">
        <v>163</v>
      </c>
      <c r="AU246" s="17" t="s">
        <v>79</v>
      </c>
      <c r="AY246" s="17" t="s">
        <v>161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7" t="s">
        <v>22</v>
      </c>
      <c r="BK246" s="175">
        <f>ROUND(I246*H246,2)</f>
        <v>0</v>
      </c>
      <c r="BL246" s="17" t="s">
        <v>167</v>
      </c>
      <c r="BM246" s="17" t="s">
        <v>422</v>
      </c>
    </row>
    <row r="247" spans="2:47" s="1" customFormat="1" ht="27">
      <c r="B247" s="34"/>
      <c r="D247" s="179" t="s">
        <v>169</v>
      </c>
      <c r="F247" s="180" t="s">
        <v>423</v>
      </c>
      <c r="I247" s="178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169</v>
      </c>
      <c r="AU247" s="17" t="s">
        <v>79</v>
      </c>
    </row>
    <row r="248" spans="2:51" s="11" customFormat="1" ht="13.5">
      <c r="B248" s="181"/>
      <c r="D248" s="176" t="s">
        <v>208</v>
      </c>
      <c r="E248" s="182" t="s">
        <v>3</v>
      </c>
      <c r="F248" s="183" t="s">
        <v>424</v>
      </c>
      <c r="H248" s="184">
        <v>76.316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9" t="s">
        <v>208</v>
      </c>
      <c r="AU248" s="189" t="s">
        <v>79</v>
      </c>
      <c r="AV248" s="11" t="s">
        <v>79</v>
      </c>
      <c r="AW248" s="11" t="s">
        <v>35</v>
      </c>
      <c r="AX248" s="11" t="s">
        <v>22</v>
      </c>
      <c r="AY248" s="189" t="s">
        <v>161</v>
      </c>
    </row>
    <row r="249" spans="2:65" s="1" customFormat="1" ht="22.5" customHeight="1">
      <c r="B249" s="163"/>
      <c r="C249" s="164" t="s">
        <v>425</v>
      </c>
      <c r="D249" s="164" t="s">
        <v>163</v>
      </c>
      <c r="E249" s="165" t="s">
        <v>426</v>
      </c>
      <c r="F249" s="166" t="s">
        <v>427</v>
      </c>
      <c r="G249" s="167" t="s">
        <v>119</v>
      </c>
      <c r="H249" s="168">
        <v>1144.74</v>
      </c>
      <c r="I249" s="169"/>
      <c r="J249" s="170">
        <f>ROUND(I249*H249,2)</f>
        <v>0</v>
      </c>
      <c r="K249" s="166" t="s">
        <v>166</v>
      </c>
      <c r="L249" s="34"/>
      <c r="M249" s="171" t="s">
        <v>3</v>
      </c>
      <c r="N249" s="172" t="s">
        <v>42</v>
      </c>
      <c r="O249" s="35"/>
      <c r="P249" s="173">
        <f>O249*H249</f>
        <v>0</v>
      </c>
      <c r="Q249" s="173">
        <v>0</v>
      </c>
      <c r="R249" s="173">
        <f>Q249*H249</f>
        <v>0</v>
      </c>
      <c r="S249" s="173">
        <v>0</v>
      </c>
      <c r="T249" s="174">
        <f>S249*H249</f>
        <v>0</v>
      </c>
      <c r="AR249" s="17" t="s">
        <v>167</v>
      </c>
      <c r="AT249" s="17" t="s">
        <v>163</v>
      </c>
      <c r="AU249" s="17" t="s">
        <v>79</v>
      </c>
      <c r="AY249" s="17" t="s">
        <v>161</v>
      </c>
      <c r="BE249" s="175">
        <f>IF(N249="základní",J249,0)</f>
        <v>0</v>
      </c>
      <c r="BF249" s="175">
        <f>IF(N249="snížená",J249,0)</f>
        <v>0</v>
      </c>
      <c r="BG249" s="175">
        <f>IF(N249="zákl. přenesená",J249,0)</f>
        <v>0</v>
      </c>
      <c r="BH249" s="175">
        <f>IF(N249="sníž. přenesená",J249,0)</f>
        <v>0</v>
      </c>
      <c r="BI249" s="175">
        <f>IF(N249="nulová",J249,0)</f>
        <v>0</v>
      </c>
      <c r="BJ249" s="17" t="s">
        <v>22</v>
      </c>
      <c r="BK249" s="175">
        <f>ROUND(I249*H249,2)</f>
        <v>0</v>
      </c>
      <c r="BL249" s="17" t="s">
        <v>167</v>
      </c>
      <c r="BM249" s="17" t="s">
        <v>428</v>
      </c>
    </row>
    <row r="250" spans="2:47" s="1" customFormat="1" ht="27">
      <c r="B250" s="34"/>
      <c r="D250" s="179" t="s">
        <v>169</v>
      </c>
      <c r="F250" s="180" t="s">
        <v>429</v>
      </c>
      <c r="I250" s="178"/>
      <c r="L250" s="34"/>
      <c r="M250" s="63"/>
      <c r="N250" s="35"/>
      <c r="O250" s="35"/>
      <c r="P250" s="35"/>
      <c r="Q250" s="35"/>
      <c r="R250" s="35"/>
      <c r="S250" s="35"/>
      <c r="T250" s="64"/>
      <c r="AT250" s="17" t="s">
        <v>169</v>
      </c>
      <c r="AU250" s="17" t="s">
        <v>79</v>
      </c>
    </row>
    <row r="251" spans="2:47" s="1" customFormat="1" ht="27">
      <c r="B251" s="34"/>
      <c r="D251" s="179" t="s">
        <v>218</v>
      </c>
      <c r="F251" s="190" t="s">
        <v>430</v>
      </c>
      <c r="I251" s="178"/>
      <c r="L251" s="34"/>
      <c r="M251" s="63"/>
      <c r="N251" s="35"/>
      <c r="O251" s="35"/>
      <c r="P251" s="35"/>
      <c r="Q251" s="35"/>
      <c r="R251" s="35"/>
      <c r="S251" s="35"/>
      <c r="T251" s="64"/>
      <c r="AT251" s="17" t="s">
        <v>218</v>
      </c>
      <c r="AU251" s="17" t="s">
        <v>79</v>
      </c>
    </row>
    <row r="252" spans="2:51" s="11" customFormat="1" ht="13.5">
      <c r="B252" s="181"/>
      <c r="D252" s="176" t="s">
        <v>208</v>
      </c>
      <c r="F252" s="183" t="s">
        <v>431</v>
      </c>
      <c r="H252" s="184">
        <v>1144.74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9" t="s">
        <v>208</v>
      </c>
      <c r="AU252" s="189" t="s">
        <v>79</v>
      </c>
      <c r="AV252" s="11" t="s">
        <v>79</v>
      </c>
      <c r="AW252" s="11" t="s">
        <v>4</v>
      </c>
      <c r="AX252" s="11" t="s">
        <v>22</v>
      </c>
      <c r="AY252" s="189" t="s">
        <v>161</v>
      </c>
    </row>
    <row r="253" spans="2:65" s="1" customFormat="1" ht="22.5" customHeight="1">
      <c r="B253" s="163"/>
      <c r="C253" s="164" t="s">
        <v>432</v>
      </c>
      <c r="D253" s="164" t="s">
        <v>163</v>
      </c>
      <c r="E253" s="165" t="s">
        <v>433</v>
      </c>
      <c r="F253" s="166" t="s">
        <v>434</v>
      </c>
      <c r="G253" s="167" t="s">
        <v>119</v>
      </c>
      <c r="H253" s="168">
        <v>647.741</v>
      </c>
      <c r="I253" s="169"/>
      <c r="J253" s="170">
        <f>ROUND(I253*H253,2)</f>
        <v>0</v>
      </c>
      <c r="K253" s="166" t="s">
        <v>166</v>
      </c>
      <c r="L253" s="34"/>
      <c r="M253" s="171" t="s">
        <v>3</v>
      </c>
      <c r="N253" s="172" t="s">
        <v>42</v>
      </c>
      <c r="O253" s="35"/>
      <c r="P253" s="173">
        <f>O253*H253</f>
        <v>0</v>
      </c>
      <c r="Q253" s="173">
        <v>0</v>
      </c>
      <c r="R253" s="173">
        <f>Q253*H253</f>
        <v>0</v>
      </c>
      <c r="S253" s="173">
        <v>0</v>
      </c>
      <c r="T253" s="174">
        <f>S253*H253</f>
        <v>0</v>
      </c>
      <c r="AR253" s="17" t="s">
        <v>167</v>
      </c>
      <c r="AT253" s="17" t="s">
        <v>163</v>
      </c>
      <c r="AU253" s="17" t="s">
        <v>79</v>
      </c>
      <c r="AY253" s="17" t="s">
        <v>161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7" t="s">
        <v>22</v>
      </c>
      <c r="BK253" s="175">
        <f>ROUND(I253*H253,2)</f>
        <v>0</v>
      </c>
      <c r="BL253" s="17" t="s">
        <v>167</v>
      </c>
      <c r="BM253" s="17" t="s">
        <v>435</v>
      </c>
    </row>
    <row r="254" spans="2:47" s="1" customFormat="1" ht="13.5">
      <c r="B254" s="34"/>
      <c r="D254" s="176" t="s">
        <v>169</v>
      </c>
      <c r="F254" s="177" t="s">
        <v>436</v>
      </c>
      <c r="I254" s="178"/>
      <c r="L254" s="34"/>
      <c r="M254" s="63"/>
      <c r="N254" s="35"/>
      <c r="O254" s="35"/>
      <c r="P254" s="35"/>
      <c r="Q254" s="35"/>
      <c r="R254" s="35"/>
      <c r="S254" s="35"/>
      <c r="T254" s="64"/>
      <c r="AT254" s="17" t="s">
        <v>169</v>
      </c>
      <c r="AU254" s="17" t="s">
        <v>79</v>
      </c>
    </row>
    <row r="255" spans="2:65" s="1" customFormat="1" ht="22.5" customHeight="1">
      <c r="B255" s="163"/>
      <c r="C255" s="164" t="s">
        <v>437</v>
      </c>
      <c r="D255" s="164" t="s">
        <v>163</v>
      </c>
      <c r="E255" s="165" t="s">
        <v>438</v>
      </c>
      <c r="F255" s="166" t="s">
        <v>439</v>
      </c>
      <c r="G255" s="167" t="s">
        <v>119</v>
      </c>
      <c r="H255" s="168">
        <v>571.425</v>
      </c>
      <c r="I255" s="169"/>
      <c r="J255" s="170">
        <f>ROUND(I255*H255,2)</f>
        <v>0</v>
      </c>
      <c r="K255" s="166" t="s">
        <v>166</v>
      </c>
      <c r="L255" s="34"/>
      <c r="M255" s="171" t="s">
        <v>3</v>
      </c>
      <c r="N255" s="172" t="s">
        <v>42</v>
      </c>
      <c r="O255" s="35"/>
      <c r="P255" s="173">
        <f>O255*H255</f>
        <v>0</v>
      </c>
      <c r="Q255" s="173">
        <v>0</v>
      </c>
      <c r="R255" s="173">
        <f>Q255*H255</f>
        <v>0</v>
      </c>
      <c r="S255" s="173">
        <v>0</v>
      </c>
      <c r="T255" s="174">
        <f>S255*H255</f>
        <v>0</v>
      </c>
      <c r="AR255" s="17" t="s">
        <v>167</v>
      </c>
      <c r="AT255" s="17" t="s">
        <v>163</v>
      </c>
      <c r="AU255" s="17" t="s">
        <v>79</v>
      </c>
      <c r="AY255" s="17" t="s">
        <v>161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22</v>
      </c>
      <c r="BK255" s="175">
        <f>ROUND(I255*H255,2)</f>
        <v>0</v>
      </c>
      <c r="BL255" s="17" t="s">
        <v>167</v>
      </c>
      <c r="BM255" s="17" t="s">
        <v>440</v>
      </c>
    </row>
    <row r="256" spans="2:47" s="1" customFormat="1" ht="13.5">
      <c r="B256" s="34"/>
      <c r="D256" s="179" t="s">
        <v>169</v>
      </c>
      <c r="F256" s="180" t="s">
        <v>441</v>
      </c>
      <c r="I256" s="178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169</v>
      </c>
      <c r="AU256" s="17" t="s">
        <v>79</v>
      </c>
    </row>
    <row r="257" spans="2:51" s="11" customFormat="1" ht="13.5">
      <c r="B257" s="181"/>
      <c r="D257" s="176" t="s">
        <v>208</v>
      </c>
      <c r="E257" s="182" t="s">
        <v>3</v>
      </c>
      <c r="F257" s="183" t="s">
        <v>442</v>
      </c>
      <c r="H257" s="184">
        <v>571.425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9" t="s">
        <v>208</v>
      </c>
      <c r="AU257" s="189" t="s">
        <v>79</v>
      </c>
      <c r="AV257" s="11" t="s">
        <v>79</v>
      </c>
      <c r="AW257" s="11" t="s">
        <v>35</v>
      </c>
      <c r="AX257" s="11" t="s">
        <v>22</v>
      </c>
      <c r="AY257" s="189" t="s">
        <v>161</v>
      </c>
    </row>
    <row r="258" spans="2:65" s="1" customFormat="1" ht="22.5" customHeight="1">
      <c r="B258" s="163"/>
      <c r="C258" s="164" t="s">
        <v>443</v>
      </c>
      <c r="D258" s="164" t="s">
        <v>163</v>
      </c>
      <c r="E258" s="165" t="s">
        <v>444</v>
      </c>
      <c r="F258" s="166" t="s">
        <v>445</v>
      </c>
      <c r="G258" s="167" t="s">
        <v>119</v>
      </c>
      <c r="H258" s="168">
        <v>76.316</v>
      </c>
      <c r="I258" s="169"/>
      <c r="J258" s="170">
        <f>ROUND(I258*H258,2)</f>
        <v>0</v>
      </c>
      <c r="K258" s="166" t="s">
        <v>166</v>
      </c>
      <c r="L258" s="34"/>
      <c r="M258" s="171" t="s">
        <v>3</v>
      </c>
      <c r="N258" s="172" t="s">
        <v>42</v>
      </c>
      <c r="O258" s="35"/>
      <c r="P258" s="173">
        <f>O258*H258</f>
        <v>0</v>
      </c>
      <c r="Q258" s="173">
        <v>0</v>
      </c>
      <c r="R258" s="173">
        <f>Q258*H258</f>
        <v>0</v>
      </c>
      <c r="S258" s="173">
        <v>0</v>
      </c>
      <c r="T258" s="174">
        <f>S258*H258</f>
        <v>0</v>
      </c>
      <c r="AR258" s="17" t="s">
        <v>167</v>
      </c>
      <c r="AT258" s="17" t="s">
        <v>163</v>
      </c>
      <c r="AU258" s="17" t="s">
        <v>79</v>
      </c>
      <c r="AY258" s="17" t="s">
        <v>161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22</v>
      </c>
      <c r="BK258" s="175">
        <f>ROUND(I258*H258,2)</f>
        <v>0</v>
      </c>
      <c r="BL258" s="17" t="s">
        <v>167</v>
      </c>
      <c r="BM258" s="17" t="s">
        <v>446</v>
      </c>
    </row>
    <row r="259" spans="2:47" s="1" customFormat="1" ht="13.5">
      <c r="B259" s="34"/>
      <c r="D259" s="179" t="s">
        <v>169</v>
      </c>
      <c r="F259" s="180" t="s">
        <v>447</v>
      </c>
      <c r="I259" s="178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169</v>
      </c>
      <c r="AU259" s="17" t="s">
        <v>79</v>
      </c>
    </row>
    <row r="260" spans="2:51" s="11" customFormat="1" ht="13.5">
      <c r="B260" s="181"/>
      <c r="D260" s="179" t="s">
        <v>208</v>
      </c>
      <c r="E260" s="189" t="s">
        <v>120</v>
      </c>
      <c r="F260" s="191" t="s">
        <v>448</v>
      </c>
      <c r="H260" s="192">
        <v>76.316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9" t="s">
        <v>208</v>
      </c>
      <c r="AU260" s="189" t="s">
        <v>79</v>
      </c>
      <c r="AV260" s="11" t="s">
        <v>79</v>
      </c>
      <c r="AW260" s="11" t="s">
        <v>35</v>
      </c>
      <c r="AX260" s="11" t="s">
        <v>22</v>
      </c>
      <c r="AY260" s="189" t="s">
        <v>161</v>
      </c>
    </row>
    <row r="261" spans="2:63" s="10" customFormat="1" ht="29.25" customHeight="1">
      <c r="B261" s="149"/>
      <c r="D261" s="160" t="s">
        <v>70</v>
      </c>
      <c r="E261" s="161" t="s">
        <v>449</v>
      </c>
      <c r="F261" s="161" t="s">
        <v>450</v>
      </c>
      <c r="I261" s="152"/>
      <c r="J261" s="162">
        <f>BK261</f>
        <v>0</v>
      </c>
      <c r="L261" s="149"/>
      <c r="M261" s="154"/>
      <c r="N261" s="155"/>
      <c r="O261" s="155"/>
      <c r="P261" s="156">
        <f>SUM(P262:P263)</f>
        <v>0</v>
      </c>
      <c r="Q261" s="155"/>
      <c r="R261" s="156">
        <f>SUM(R262:R263)</f>
        <v>0</v>
      </c>
      <c r="S261" s="155"/>
      <c r="T261" s="157">
        <f>SUM(T262:T263)</f>
        <v>0</v>
      </c>
      <c r="AR261" s="150" t="s">
        <v>22</v>
      </c>
      <c r="AT261" s="158" t="s">
        <v>70</v>
      </c>
      <c r="AU261" s="158" t="s">
        <v>22</v>
      </c>
      <c r="AY261" s="150" t="s">
        <v>161</v>
      </c>
      <c r="BK261" s="159">
        <f>SUM(BK262:BK263)</f>
        <v>0</v>
      </c>
    </row>
    <row r="262" spans="2:65" s="1" customFormat="1" ht="22.5" customHeight="1">
      <c r="B262" s="163"/>
      <c r="C262" s="164" t="s">
        <v>451</v>
      </c>
      <c r="D262" s="164" t="s">
        <v>163</v>
      </c>
      <c r="E262" s="165" t="s">
        <v>452</v>
      </c>
      <c r="F262" s="166" t="s">
        <v>453</v>
      </c>
      <c r="G262" s="167" t="s">
        <v>119</v>
      </c>
      <c r="H262" s="168">
        <v>569.285</v>
      </c>
      <c r="I262" s="169"/>
      <c r="J262" s="170">
        <f>ROUND(I262*H262,2)</f>
        <v>0</v>
      </c>
      <c r="K262" s="166" t="s">
        <v>166</v>
      </c>
      <c r="L262" s="34"/>
      <c r="M262" s="171" t="s">
        <v>3</v>
      </c>
      <c r="N262" s="172" t="s">
        <v>42</v>
      </c>
      <c r="O262" s="35"/>
      <c r="P262" s="173">
        <f>O262*H262</f>
        <v>0</v>
      </c>
      <c r="Q262" s="173">
        <v>0</v>
      </c>
      <c r="R262" s="173">
        <f>Q262*H262</f>
        <v>0</v>
      </c>
      <c r="S262" s="173">
        <v>0</v>
      </c>
      <c r="T262" s="174">
        <f>S262*H262</f>
        <v>0</v>
      </c>
      <c r="AR262" s="17" t="s">
        <v>167</v>
      </c>
      <c r="AT262" s="17" t="s">
        <v>163</v>
      </c>
      <c r="AU262" s="17" t="s">
        <v>79</v>
      </c>
      <c r="AY262" s="17" t="s">
        <v>161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17" t="s">
        <v>22</v>
      </c>
      <c r="BK262" s="175">
        <f>ROUND(I262*H262,2)</f>
        <v>0</v>
      </c>
      <c r="BL262" s="17" t="s">
        <v>167</v>
      </c>
      <c r="BM262" s="17" t="s">
        <v>454</v>
      </c>
    </row>
    <row r="263" spans="2:47" s="1" customFormat="1" ht="27">
      <c r="B263" s="34"/>
      <c r="D263" s="179" t="s">
        <v>169</v>
      </c>
      <c r="F263" s="180" t="s">
        <v>455</v>
      </c>
      <c r="I263" s="178"/>
      <c r="L263" s="34"/>
      <c r="M263" s="63"/>
      <c r="N263" s="35"/>
      <c r="O263" s="35"/>
      <c r="P263" s="35"/>
      <c r="Q263" s="35"/>
      <c r="R263" s="35"/>
      <c r="S263" s="35"/>
      <c r="T263" s="64"/>
      <c r="AT263" s="17" t="s">
        <v>169</v>
      </c>
      <c r="AU263" s="17" t="s">
        <v>79</v>
      </c>
    </row>
    <row r="264" spans="2:63" s="10" customFormat="1" ht="36.75" customHeight="1">
      <c r="B264" s="149"/>
      <c r="D264" s="150" t="s">
        <v>70</v>
      </c>
      <c r="E264" s="151" t="s">
        <v>289</v>
      </c>
      <c r="F264" s="151" t="s">
        <v>456</v>
      </c>
      <c r="I264" s="152"/>
      <c r="J264" s="153">
        <f>BK264</f>
        <v>0</v>
      </c>
      <c r="L264" s="149"/>
      <c r="M264" s="154"/>
      <c r="N264" s="155"/>
      <c r="O264" s="155"/>
      <c r="P264" s="156">
        <f>P265+P271</f>
        <v>0</v>
      </c>
      <c r="Q264" s="155"/>
      <c r="R264" s="156">
        <f>R265+R271</f>
        <v>4.567679999999999</v>
      </c>
      <c r="S264" s="155"/>
      <c r="T264" s="157">
        <f>T265+T271</f>
        <v>0</v>
      </c>
      <c r="AR264" s="150" t="s">
        <v>88</v>
      </c>
      <c r="AT264" s="158" t="s">
        <v>70</v>
      </c>
      <c r="AU264" s="158" t="s">
        <v>71</v>
      </c>
      <c r="AY264" s="150" t="s">
        <v>161</v>
      </c>
      <c r="BK264" s="159">
        <f>BK265+BK271</f>
        <v>0</v>
      </c>
    </row>
    <row r="265" spans="2:63" s="10" customFormat="1" ht="19.5" customHeight="1">
      <c r="B265" s="149"/>
      <c r="D265" s="160" t="s">
        <v>70</v>
      </c>
      <c r="E265" s="161" t="s">
        <v>457</v>
      </c>
      <c r="F265" s="161" t="s">
        <v>458</v>
      </c>
      <c r="I265" s="152"/>
      <c r="J265" s="162">
        <f>BK265</f>
        <v>0</v>
      </c>
      <c r="L265" s="149"/>
      <c r="M265" s="154"/>
      <c r="N265" s="155"/>
      <c r="O265" s="155"/>
      <c r="P265" s="156">
        <f>SUM(P266:P270)</f>
        <v>0</v>
      </c>
      <c r="Q265" s="155"/>
      <c r="R265" s="156">
        <f>SUM(R266:R270)</f>
        <v>0.055</v>
      </c>
      <c r="S265" s="155"/>
      <c r="T265" s="157">
        <f>SUM(T266:T270)</f>
        <v>0</v>
      </c>
      <c r="AR265" s="150" t="s">
        <v>88</v>
      </c>
      <c r="AT265" s="158" t="s">
        <v>70</v>
      </c>
      <c r="AU265" s="158" t="s">
        <v>22</v>
      </c>
      <c r="AY265" s="150" t="s">
        <v>161</v>
      </c>
      <c r="BK265" s="159">
        <f>SUM(BK266:BK270)</f>
        <v>0</v>
      </c>
    </row>
    <row r="266" spans="2:65" s="1" customFormat="1" ht="22.5" customHeight="1">
      <c r="B266" s="163"/>
      <c r="C266" s="164" t="s">
        <v>459</v>
      </c>
      <c r="D266" s="164" t="s">
        <v>163</v>
      </c>
      <c r="E266" s="165" t="s">
        <v>460</v>
      </c>
      <c r="F266" s="166" t="s">
        <v>461</v>
      </c>
      <c r="G266" s="167" t="s">
        <v>195</v>
      </c>
      <c r="H266" s="168">
        <v>100</v>
      </c>
      <c r="I266" s="169"/>
      <c r="J266" s="170">
        <f>ROUND(I266*H266,2)</f>
        <v>0</v>
      </c>
      <c r="K266" s="166" t="s">
        <v>3</v>
      </c>
      <c r="L266" s="34"/>
      <c r="M266" s="171" t="s">
        <v>3</v>
      </c>
      <c r="N266" s="172" t="s">
        <v>42</v>
      </c>
      <c r="O266" s="35"/>
      <c r="P266" s="173">
        <f>O266*H266</f>
        <v>0</v>
      </c>
      <c r="Q266" s="173">
        <v>0</v>
      </c>
      <c r="R266" s="173">
        <f>Q266*H266</f>
        <v>0</v>
      </c>
      <c r="S266" s="173">
        <v>0</v>
      </c>
      <c r="T266" s="174">
        <f>S266*H266</f>
        <v>0</v>
      </c>
      <c r="AR266" s="17" t="s">
        <v>462</v>
      </c>
      <c r="AT266" s="17" t="s">
        <v>163</v>
      </c>
      <c r="AU266" s="17" t="s">
        <v>79</v>
      </c>
      <c r="AY266" s="17" t="s">
        <v>161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22</v>
      </c>
      <c r="BK266" s="175">
        <f>ROUND(I266*H266,2)</f>
        <v>0</v>
      </c>
      <c r="BL266" s="17" t="s">
        <v>462</v>
      </c>
      <c r="BM266" s="17" t="s">
        <v>463</v>
      </c>
    </row>
    <row r="267" spans="2:47" s="1" customFormat="1" ht="13.5">
      <c r="B267" s="34"/>
      <c r="D267" s="176" t="s">
        <v>169</v>
      </c>
      <c r="F267" s="177" t="s">
        <v>464</v>
      </c>
      <c r="I267" s="178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169</v>
      </c>
      <c r="AU267" s="17" t="s">
        <v>79</v>
      </c>
    </row>
    <row r="268" spans="2:65" s="1" customFormat="1" ht="22.5" customHeight="1">
      <c r="B268" s="163"/>
      <c r="C268" s="202" t="s">
        <v>465</v>
      </c>
      <c r="D268" s="202" t="s">
        <v>289</v>
      </c>
      <c r="E268" s="203" t="s">
        <v>466</v>
      </c>
      <c r="F268" s="204" t="s">
        <v>467</v>
      </c>
      <c r="G268" s="205" t="s">
        <v>195</v>
      </c>
      <c r="H268" s="206">
        <v>100</v>
      </c>
      <c r="I268" s="207"/>
      <c r="J268" s="208">
        <f>ROUND(I268*H268,2)</f>
        <v>0</v>
      </c>
      <c r="K268" s="204" t="s">
        <v>3</v>
      </c>
      <c r="L268" s="209"/>
      <c r="M268" s="210" t="s">
        <v>3</v>
      </c>
      <c r="N268" s="211" t="s">
        <v>42</v>
      </c>
      <c r="O268" s="35"/>
      <c r="P268" s="173">
        <f>O268*H268</f>
        <v>0</v>
      </c>
      <c r="Q268" s="173">
        <v>0.00055</v>
      </c>
      <c r="R268" s="173">
        <f>Q268*H268</f>
        <v>0.055</v>
      </c>
      <c r="S268" s="173">
        <v>0</v>
      </c>
      <c r="T268" s="174">
        <f>S268*H268</f>
        <v>0</v>
      </c>
      <c r="AR268" s="17" t="s">
        <v>468</v>
      </c>
      <c r="AT268" s="17" t="s">
        <v>289</v>
      </c>
      <c r="AU268" s="17" t="s">
        <v>79</v>
      </c>
      <c r="AY268" s="17" t="s">
        <v>161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7" t="s">
        <v>22</v>
      </c>
      <c r="BK268" s="175">
        <f>ROUND(I268*H268,2)</f>
        <v>0</v>
      </c>
      <c r="BL268" s="17" t="s">
        <v>468</v>
      </c>
      <c r="BM268" s="17" t="s">
        <v>469</v>
      </c>
    </row>
    <row r="269" spans="2:47" s="1" customFormat="1" ht="27">
      <c r="B269" s="34"/>
      <c r="D269" s="179" t="s">
        <v>169</v>
      </c>
      <c r="F269" s="180" t="s">
        <v>470</v>
      </c>
      <c r="I269" s="178"/>
      <c r="L269" s="34"/>
      <c r="M269" s="63"/>
      <c r="N269" s="35"/>
      <c r="O269" s="35"/>
      <c r="P269" s="35"/>
      <c r="Q269" s="35"/>
      <c r="R269" s="35"/>
      <c r="S269" s="35"/>
      <c r="T269" s="64"/>
      <c r="AT269" s="17" t="s">
        <v>169</v>
      </c>
      <c r="AU269" s="17" t="s">
        <v>79</v>
      </c>
    </row>
    <row r="270" spans="2:47" s="1" customFormat="1" ht="27">
      <c r="B270" s="34"/>
      <c r="D270" s="179" t="s">
        <v>218</v>
      </c>
      <c r="F270" s="190" t="s">
        <v>471</v>
      </c>
      <c r="I270" s="178"/>
      <c r="L270" s="34"/>
      <c r="M270" s="63"/>
      <c r="N270" s="35"/>
      <c r="O270" s="35"/>
      <c r="P270" s="35"/>
      <c r="Q270" s="35"/>
      <c r="R270" s="35"/>
      <c r="S270" s="35"/>
      <c r="T270" s="64"/>
      <c r="AT270" s="17" t="s">
        <v>218</v>
      </c>
      <c r="AU270" s="17" t="s">
        <v>79</v>
      </c>
    </row>
    <row r="271" spans="2:63" s="10" customFormat="1" ht="29.25" customHeight="1">
      <c r="B271" s="149"/>
      <c r="D271" s="160" t="s">
        <v>70</v>
      </c>
      <c r="E271" s="161" t="s">
        <v>472</v>
      </c>
      <c r="F271" s="161" t="s">
        <v>473</v>
      </c>
      <c r="I271" s="152"/>
      <c r="J271" s="162">
        <f>BK271</f>
        <v>0</v>
      </c>
      <c r="L271" s="149"/>
      <c r="M271" s="154"/>
      <c r="N271" s="155"/>
      <c r="O271" s="155"/>
      <c r="P271" s="156">
        <f>SUM(P272:P274)</f>
        <v>0</v>
      </c>
      <c r="Q271" s="155"/>
      <c r="R271" s="156">
        <f>SUM(R272:R274)</f>
        <v>4.51268</v>
      </c>
      <c r="S271" s="155"/>
      <c r="T271" s="157">
        <f>SUM(T272:T274)</f>
        <v>0</v>
      </c>
      <c r="AR271" s="150" t="s">
        <v>88</v>
      </c>
      <c r="AT271" s="158" t="s">
        <v>70</v>
      </c>
      <c r="AU271" s="158" t="s">
        <v>22</v>
      </c>
      <c r="AY271" s="150" t="s">
        <v>161</v>
      </c>
      <c r="BK271" s="159">
        <f>SUM(BK272:BK274)</f>
        <v>0</v>
      </c>
    </row>
    <row r="272" spans="2:65" s="1" customFormat="1" ht="22.5" customHeight="1">
      <c r="B272" s="163"/>
      <c r="C272" s="164" t="s">
        <v>474</v>
      </c>
      <c r="D272" s="164" t="s">
        <v>163</v>
      </c>
      <c r="E272" s="165" t="s">
        <v>475</v>
      </c>
      <c r="F272" s="166" t="s">
        <v>476</v>
      </c>
      <c r="G272" s="167" t="s">
        <v>86</v>
      </c>
      <c r="H272" s="168">
        <v>2</v>
      </c>
      <c r="I272" s="169"/>
      <c r="J272" s="170">
        <f>ROUND(I272*H272,2)</f>
        <v>0</v>
      </c>
      <c r="K272" s="166" t="s">
        <v>166</v>
      </c>
      <c r="L272" s="34"/>
      <c r="M272" s="171" t="s">
        <v>3</v>
      </c>
      <c r="N272" s="172" t="s">
        <v>42</v>
      </c>
      <c r="O272" s="35"/>
      <c r="P272" s="173">
        <f>O272*H272</f>
        <v>0</v>
      </c>
      <c r="Q272" s="173">
        <v>2.25634</v>
      </c>
      <c r="R272" s="173">
        <f>Q272*H272</f>
        <v>4.51268</v>
      </c>
      <c r="S272" s="173">
        <v>0</v>
      </c>
      <c r="T272" s="174">
        <f>S272*H272</f>
        <v>0</v>
      </c>
      <c r="AR272" s="17" t="s">
        <v>462</v>
      </c>
      <c r="AT272" s="17" t="s">
        <v>163</v>
      </c>
      <c r="AU272" s="17" t="s">
        <v>79</v>
      </c>
      <c r="AY272" s="17" t="s">
        <v>161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7" t="s">
        <v>22</v>
      </c>
      <c r="BK272" s="175">
        <f>ROUND(I272*H272,2)</f>
        <v>0</v>
      </c>
      <c r="BL272" s="17" t="s">
        <v>462</v>
      </c>
      <c r="BM272" s="17" t="s">
        <v>477</v>
      </c>
    </row>
    <row r="273" spans="2:47" s="1" customFormat="1" ht="13.5">
      <c r="B273" s="34"/>
      <c r="D273" s="179" t="s">
        <v>169</v>
      </c>
      <c r="F273" s="180" t="s">
        <v>478</v>
      </c>
      <c r="I273" s="178"/>
      <c r="L273" s="34"/>
      <c r="M273" s="63"/>
      <c r="N273" s="35"/>
      <c r="O273" s="35"/>
      <c r="P273" s="35"/>
      <c r="Q273" s="35"/>
      <c r="R273" s="35"/>
      <c r="S273" s="35"/>
      <c r="T273" s="64"/>
      <c r="AT273" s="17" t="s">
        <v>169</v>
      </c>
      <c r="AU273" s="17" t="s">
        <v>79</v>
      </c>
    </row>
    <row r="274" spans="2:51" s="11" customFormat="1" ht="13.5">
      <c r="B274" s="181"/>
      <c r="D274" s="179" t="s">
        <v>208</v>
      </c>
      <c r="E274" s="189" t="s">
        <v>3</v>
      </c>
      <c r="F274" s="191" t="s">
        <v>479</v>
      </c>
      <c r="H274" s="192">
        <v>2</v>
      </c>
      <c r="I274" s="185"/>
      <c r="L274" s="181"/>
      <c r="M274" s="215"/>
      <c r="N274" s="216"/>
      <c r="O274" s="216"/>
      <c r="P274" s="216"/>
      <c r="Q274" s="216"/>
      <c r="R274" s="216"/>
      <c r="S274" s="216"/>
      <c r="T274" s="217"/>
      <c r="AT274" s="189" t="s">
        <v>208</v>
      </c>
      <c r="AU274" s="189" t="s">
        <v>79</v>
      </c>
      <c r="AV274" s="11" t="s">
        <v>79</v>
      </c>
      <c r="AW274" s="11" t="s">
        <v>35</v>
      </c>
      <c r="AX274" s="11" t="s">
        <v>22</v>
      </c>
      <c r="AY274" s="189" t="s">
        <v>161</v>
      </c>
    </row>
    <row r="275" spans="2:12" s="1" customFormat="1" ht="6.75" customHeight="1">
      <c r="B275" s="49"/>
      <c r="C275" s="50"/>
      <c r="D275" s="50"/>
      <c r="E275" s="50"/>
      <c r="F275" s="50"/>
      <c r="G275" s="50"/>
      <c r="H275" s="50"/>
      <c r="I275" s="116"/>
      <c r="J275" s="50"/>
      <c r="K275" s="50"/>
      <c r="L275" s="34"/>
    </row>
    <row r="276" ht="13.5">
      <c r="AT276" s="218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71"/>
      <c r="C1" s="271"/>
      <c r="D1" s="270" t="s">
        <v>1</v>
      </c>
      <c r="E1" s="271"/>
      <c r="F1" s="272" t="s">
        <v>534</v>
      </c>
      <c r="G1" s="277" t="s">
        <v>535</v>
      </c>
      <c r="H1" s="277"/>
      <c r="I1" s="278"/>
      <c r="J1" s="272" t="s">
        <v>536</v>
      </c>
      <c r="K1" s="270" t="s">
        <v>83</v>
      </c>
      <c r="L1" s="272" t="s">
        <v>537</v>
      </c>
      <c r="M1" s="272"/>
      <c r="N1" s="272"/>
      <c r="O1" s="272"/>
      <c r="P1" s="272"/>
      <c r="Q1" s="272"/>
      <c r="R1" s="272"/>
      <c r="S1" s="272"/>
      <c r="T1" s="272"/>
      <c r="U1" s="268"/>
      <c r="V1" s="26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63" t="s">
        <v>6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82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79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4" t="str">
        <f>'Rekapitulace stavby'!K6</f>
        <v>LITVÍNOV</v>
      </c>
      <c r="F7" s="232"/>
      <c r="G7" s="232"/>
      <c r="H7" s="232"/>
      <c r="I7" s="94"/>
      <c r="J7" s="22"/>
      <c r="K7" s="24"/>
    </row>
    <row r="8" spans="2:11" s="1" customFormat="1" ht="15">
      <c r="B8" s="34"/>
      <c r="C8" s="35"/>
      <c r="D8" s="30" t="s">
        <v>106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5" t="s">
        <v>480</v>
      </c>
      <c r="F9" s="239"/>
      <c r="G9" s="239"/>
      <c r="H9" s="23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13.10.2017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6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6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5" t="s">
        <v>3</v>
      </c>
      <c r="F24" s="266"/>
      <c r="G24" s="266"/>
      <c r="H24" s="26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37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6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7">
        <f>ROUND(SUM(BE80:BE109),2)</f>
        <v>0</v>
      </c>
      <c r="G30" s="35"/>
      <c r="H30" s="35"/>
      <c r="I30" s="108">
        <v>0.21</v>
      </c>
      <c r="J30" s="107">
        <f>ROUND(ROUND((SUM(BE80:BE109)),2)*I30,2)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7">
        <f>ROUND(SUM(BF80:BF109),2)</f>
        <v>0</v>
      </c>
      <c r="G31" s="35"/>
      <c r="H31" s="35"/>
      <c r="I31" s="108">
        <v>0.15</v>
      </c>
      <c r="J31" s="107">
        <f>ROUND(ROUND((SUM(BF80:BF109)),2)*I31,2)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7">
        <f>ROUND(SUM(BG80:BG109),2)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7">
        <f>ROUND(SUM(BH80:BH109),2)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7">
        <f>ROUND(SUM(BI80:BI109),2)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47</v>
      </c>
      <c r="E36" s="65"/>
      <c r="F36" s="65"/>
      <c r="G36" s="111" t="s">
        <v>48</v>
      </c>
      <c r="H36" s="112" t="s">
        <v>49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129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4" t="str">
        <f>E7</f>
        <v>LITVÍNOV</v>
      </c>
      <c r="F45" s="239"/>
      <c r="G45" s="239"/>
      <c r="H45" s="239"/>
      <c r="I45" s="95"/>
      <c r="J45" s="35"/>
      <c r="K45" s="38"/>
    </row>
    <row r="46" spans="2:11" s="1" customFormat="1" ht="14.25" customHeight="1">
      <c r="B46" s="34"/>
      <c r="C46" s="30" t="s">
        <v>106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5" t="str">
        <f>E9</f>
        <v>VON - OSTATNÍ NÁKLADY</v>
      </c>
      <c r="F47" s="239"/>
      <c r="G47" s="239"/>
      <c r="H47" s="23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13.10.2017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6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130</v>
      </c>
      <c r="D54" s="109"/>
      <c r="E54" s="109"/>
      <c r="F54" s="109"/>
      <c r="G54" s="109"/>
      <c r="H54" s="109"/>
      <c r="I54" s="120"/>
      <c r="J54" s="121" t="s">
        <v>131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132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133</v>
      </c>
    </row>
    <row r="57" spans="2:11" s="7" customFormat="1" ht="24.75" customHeight="1">
      <c r="B57" s="124"/>
      <c r="C57" s="125"/>
      <c r="D57" s="126" t="s">
        <v>481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482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483</v>
      </c>
      <c r="E59" s="134"/>
      <c r="F59" s="134"/>
      <c r="G59" s="134"/>
      <c r="H59" s="134"/>
      <c r="I59" s="135"/>
      <c r="J59" s="136">
        <f>J95</f>
        <v>0</v>
      </c>
      <c r="K59" s="137"/>
    </row>
    <row r="60" spans="2:11" s="8" customFormat="1" ht="19.5" customHeight="1">
      <c r="B60" s="131"/>
      <c r="C60" s="132"/>
      <c r="D60" s="133" t="s">
        <v>484</v>
      </c>
      <c r="E60" s="134"/>
      <c r="F60" s="134"/>
      <c r="G60" s="134"/>
      <c r="H60" s="134"/>
      <c r="I60" s="135"/>
      <c r="J60" s="136">
        <f>J105</f>
        <v>0</v>
      </c>
      <c r="K60" s="137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6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7"/>
      <c r="J66" s="53"/>
      <c r="K66" s="53"/>
      <c r="L66" s="34"/>
    </row>
    <row r="67" spans="2:12" s="1" customFormat="1" ht="36.75" customHeight="1">
      <c r="B67" s="34"/>
      <c r="C67" s="54" t="s">
        <v>145</v>
      </c>
      <c r="L67" s="34"/>
    </row>
    <row r="68" spans="2:12" s="1" customFormat="1" ht="6.75" customHeight="1">
      <c r="B68" s="34"/>
      <c r="L68" s="34"/>
    </row>
    <row r="69" spans="2:12" s="1" customFormat="1" ht="14.25" customHeight="1">
      <c r="B69" s="34"/>
      <c r="C69" s="56" t="s">
        <v>17</v>
      </c>
      <c r="L69" s="34"/>
    </row>
    <row r="70" spans="2:12" s="1" customFormat="1" ht="22.5" customHeight="1">
      <c r="B70" s="34"/>
      <c r="E70" s="267" t="str">
        <f>E7</f>
        <v>LITVÍNOV</v>
      </c>
      <c r="F70" s="229"/>
      <c r="G70" s="229"/>
      <c r="H70" s="229"/>
      <c r="L70" s="34"/>
    </row>
    <row r="71" spans="2:12" s="1" customFormat="1" ht="14.25" customHeight="1">
      <c r="B71" s="34"/>
      <c r="C71" s="56" t="s">
        <v>106</v>
      </c>
      <c r="L71" s="34"/>
    </row>
    <row r="72" spans="2:12" s="1" customFormat="1" ht="23.25" customHeight="1">
      <c r="B72" s="34"/>
      <c r="E72" s="247" t="str">
        <f>E9</f>
        <v>VON - OSTATNÍ NÁKLADY</v>
      </c>
      <c r="F72" s="229"/>
      <c r="G72" s="229"/>
      <c r="H72" s="229"/>
      <c r="L72" s="34"/>
    </row>
    <row r="73" spans="2:12" s="1" customFormat="1" ht="6.75" customHeight="1">
      <c r="B73" s="34"/>
      <c r="L73" s="34"/>
    </row>
    <row r="74" spans="2:12" s="1" customFormat="1" ht="18" customHeight="1">
      <c r="B74" s="34"/>
      <c r="C74" s="56" t="s">
        <v>23</v>
      </c>
      <c r="F74" s="138" t="str">
        <f>F12</f>
        <v> </v>
      </c>
      <c r="I74" s="139" t="s">
        <v>25</v>
      </c>
      <c r="J74" s="60" t="str">
        <f>IF(J12="","",J12)</f>
        <v>13.10.2017</v>
      </c>
      <c r="L74" s="34"/>
    </row>
    <row r="75" spans="2:12" s="1" customFormat="1" ht="6.75" customHeight="1">
      <c r="B75" s="34"/>
      <c r="L75" s="34"/>
    </row>
    <row r="76" spans="2:12" s="1" customFormat="1" ht="15">
      <c r="B76" s="34"/>
      <c r="C76" s="56" t="s">
        <v>29</v>
      </c>
      <c r="F76" s="138" t="str">
        <f>E15</f>
        <v> </v>
      </c>
      <c r="I76" s="139" t="s">
        <v>34</v>
      </c>
      <c r="J76" s="138" t="str">
        <f>E21</f>
        <v> </v>
      </c>
      <c r="L76" s="34"/>
    </row>
    <row r="77" spans="2:12" s="1" customFormat="1" ht="14.25" customHeight="1">
      <c r="B77" s="34"/>
      <c r="C77" s="56" t="s">
        <v>32</v>
      </c>
      <c r="F77" s="138">
        <f>IF(E18="","",E18)</f>
      </c>
      <c r="L77" s="34"/>
    </row>
    <row r="78" spans="2:12" s="1" customFormat="1" ht="9.75" customHeight="1">
      <c r="B78" s="34"/>
      <c r="L78" s="34"/>
    </row>
    <row r="79" spans="2:20" s="9" customFormat="1" ht="29.25" customHeight="1">
      <c r="B79" s="140"/>
      <c r="C79" s="141" t="s">
        <v>146</v>
      </c>
      <c r="D79" s="142" t="s">
        <v>56</v>
      </c>
      <c r="E79" s="142" t="s">
        <v>52</v>
      </c>
      <c r="F79" s="142" t="s">
        <v>147</v>
      </c>
      <c r="G79" s="142" t="s">
        <v>148</v>
      </c>
      <c r="H79" s="142" t="s">
        <v>149</v>
      </c>
      <c r="I79" s="143" t="s">
        <v>150</v>
      </c>
      <c r="J79" s="142" t="s">
        <v>131</v>
      </c>
      <c r="K79" s="144" t="s">
        <v>151</v>
      </c>
      <c r="L79" s="140"/>
      <c r="M79" s="67" t="s">
        <v>152</v>
      </c>
      <c r="N79" s="68" t="s">
        <v>41</v>
      </c>
      <c r="O79" s="68" t="s">
        <v>153</v>
      </c>
      <c r="P79" s="68" t="s">
        <v>154</v>
      </c>
      <c r="Q79" s="68" t="s">
        <v>155</v>
      </c>
      <c r="R79" s="68" t="s">
        <v>156</v>
      </c>
      <c r="S79" s="68" t="s">
        <v>157</v>
      </c>
      <c r="T79" s="69" t="s">
        <v>158</v>
      </c>
    </row>
    <row r="80" spans="2:63" s="1" customFormat="1" ht="29.25" customHeight="1">
      <c r="B80" s="34"/>
      <c r="C80" s="71" t="s">
        <v>132</v>
      </c>
      <c r="J80" s="145">
        <f>BK80</f>
        <v>0</v>
      </c>
      <c r="L80" s="34"/>
      <c r="M80" s="70"/>
      <c r="N80" s="61"/>
      <c r="O80" s="61"/>
      <c r="P80" s="146">
        <f>P81</f>
        <v>0</v>
      </c>
      <c r="Q80" s="61"/>
      <c r="R80" s="146">
        <f>R81</f>
        <v>0</v>
      </c>
      <c r="S80" s="61"/>
      <c r="T80" s="147">
        <f>T81</f>
        <v>0</v>
      </c>
      <c r="AT80" s="17" t="s">
        <v>70</v>
      </c>
      <c r="AU80" s="17" t="s">
        <v>133</v>
      </c>
      <c r="BK80" s="148">
        <f>BK81</f>
        <v>0</v>
      </c>
    </row>
    <row r="81" spans="2:63" s="10" customFormat="1" ht="36.75" customHeight="1">
      <c r="B81" s="149"/>
      <c r="D81" s="150" t="s">
        <v>70</v>
      </c>
      <c r="E81" s="151" t="s">
        <v>485</v>
      </c>
      <c r="F81" s="151" t="s">
        <v>486</v>
      </c>
      <c r="I81" s="152"/>
      <c r="J81" s="153">
        <f>BK81</f>
        <v>0</v>
      </c>
      <c r="L81" s="149"/>
      <c r="M81" s="154"/>
      <c r="N81" s="155"/>
      <c r="O81" s="155"/>
      <c r="P81" s="156">
        <f>P82+P95+P105</f>
        <v>0</v>
      </c>
      <c r="Q81" s="155"/>
      <c r="R81" s="156">
        <f>R82+R95+R105</f>
        <v>0</v>
      </c>
      <c r="S81" s="155"/>
      <c r="T81" s="157">
        <f>T82+T95+T105</f>
        <v>0</v>
      </c>
      <c r="AR81" s="150" t="s">
        <v>109</v>
      </c>
      <c r="AT81" s="158" t="s">
        <v>70</v>
      </c>
      <c r="AU81" s="158" t="s">
        <v>71</v>
      </c>
      <c r="AY81" s="150" t="s">
        <v>161</v>
      </c>
      <c r="BK81" s="159">
        <f>BK82+BK95+BK105</f>
        <v>0</v>
      </c>
    </row>
    <row r="82" spans="2:63" s="10" customFormat="1" ht="19.5" customHeight="1">
      <c r="B82" s="149"/>
      <c r="D82" s="160" t="s">
        <v>70</v>
      </c>
      <c r="E82" s="161" t="s">
        <v>487</v>
      </c>
      <c r="F82" s="161" t="s">
        <v>488</v>
      </c>
      <c r="I82" s="152"/>
      <c r="J82" s="162">
        <f>BK82</f>
        <v>0</v>
      </c>
      <c r="L82" s="149"/>
      <c r="M82" s="154"/>
      <c r="N82" s="155"/>
      <c r="O82" s="155"/>
      <c r="P82" s="156">
        <f>SUM(P83:P94)</f>
        <v>0</v>
      </c>
      <c r="Q82" s="155"/>
      <c r="R82" s="156">
        <f>SUM(R83:R94)</f>
        <v>0</v>
      </c>
      <c r="S82" s="155"/>
      <c r="T82" s="157">
        <f>SUM(T83:T94)</f>
        <v>0</v>
      </c>
      <c r="AR82" s="150" t="s">
        <v>109</v>
      </c>
      <c r="AT82" s="158" t="s">
        <v>70</v>
      </c>
      <c r="AU82" s="158" t="s">
        <v>22</v>
      </c>
      <c r="AY82" s="150" t="s">
        <v>161</v>
      </c>
      <c r="BK82" s="159">
        <f>SUM(BK83:BK94)</f>
        <v>0</v>
      </c>
    </row>
    <row r="83" spans="2:65" s="1" customFormat="1" ht="22.5" customHeight="1">
      <c r="B83" s="163"/>
      <c r="C83" s="164" t="s">
        <v>22</v>
      </c>
      <c r="D83" s="164" t="s">
        <v>163</v>
      </c>
      <c r="E83" s="165" t="s">
        <v>489</v>
      </c>
      <c r="F83" s="166" t="s">
        <v>490</v>
      </c>
      <c r="G83" s="167" t="s">
        <v>491</v>
      </c>
      <c r="H83" s="168">
        <v>2</v>
      </c>
      <c r="I83" s="169"/>
      <c r="J83" s="170">
        <f>ROUND(I83*H83,2)</f>
        <v>0</v>
      </c>
      <c r="K83" s="166" t="s">
        <v>3</v>
      </c>
      <c r="L83" s="34"/>
      <c r="M83" s="171" t="s">
        <v>3</v>
      </c>
      <c r="N83" s="172" t="s">
        <v>42</v>
      </c>
      <c r="O83" s="35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AR83" s="17" t="s">
        <v>492</v>
      </c>
      <c r="AT83" s="17" t="s">
        <v>163</v>
      </c>
      <c r="AU83" s="17" t="s">
        <v>79</v>
      </c>
      <c r="AY83" s="17" t="s">
        <v>161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7" t="s">
        <v>22</v>
      </c>
      <c r="BK83" s="175">
        <f>ROUND(I83*H83,2)</f>
        <v>0</v>
      </c>
      <c r="BL83" s="17" t="s">
        <v>492</v>
      </c>
      <c r="BM83" s="17" t="s">
        <v>493</v>
      </c>
    </row>
    <row r="84" spans="2:47" s="1" customFormat="1" ht="13.5">
      <c r="B84" s="34"/>
      <c r="D84" s="179" t="s">
        <v>169</v>
      </c>
      <c r="F84" s="180" t="s">
        <v>494</v>
      </c>
      <c r="I84" s="178"/>
      <c r="L84" s="34"/>
      <c r="M84" s="63"/>
      <c r="N84" s="35"/>
      <c r="O84" s="35"/>
      <c r="P84" s="35"/>
      <c r="Q84" s="35"/>
      <c r="R84" s="35"/>
      <c r="S84" s="35"/>
      <c r="T84" s="64"/>
      <c r="AT84" s="17" t="s">
        <v>169</v>
      </c>
      <c r="AU84" s="17" t="s">
        <v>79</v>
      </c>
    </row>
    <row r="85" spans="2:51" s="11" customFormat="1" ht="13.5">
      <c r="B85" s="181"/>
      <c r="D85" s="176" t="s">
        <v>208</v>
      </c>
      <c r="E85" s="182" t="s">
        <v>3</v>
      </c>
      <c r="F85" s="183" t="s">
        <v>495</v>
      </c>
      <c r="H85" s="184">
        <v>2</v>
      </c>
      <c r="I85" s="185"/>
      <c r="L85" s="181"/>
      <c r="M85" s="186"/>
      <c r="N85" s="187"/>
      <c r="O85" s="187"/>
      <c r="P85" s="187"/>
      <c r="Q85" s="187"/>
      <c r="R85" s="187"/>
      <c r="S85" s="187"/>
      <c r="T85" s="188"/>
      <c r="AT85" s="189" t="s">
        <v>208</v>
      </c>
      <c r="AU85" s="189" t="s">
        <v>79</v>
      </c>
      <c r="AV85" s="11" t="s">
        <v>79</v>
      </c>
      <c r="AW85" s="11" t="s">
        <v>35</v>
      </c>
      <c r="AX85" s="11" t="s">
        <v>22</v>
      </c>
      <c r="AY85" s="189" t="s">
        <v>161</v>
      </c>
    </row>
    <row r="86" spans="2:65" s="1" customFormat="1" ht="22.5" customHeight="1">
      <c r="B86" s="163"/>
      <c r="C86" s="164" t="s">
        <v>79</v>
      </c>
      <c r="D86" s="164" t="s">
        <v>163</v>
      </c>
      <c r="E86" s="165" t="s">
        <v>496</v>
      </c>
      <c r="F86" s="166" t="s">
        <v>497</v>
      </c>
      <c r="G86" s="167" t="s">
        <v>491</v>
      </c>
      <c r="H86" s="168">
        <v>2</v>
      </c>
      <c r="I86" s="169"/>
      <c r="J86" s="170">
        <f>ROUND(I86*H86,2)</f>
        <v>0</v>
      </c>
      <c r="K86" s="166" t="s">
        <v>3</v>
      </c>
      <c r="L86" s="34"/>
      <c r="M86" s="171" t="s">
        <v>3</v>
      </c>
      <c r="N86" s="172" t="s">
        <v>42</v>
      </c>
      <c r="O86" s="35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AR86" s="17" t="s">
        <v>492</v>
      </c>
      <c r="AT86" s="17" t="s">
        <v>163</v>
      </c>
      <c r="AU86" s="17" t="s">
        <v>79</v>
      </c>
      <c r="AY86" s="17" t="s">
        <v>161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7" t="s">
        <v>22</v>
      </c>
      <c r="BK86" s="175">
        <f>ROUND(I86*H86,2)</f>
        <v>0</v>
      </c>
      <c r="BL86" s="17" t="s">
        <v>492</v>
      </c>
      <c r="BM86" s="17" t="s">
        <v>498</v>
      </c>
    </row>
    <row r="87" spans="2:47" s="1" customFormat="1" ht="13.5">
      <c r="B87" s="34"/>
      <c r="D87" s="179" t="s">
        <v>169</v>
      </c>
      <c r="F87" s="180" t="s">
        <v>499</v>
      </c>
      <c r="I87" s="178"/>
      <c r="L87" s="34"/>
      <c r="M87" s="63"/>
      <c r="N87" s="35"/>
      <c r="O87" s="35"/>
      <c r="P87" s="35"/>
      <c r="Q87" s="35"/>
      <c r="R87" s="35"/>
      <c r="S87" s="35"/>
      <c r="T87" s="64"/>
      <c r="AT87" s="17" t="s">
        <v>169</v>
      </c>
      <c r="AU87" s="17" t="s">
        <v>79</v>
      </c>
    </row>
    <row r="88" spans="2:51" s="11" customFormat="1" ht="13.5">
      <c r="B88" s="181"/>
      <c r="D88" s="176" t="s">
        <v>208</v>
      </c>
      <c r="E88" s="182" t="s">
        <v>3</v>
      </c>
      <c r="F88" s="183" t="s">
        <v>500</v>
      </c>
      <c r="H88" s="184">
        <v>2</v>
      </c>
      <c r="I88" s="185"/>
      <c r="L88" s="181"/>
      <c r="M88" s="186"/>
      <c r="N88" s="187"/>
      <c r="O88" s="187"/>
      <c r="P88" s="187"/>
      <c r="Q88" s="187"/>
      <c r="R88" s="187"/>
      <c r="S88" s="187"/>
      <c r="T88" s="188"/>
      <c r="AT88" s="189" t="s">
        <v>208</v>
      </c>
      <c r="AU88" s="189" t="s">
        <v>79</v>
      </c>
      <c r="AV88" s="11" t="s">
        <v>79</v>
      </c>
      <c r="AW88" s="11" t="s">
        <v>35</v>
      </c>
      <c r="AX88" s="11" t="s">
        <v>22</v>
      </c>
      <c r="AY88" s="189" t="s">
        <v>161</v>
      </c>
    </row>
    <row r="89" spans="2:65" s="1" customFormat="1" ht="22.5" customHeight="1">
      <c r="B89" s="163"/>
      <c r="C89" s="164" t="s">
        <v>88</v>
      </c>
      <c r="D89" s="164" t="s">
        <v>163</v>
      </c>
      <c r="E89" s="165" t="s">
        <v>501</v>
      </c>
      <c r="F89" s="166" t="s">
        <v>502</v>
      </c>
      <c r="G89" s="167" t="s">
        <v>491</v>
      </c>
      <c r="H89" s="168">
        <v>2</v>
      </c>
      <c r="I89" s="169"/>
      <c r="J89" s="170">
        <f>ROUND(I89*H89,2)</f>
        <v>0</v>
      </c>
      <c r="K89" s="166" t="s">
        <v>3</v>
      </c>
      <c r="L89" s="34"/>
      <c r="M89" s="171" t="s">
        <v>3</v>
      </c>
      <c r="N89" s="172" t="s">
        <v>42</v>
      </c>
      <c r="O89" s="3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7" t="s">
        <v>492</v>
      </c>
      <c r="AT89" s="17" t="s">
        <v>163</v>
      </c>
      <c r="AU89" s="17" t="s">
        <v>79</v>
      </c>
      <c r="AY89" s="17" t="s">
        <v>161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7" t="s">
        <v>22</v>
      </c>
      <c r="BK89" s="175">
        <f>ROUND(I89*H89,2)</f>
        <v>0</v>
      </c>
      <c r="BL89" s="17" t="s">
        <v>492</v>
      </c>
      <c r="BM89" s="17" t="s">
        <v>503</v>
      </c>
    </row>
    <row r="90" spans="2:47" s="1" customFormat="1" ht="13.5">
      <c r="B90" s="34"/>
      <c r="D90" s="179" t="s">
        <v>169</v>
      </c>
      <c r="F90" s="180" t="s">
        <v>504</v>
      </c>
      <c r="I90" s="178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169</v>
      </c>
      <c r="AU90" s="17" t="s">
        <v>79</v>
      </c>
    </row>
    <row r="91" spans="2:51" s="11" customFormat="1" ht="13.5">
      <c r="B91" s="181"/>
      <c r="D91" s="176" t="s">
        <v>208</v>
      </c>
      <c r="E91" s="182" t="s">
        <v>3</v>
      </c>
      <c r="F91" s="183" t="s">
        <v>500</v>
      </c>
      <c r="H91" s="184">
        <v>2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9" t="s">
        <v>208</v>
      </c>
      <c r="AU91" s="189" t="s">
        <v>79</v>
      </c>
      <c r="AV91" s="11" t="s">
        <v>79</v>
      </c>
      <c r="AW91" s="11" t="s">
        <v>35</v>
      </c>
      <c r="AX91" s="11" t="s">
        <v>22</v>
      </c>
      <c r="AY91" s="189" t="s">
        <v>161</v>
      </c>
    </row>
    <row r="92" spans="2:65" s="1" customFormat="1" ht="22.5" customHeight="1">
      <c r="B92" s="163"/>
      <c r="C92" s="164" t="s">
        <v>167</v>
      </c>
      <c r="D92" s="164" t="s">
        <v>163</v>
      </c>
      <c r="E92" s="165" t="s">
        <v>505</v>
      </c>
      <c r="F92" s="166" t="s">
        <v>506</v>
      </c>
      <c r="G92" s="167" t="s">
        <v>491</v>
      </c>
      <c r="H92" s="168">
        <v>4</v>
      </c>
      <c r="I92" s="169"/>
      <c r="J92" s="170">
        <f>ROUND(I92*H92,2)</f>
        <v>0</v>
      </c>
      <c r="K92" s="166" t="s">
        <v>3</v>
      </c>
      <c r="L92" s="34"/>
      <c r="M92" s="171" t="s">
        <v>3</v>
      </c>
      <c r="N92" s="172" t="s">
        <v>42</v>
      </c>
      <c r="O92" s="35"/>
      <c r="P92" s="173">
        <f>O92*H92</f>
        <v>0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17" t="s">
        <v>492</v>
      </c>
      <c r="AT92" s="17" t="s">
        <v>163</v>
      </c>
      <c r="AU92" s="17" t="s">
        <v>79</v>
      </c>
      <c r="AY92" s="17" t="s">
        <v>161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22</v>
      </c>
      <c r="BK92" s="175">
        <f>ROUND(I92*H92,2)</f>
        <v>0</v>
      </c>
      <c r="BL92" s="17" t="s">
        <v>492</v>
      </c>
      <c r="BM92" s="17" t="s">
        <v>507</v>
      </c>
    </row>
    <row r="93" spans="2:47" s="1" customFormat="1" ht="27">
      <c r="B93" s="34"/>
      <c r="D93" s="179" t="s">
        <v>169</v>
      </c>
      <c r="F93" s="180" t="s">
        <v>508</v>
      </c>
      <c r="I93" s="17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169</v>
      </c>
      <c r="AU93" s="17" t="s">
        <v>79</v>
      </c>
    </row>
    <row r="94" spans="2:51" s="11" customFormat="1" ht="13.5">
      <c r="B94" s="181"/>
      <c r="D94" s="179" t="s">
        <v>208</v>
      </c>
      <c r="E94" s="189" t="s">
        <v>3</v>
      </c>
      <c r="F94" s="191" t="s">
        <v>509</v>
      </c>
      <c r="H94" s="192">
        <v>4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208</v>
      </c>
      <c r="AU94" s="189" t="s">
        <v>79</v>
      </c>
      <c r="AV94" s="11" t="s">
        <v>79</v>
      </c>
      <c r="AW94" s="11" t="s">
        <v>35</v>
      </c>
      <c r="AX94" s="11" t="s">
        <v>22</v>
      </c>
      <c r="AY94" s="189" t="s">
        <v>161</v>
      </c>
    </row>
    <row r="95" spans="2:63" s="10" customFormat="1" ht="29.25" customHeight="1">
      <c r="B95" s="149"/>
      <c r="D95" s="160" t="s">
        <v>70</v>
      </c>
      <c r="E95" s="161" t="s">
        <v>510</v>
      </c>
      <c r="F95" s="161" t="s">
        <v>511</v>
      </c>
      <c r="I95" s="152"/>
      <c r="J95" s="162">
        <f>BK95</f>
        <v>0</v>
      </c>
      <c r="L95" s="149"/>
      <c r="M95" s="154"/>
      <c r="N95" s="155"/>
      <c r="O95" s="155"/>
      <c r="P95" s="156">
        <f>SUM(P96:P104)</f>
        <v>0</v>
      </c>
      <c r="Q95" s="155"/>
      <c r="R95" s="156">
        <f>SUM(R96:R104)</f>
        <v>0</v>
      </c>
      <c r="S95" s="155"/>
      <c r="T95" s="157">
        <f>SUM(T96:T104)</f>
        <v>0</v>
      </c>
      <c r="AR95" s="150" t="s">
        <v>109</v>
      </c>
      <c r="AT95" s="158" t="s">
        <v>70</v>
      </c>
      <c r="AU95" s="158" t="s">
        <v>22</v>
      </c>
      <c r="AY95" s="150" t="s">
        <v>161</v>
      </c>
      <c r="BK95" s="159">
        <f>SUM(BK96:BK104)</f>
        <v>0</v>
      </c>
    </row>
    <row r="96" spans="2:65" s="1" customFormat="1" ht="22.5" customHeight="1">
      <c r="B96" s="163"/>
      <c r="C96" s="164" t="s">
        <v>109</v>
      </c>
      <c r="D96" s="164" t="s">
        <v>163</v>
      </c>
      <c r="E96" s="165" t="s">
        <v>512</v>
      </c>
      <c r="F96" s="166" t="s">
        <v>511</v>
      </c>
      <c r="G96" s="167" t="s">
        <v>513</v>
      </c>
      <c r="H96" s="168">
        <v>1</v>
      </c>
      <c r="I96" s="169"/>
      <c r="J96" s="170">
        <f>ROUND(I96*H96,2)</f>
        <v>0</v>
      </c>
      <c r="K96" s="166" t="s">
        <v>3</v>
      </c>
      <c r="L96" s="34"/>
      <c r="M96" s="171" t="s">
        <v>3</v>
      </c>
      <c r="N96" s="172" t="s">
        <v>42</v>
      </c>
      <c r="O96" s="35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AR96" s="17" t="s">
        <v>492</v>
      </c>
      <c r="AT96" s="17" t="s">
        <v>163</v>
      </c>
      <c r="AU96" s="17" t="s">
        <v>79</v>
      </c>
      <c r="AY96" s="17" t="s">
        <v>161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7" t="s">
        <v>22</v>
      </c>
      <c r="BK96" s="175">
        <f>ROUND(I96*H96,2)</f>
        <v>0</v>
      </c>
      <c r="BL96" s="17" t="s">
        <v>492</v>
      </c>
      <c r="BM96" s="17" t="s">
        <v>514</v>
      </c>
    </row>
    <row r="97" spans="2:47" s="1" customFormat="1" ht="13.5">
      <c r="B97" s="34"/>
      <c r="D97" s="179" t="s">
        <v>169</v>
      </c>
      <c r="F97" s="180" t="s">
        <v>515</v>
      </c>
      <c r="I97" s="178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169</v>
      </c>
      <c r="AU97" s="17" t="s">
        <v>79</v>
      </c>
    </row>
    <row r="98" spans="2:51" s="11" customFormat="1" ht="13.5">
      <c r="B98" s="181"/>
      <c r="D98" s="179" t="s">
        <v>208</v>
      </c>
      <c r="E98" s="189" t="s">
        <v>3</v>
      </c>
      <c r="F98" s="191" t="s">
        <v>516</v>
      </c>
      <c r="H98" s="192">
        <v>1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208</v>
      </c>
      <c r="AU98" s="189" t="s">
        <v>79</v>
      </c>
      <c r="AV98" s="11" t="s">
        <v>79</v>
      </c>
      <c r="AW98" s="11" t="s">
        <v>35</v>
      </c>
      <c r="AX98" s="11" t="s">
        <v>22</v>
      </c>
      <c r="AY98" s="189" t="s">
        <v>161</v>
      </c>
    </row>
    <row r="99" spans="2:51" s="13" customFormat="1" ht="13.5">
      <c r="B99" s="219"/>
      <c r="D99" s="179" t="s">
        <v>208</v>
      </c>
      <c r="E99" s="220" t="s">
        <v>3</v>
      </c>
      <c r="F99" s="221" t="s">
        <v>517</v>
      </c>
      <c r="H99" s="222" t="s">
        <v>3</v>
      </c>
      <c r="I99" s="223"/>
      <c r="L99" s="219"/>
      <c r="M99" s="224"/>
      <c r="N99" s="225"/>
      <c r="O99" s="225"/>
      <c r="P99" s="225"/>
      <c r="Q99" s="225"/>
      <c r="R99" s="225"/>
      <c r="S99" s="225"/>
      <c r="T99" s="226"/>
      <c r="AT99" s="222" t="s">
        <v>208</v>
      </c>
      <c r="AU99" s="222" t="s">
        <v>79</v>
      </c>
      <c r="AV99" s="13" t="s">
        <v>22</v>
      </c>
      <c r="AW99" s="13" t="s">
        <v>35</v>
      </c>
      <c r="AX99" s="13" t="s">
        <v>71</v>
      </c>
      <c r="AY99" s="222" t="s">
        <v>161</v>
      </c>
    </row>
    <row r="100" spans="2:51" s="13" customFormat="1" ht="13.5">
      <c r="B100" s="219"/>
      <c r="D100" s="179" t="s">
        <v>208</v>
      </c>
      <c r="E100" s="220" t="s">
        <v>3</v>
      </c>
      <c r="F100" s="221" t="s">
        <v>518</v>
      </c>
      <c r="H100" s="222" t="s">
        <v>3</v>
      </c>
      <c r="I100" s="223"/>
      <c r="L100" s="219"/>
      <c r="M100" s="224"/>
      <c r="N100" s="225"/>
      <c r="O100" s="225"/>
      <c r="P100" s="225"/>
      <c r="Q100" s="225"/>
      <c r="R100" s="225"/>
      <c r="S100" s="225"/>
      <c r="T100" s="226"/>
      <c r="AT100" s="222" t="s">
        <v>208</v>
      </c>
      <c r="AU100" s="222" t="s">
        <v>79</v>
      </c>
      <c r="AV100" s="13" t="s">
        <v>22</v>
      </c>
      <c r="AW100" s="13" t="s">
        <v>35</v>
      </c>
      <c r="AX100" s="13" t="s">
        <v>71</v>
      </c>
      <c r="AY100" s="222" t="s">
        <v>161</v>
      </c>
    </row>
    <row r="101" spans="2:51" s="13" customFormat="1" ht="13.5">
      <c r="B101" s="219"/>
      <c r="D101" s="179" t="s">
        <v>208</v>
      </c>
      <c r="E101" s="220" t="s">
        <v>3</v>
      </c>
      <c r="F101" s="221" t="s">
        <v>519</v>
      </c>
      <c r="H101" s="222" t="s">
        <v>3</v>
      </c>
      <c r="I101" s="223"/>
      <c r="L101" s="219"/>
      <c r="M101" s="224"/>
      <c r="N101" s="225"/>
      <c r="O101" s="225"/>
      <c r="P101" s="225"/>
      <c r="Q101" s="225"/>
      <c r="R101" s="225"/>
      <c r="S101" s="225"/>
      <c r="T101" s="226"/>
      <c r="AT101" s="222" t="s">
        <v>208</v>
      </c>
      <c r="AU101" s="222" t="s">
        <v>79</v>
      </c>
      <c r="AV101" s="13" t="s">
        <v>22</v>
      </c>
      <c r="AW101" s="13" t="s">
        <v>35</v>
      </c>
      <c r="AX101" s="13" t="s">
        <v>71</v>
      </c>
      <c r="AY101" s="222" t="s">
        <v>161</v>
      </c>
    </row>
    <row r="102" spans="2:51" s="13" customFormat="1" ht="13.5">
      <c r="B102" s="219"/>
      <c r="D102" s="179" t="s">
        <v>208</v>
      </c>
      <c r="E102" s="220" t="s">
        <v>3</v>
      </c>
      <c r="F102" s="221" t="s">
        <v>520</v>
      </c>
      <c r="H102" s="222" t="s">
        <v>3</v>
      </c>
      <c r="I102" s="223"/>
      <c r="L102" s="219"/>
      <c r="M102" s="224"/>
      <c r="N102" s="225"/>
      <c r="O102" s="225"/>
      <c r="P102" s="225"/>
      <c r="Q102" s="225"/>
      <c r="R102" s="225"/>
      <c r="S102" s="225"/>
      <c r="T102" s="226"/>
      <c r="AT102" s="222" t="s">
        <v>208</v>
      </c>
      <c r="AU102" s="222" t="s">
        <v>79</v>
      </c>
      <c r="AV102" s="13" t="s">
        <v>22</v>
      </c>
      <c r="AW102" s="13" t="s">
        <v>35</v>
      </c>
      <c r="AX102" s="13" t="s">
        <v>71</v>
      </c>
      <c r="AY102" s="222" t="s">
        <v>161</v>
      </c>
    </row>
    <row r="103" spans="2:51" s="13" customFormat="1" ht="13.5">
      <c r="B103" s="219"/>
      <c r="D103" s="179" t="s">
        <v>208</v>
      </c>
      <c r="E103" s="220" t="s">
        <v>3</v>
      </c>
      <c r="F103" s="221" t="s">
        <v>521</v>
      </c>
      <c r="H103" s="222" t="s">
        <v>3</v>
      </c>
      <c r="I103" s="223"/>
      <c r="L103" s="219"/>
      <c r="M103" s="224"/>
      <c r="N103" s="225"/>
      <c r="O103" s="225"/>
      <c r="P103" s="225"/>
      <c r="Q103" s="225"/>
      <c r="R103" s="225"/>
      <c r="S103" s="225"/>
      <c r="T103" s="226"/>
      <c r="AT103" s="222" t="s">
        <v>208</v>
      </c>
      <c r="AU103" s="222" t="s">
        <v>79</v>
      </c>
      <c r="AV103" s="13" t="s">
        <v>22</v>
      </c>
      <c r="AW103" s="13" t="s">
        <v>35</v>
      </c>
      <c r="AX103" s="13" t="s">
        <v>71</v>
      </c>
      <c r="AY103" s="222" t="s">
        <v>161</v>
      </c>
    </row>
    <row r="104" spans="2:51" s="13" customFormat="1" ht="13.5">
      <c r="B104" s="219"/>
      <c r="D104" s="179" t="s">
        <v>208</v>
      </c>
      <c r="E104" s="220" t="s">
        <v>3</v>
      </c>
      <c r="F104" s="221" t="s">
        <v>522</v>
      </c>
      <c r="H104" s="222" t="s">
        <v>3</v>
      </c>
      <c r="I104" s="223"/>
      <c r="L104" s="219"/>
      <c r="M104" s="224"/>
      <c r="N104" s="225"/>
      <c r="O104" s="225"/>
      <c r="P104" s="225"/>
      <c r="Q104" s="225"/>
      <c r="R104" s="225"/>
      <c r="S104" s="225"/>
      <c r="T104" s="226"/>
      <c r="AT104" s="222" t="s">
        <v>208</v>
      </c>
      <c r="AU104" s="222" t="s">
        <v>79</v>
      </c>
      <c r="AV104" s="13" t="s">
        <v>22</v>
      </c>
      <c r="AW104" s="13" t="s">
        <v>35</v>
      </c>
      <c r="AX104" s="13" t="s">
        <v>71</v>
      </c>
      <c r="AY104" s="222" t="s">
        <v>161</v>
      </c>
    </row>
    <row r="105" spans="2:63" s="10" customFormat="1" ht="29.25" customHeight="1">
      <c r="B105" s="149"/>
      <c r="D105" s="160" t="s">
        <v>70</v>
      </c>
      <c r="E105" s="161" t="s">
        <v>523</v>
      </c>
      <c r="F105" s="161" t="s">
        <v>524</v>
      </c>
      <c r="I105" s="152"/>
      <c r="J105" s="162">
        <f>BK105</f>
        <v>0</v>
      </c>
      <c r="L105" s="149"/>
      <c r="M105" s="154"/>
      <c r="N105" s="155"/>
      <c r="O105" s="155"/>
      <c r="P105" s="156">
        <f>SUM(P106:P109)</f>
        <v>0</v>
      </c>
      <c r="Q105" s="155"/>
      <c r="R105" s="156">
        <f>SUM(R106:R109)</f>
        <v>0</v>
      </c>
      <c r="S105" s="155"/>
      <c r="T105" s="157">
        <f>SUM(T106:T109)</f>
        <v>0</v>
      </c>
      <c r="AR105" s="150" t="s">
        <v>109</v>
      </c>
      <c r="AT105" s="158" t="s">
        <v>70</v>
      </c>
      <c r="AU105" s="158" t="s">
        <v>22</v>
      </c>
      <c r="AY105" s="150" t="s">
        <v>161</v>
      </c>
      <c r="BK105" s="159">
        <f>SUM(BK106:BK109)</f>
        <v>0</v>
      </c>
    </row>
    <row r="106" spans="2:65" s="1" customFormat="1" ht="22.5" customHeight="1">
      <c r="B106" s="163"/>
      <c r="C106" s="164" t="s">
        <v>187</v>
      </c>
      <c r="D106" s="164" t="s">
        <v>163</v>
      </c>
      <c r="E106" s="165" t="s">
        <v>525</v>
      </c>
      <c r="F106" s="166" t="s">
        <v>526</v>
      </c>
      <c r="G106" s="167" t="s">
        <v>513</v>
      </c>
      <c r="H106" s="168">
        <v>6</v>
      </c>
      <c r="I106" s="169"/>
      <c r="J106" s="170">
        <f>ROUND(I106*H106,2)</f>
        <v>0</v>
      </c>
      <c r="K106" s="166" t="s">
        <v>166</v>
      </c>
      <c r="L106" s="34"/>
      <c r="M106" s="171" t="s">
        <v>3</v>
      </c>
      <c r="N106" s="172" t="s">
        <v>42</v>
      </c>
      <c r="O106" s="35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7" t="s">
        <v>492</v>
      </c>
      <c r="AT106" s="17" t="s">
        <v>163</v>
      </c>
      <c r="AU106" s="17" t="s">
        <v>79</v>
      </c>
      <c r="AY106" s="17" t="s">
        <v>161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22</v>
      </c>
      <c r="BK106" s="175">
        <f>ROUND(I106*H106,2)</f>
        <v>0</v>
      </c>
      <c r="BL106" s="17" t="s">
        <v>492</v>
      </c>
      <c r="BM106" s="17" t="s">
        <v>527</v>
      </c>
    </row>
    <row r="107" spans="2:47" s="1" customFormat="1" ht="13.5">
      <c r="B107" s="34"/>
      <c r="D107" s="179" t="s">
        <v>169</v>
      </c>
      <c r="F107" s="180" t="s">
        <v>528</v>
      </c>
      <c r="I107" s="178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169</v>
      </c>
      <c r="AU107" s="17" t="s">
        <v>79</v>
      </c>
    </row>
    <row r="108" spans="2:51" s="13" customFormat="1" ht="13.5">
      <c r="B108" s="219"/>
      <c r="D108" s="179" t="s">
        <v>208</v>
      </c>
      <c r="E108" s="220" t="s">
        <v>3</v>
      </c>
      <c r="F108" s="221" t="s">
        <v>529</v>
      </c>
      <c r="H108" s="222" t="s">
        <v>3</v>
      </c>
      <c r="I108" s="223"/>
      <c r="L108" s="219"/>
      <c r="M108" s="224"/>
      <c r="N108" s="225"/>
      <c r="O108" s="225"/>
      <c r="P108" s="225"/>
      <c r="Q108" s="225"/>
      <c r="R108" s="225"/>
      <c r="S108" s="225"/>
      <c r="T108" s="226"/>
      <c r="AT108" s="222" t="s">
        <v>208</v>
      </c>
      <c r="AU108" s="222" t="s">
        <v>79</v>
      </c>
      <c r="AV108" s="13" t="s">
        <v>22</v>
      </c>
      <c r="AW108" s="13" t="s">
        <v>35</v>
      </c>
      <c r="AX108" s="13" t="s">
        <v>71</v>
      </c>
      <c r="AY108" s="222" t="s">
        <v>161</v>
      </c>
    </row>
    <row r="109" spans="2:51" s="11" customFormat="1" ht="13.5">
      <c r="B109" s="181"/>
      <c r="D109" s="179" t="s">
        <v>208</v>
      </c>
      <c r="E109" s="189" t="s">
        <v>3</v>
      </c>
      <c r="F109" s="191" t="s">
        <v>530</v>
      </c>
      <c r="H109" s="192">
        <v>6</v>
      </c>
      <c r="I109" s="185"/>
      <c r="L109" s="181"/>
      <c r="M109" s="215"/>
      <c r="N109" s="216"/>
      <c r="O109" s="216"/>
      <c r="P109" s="216"/>
      <c r="Q109" s="216"/>
      <c r="R109" s="216"/>
      <c r="S109" s="216"/>
      <c r="T109" s="217"/>
      <c r="AT109" s="189" t="s">
        <v>208</v>
      </c>
      <c r="AU109" s="189" t="s">
        <v>79</v>
      </c>
      <c r="AV109" s="11" t="s">
        <v>79</v>
      </c>
      <c r="AW109" s="11" t="s">
        <v>35</v>
      </c>
      <c r="AX109" s="11" t="s">
        <v>22</v>
      </c>
      <c r="AY109" s="189" t="s">
        <v>161</v>
      </c>
    </row>
    <row r="110" spans="2:12" s="1" customFormat="1" ht="6.75" customHeight="1">
      <c r="B110" s="49"/>
      <c r="C110" s="50"/>
      <c r="D110" s="50"/>
      <c r="E110" s="50"/>
      <c r="F110" s="50"/>
      <c r="G110" s="50"/>
      <c r="H110" s="50"/>
      <c r="I110" s="116"/>
      <c r="J110" s="50"/>
      <c r="K110" s="50"/>
      <c r="L110" s="34"/>
    </row>
    <row r="276" ht="13.5">
      <c r="AT276" s="218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  <col min="12" max="16384" width="9.3320312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286" customFormat="1" ht="45" customHeight="1">
      <c r="B3" s="283"/>
      <c r="C3" s="284" t="s">
        <v>538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7"/>
      <c r="C4" s="288" t="s">
        <v>539</v>
      </c>
      <c r="D4" s="288"/>
      <c r="E4" s="288"/>
      <c r="F4" s="288"/>
      <c r="G4" s="288"/>
      <c r="H4" s="288"/>
      <c r="I4" s="288"/>
      <c r="J4" s="288"/>
      <c r="K4" s="289"/>
    </row>
    <row r="5" spans="2:1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7"/>
      <c r="C6" s="291" t="s">
        <v>540</v>
      </c>
      <c r="D6" s="291"/>
      <c r="E6" s="291"/>
      <c r="F6" s="291"/>
      <c r="G6" s="291"/>
      <c r="H6" s="291"/>
      <c r="I6" s="291"/>
      <c r="J6" s="291"/>
      <c r="K6" s="289"/>
    </row>
    <row r="7" spans="2:11" ht="15" customHeight="1">
      <c r="B7" s="292"/>
      <c r="C7" s="291" t="s">
        <v>541</v>
      </c>
      <c r="D7" s="291"/>
      <c r="E7" s="291"/>
      <c r="F7" s="291"/>
      <c r="G7" s="291"/>
      <c r="H7" s="291"/>
      <c r="I7" s="291"/>
      <c r="J7" s="291"/>
      <c r="K7" s="289"/>
    </row>
    <row r="8" spans="2:11" ht="12.75" customHeight="1">
      <c r="B8" s="292"/>
      <c r="C8" s="293"/>
      <c r="D8" s="293"/>
      <c r="E8" s="293"/>
      <c r="F8" s="293"/>
      <c r="G8" s="293"/>
      <c r="H8" s="293"/>
      <c r="I8" s="293"/>
      <c r="J8" s="293"/>
      <c r="K8" s="289"/>
    </row>
    <row r="9" spans="2:11" ht="15" customHeight="1">
      <c r="B9" s="292"/>
      <c r="C9" s="291" t="s">
        <v>542</v>
      </c>
      <c r="D9" s="291"/>
      <c r="E9" s="291"/>
      <c r="F9" s="291"/>
      <c r="G9" s="291"/>
      <c r="H9" s="291"/>
      <c r="I9" s="291"/>
      <c r="J9" s="291"/>
      <c r="K9" s="289"/>
    </row>
    <row r="10" spans="2:11" ht="15" customHeight="1">
      <c r="B10" s="292"/>
      <c r="C10" s="293"/>
      <c r="D10" s="291" t="s">
        <v>543</v>
      </c>
      <c r="E10" s="291"/>
      <c r="F10" s="291"/>
      <c r="G10" s="291"/>
      <c r="H10" s="291"/>
      <c r="I10" s="291"/>
      <c r="J10" s="291"/>
      <c r="K10" s="289"/>
    </row>
    <row r="11" spans="2:11" ht="15" customHeight="1">
      <c r="B11" s="292"/>
      <c r="C11" s="294"/>
      <c r="D11" s="291" t="s">
        <v>544</v>
      </c>
      <c r="E11" s="291"/>
      <c r="F11" s="291"/>
      <c r="G11" s="291"/>
      <c r="H11" s="291"/>
      <c r="I11" s="291"/>
      <c r="J11" s="291"/>
      <c r="K11" s="289"/>
    </row>
    <row r="12" spans="2:11" ht="12.75" customHeight="1">
      <c r="B12" s="292"/>
      <c r="C12" s="294"/>
      <c r="D12" s="294"/>
      <c r="E12" s="294"/>
      <c r="F12" s="294"/>
      <c r="G12" s="294"/>
      <c r="H12" s="294"/>
      <c r="I12" s="294"/>
      <c r="J12" s="294"/>
      <c r="K12" s="289"/>
    </row>
    <row r="13" spans="2:11" ht="15" customHeight="1">
      <c r="B13" s="292"/>
      <c r="C13" s="294"/>
      <c r="D13" s="291" t="s">
        <v>545</v>
      </c>
      <c r="E13" s="291"/>
      <c r="F13" s="291"/>
      <c r="G13" s="291"/>
      <c r="H13" s="291"/>
      <c r="I13" s="291"/>
      <c r="J13" s="291"/>
      <c r="K13" s="289"/>
    </row>
    <row r="14" spans="2:11" ht="15" customHeight="1">
      <c r="B14" s="292"/>
      <c r="C14" s="294"/>
      <c r="D14" s="291" t="s">
        <v>546</v>
      </c>
      <c r="E14" s="291"/>
      <c r="F14" s="291"/>
      <c r="G14" s="291"/>
      <c r="H14" s="291"/>
      <c r="I14" s="291"/>
      <c r="J14" s="291"/>
      <c r="K14" s="289"/>
    </row>
    <row r="15" spans="2:11" ht="15" customHeight="1">
      <c r="B15" s="292"/>
      <c r="C15" s="294"/>
      <c r="D15" s="291" t="s">
        <v>547</v>
      </c>
      <c r="E15" s="291"/>
      <c r="F15" s="291"/>
      <c r="G15" s="291"/>
      <c r="H15" s="291"/>
      <c r="I15" s="291"/>
      <c r="J15" s="291"/>
      <c r="K15" s="289"/>
    </row>
    <row r="16" spans="2:11" ht="15" customHeight="1">
      <c r="B16" s="292"/>
      <c r="C16" s="294"/>
      <c r="D16" s="294"/>
      <c r="E16" s="295" t="s">
        <v>77</v>
      </c>
      <c r="F16" s="291" t="s">
        <v>548</v>
      </c>
      <c r="G16" s="291"/>
      <c r="H16" s="291"/>
      <c r="I16" s="291"/>
      <c r="J16" s="291"/>
      <c r="K16" s="289"/>
    </row>
    <row r="17" spans="2:11" ht="15" customHeight="1">
      <c r="B17" s="292"/>
      <c r="C17" s="294"/>
      <c r="D17" s="294"/>
      <c r="E17" s="295" t="s">
        <v>549</v>
      </c>
      <c r="F17" s="291" t="s">
        <v>550</v>
      </c>
      <c r="G17" s="291"/>
      <c r="H17" s="291"/>
      <c r="I17" s="291"/>
      <c r="J17" s="291"/>
      <c r="K17" s="289"/>
    </row>
    <row r="18" spans="2:11" ht="15" customHeight="1">
      <c r="B18" s="292"/>
      <c r="C18" s="294"/>
      <c r="D18" s="294"/>
      <c r="E18" s="295" t="s">
        <v>551</v>
      </c>
      <c r="F18" s="291" t="s">
        <v>552</v>
      </c>
      <c r="G18" s="291"/>
      <c r="H18" s="291"/>
      <c r="I18" s="291"/>
      <c r="J18" s="291"/>
      <c r="K18" s="289"/>
    </row>
    <row r="19" spans="2:11" ht="15" customHeight="1">
      <c r="B19" s="292"/>
      <c r="C19" s="294"/>
      <c r="D19" s="294"/>
      <c r="E19" s="295" t="s">
        <v>80</v>
      </c>
      <c r="F19" s="291" t="s">
        <v>553</v>
      </c>
      <c r="G19" s="291"/>
      <c r="H19" s="291"/>
      <c r="I19" s="291"/>
      <c r="J19" s="291"/>
      <c r="K19" s="289"/>
    </row>
    <row r="20" spans="2:11" ht="15" customHeight="1">
      <c r="B20" s="292"/>
      <c r="C20" s="294"/>
      <c r="D20" s="294"/>
      <c r="E20" s="295" t="s">
        <v>554</v>
      </c>
      <c r="F20" s="291" t="s">
        <v>555</v>
      </c>
      <c r="G20" s="291"/>
      <c r="H20" s="291"/>
      <c r="I20" s="291"/>
      <c r="J20" s="291"/>
      <c r="K20" s="289"/>
    </row>
    <row r="21" spans="2:11" ht="15" customHeight="1">
      <c r="B21" s="292"/>
      <c r="C21" s="294"/>
      <c r="D21" s="294"/>
      <c r="E21" s="295" t="s">
        <v>556</v>
      </c>
      <c r="F21" s="291" t="s">
        <v>557</v>
      </c>
      <c r="G21" s="291"/>
      <c r="H21" s="291"/>
      <c r="I21" s="291"/>
      <c r="J21" s="291"/>
      <c r="K21" s="289"/>
    </row>
    <row r="22" spans="2:11" ht="12.75" customHeight="1">
      <c r="B22" s="292"/>
      <c r="C22" s="294"/>
      <c r="D22" s="294"/>
      <c r="E22" s="294"/>
      <c r="F22" s="294"/>
      <c r="G22" s="294"/>
      <c r="H22" s="294"/>
      <c r="I22" s="294"/>
      <c r="J22" s="294"/>
      <c r="K22" s="289"/>
    </row>
    <row r="23" spans="2:11" ht="15" customHeight="1">
      <c r="B23" s="292"/>
      <c r="C23" s="291" t="s">
        <v>558</v>
      </c>
      <c r="D23" s="291"/>
      <c r="E23" s="291"/>
      <c r="F23" s="291"/>
      <c r="G23" s="291"/>
      <c r="H23" s="291"/>
      <c r="I23" s="291"/>
      <c r="J23" s="291"/>
      <c r="K23" s="289"/>
    </row>
    <row r="24" spans="2:11" ht="15" customHeight="1">
      <c r="B24" s="292"/>
      <c r="C24" s="291" t="s">
        <v>559</v>
      </c>
      <c r="D24" s="291"/>
      <c r="E24" s="291"/>
      <c r="F24" s="291"/>
      <c r="G24" s="291"/>
      <c r="H24" s="291"/>
      <c r="I24" s="291"/>
      <c r="J24" s="291"/>
      <c r="K24" s="289"/>
    </row>
    <row r="25" spans="2:11" ht="15" customHeight="1">
      <c r="B25" s="292"/>
      <c r="C25" s="293"/>
      <c r="D25" s="291" t="s">
        <v>560</v>
      </c>
      <c r="E25" s="291"/>
      <c r="F25" s="291"/>
      <c r="G25" s="291"/>
      <c r="H25" s="291"/>
      <c r="I25" s="291"/>
      <c r="J25" s="291"/>
      <c r="K25" s="289"/>
    </row>
    <row r="26" spans="2:11" ht="15" customHeight="1">
      <c r="B26" s="292"/>
      <c r="C26" s="294"/>
      <c r="D26" s="291" t="s">
        <v>561</v>
      </c>
      <c r="E26" s="291"/>
      <c r="F26" s="291"/>
      <c r="G26" s="291"/>
      <c r="H26" s="291"/>
      <c r="I26" s="291"/>
      <c r="J26" s="291"/>
      <c r="K26" s="289"/>
    </row>
    <row r="27" spans="2:11" ht="12.75" customHeight="1">
      <c r="B27" s="292"/>
      <c r="C27" s="294"/>
      <c r="D27" s="294"/>
      <c r="E27" s="294"/>
      <c r="F27" s="294"/>
      <c r="G27" s="294"/>
      <c r="H27" s="294"/>
      <c r="I27" s="294"/>
      <c r="J27" s="294"/>
      <c r="K27" s="289"/>
    </row>
    <row r="28" spans="2:11" ht="15" customHeight="1">
      <c r="B28" s="292"/>
      <c r="C28" s="294"/>
      <c r="D28" s="291" t="s">
        <v>562</v>
      </c>
      <c r="E28" s="291"/>
      <c r="F28" s="291"/>
      <c r="G28" s="291"/>
      <c r="H28" s="291"/>
      <c r="I28" s="291"/>
      <c r="J28" s="291"/>
      <c r="K28" s="289"/>
    </row>
    <row r="29" spans="2:11" ht="15" customHeight="1">
      <c r="B29" s="292"/>
      <c r="C29" s="294"/>
      <c r="D29" s="291" t="s">
        <v>563</v>
      </c>
      <c r="E29" s="291"/>
      <c r="F29" s="291"/>
      <c r="G29" s="291"/>
      <c r="H29" s="291"/>
      <c r="I29" s="291"/>
      <c r="J29" s="291"/>
      <c r="K29" s="289"/>
    </row>
    <row r="30" spans="2:11" ht="12.75" customHeight="1">
      <c r="B30" s="292"/>
      <c r="C30" s="294"/>
      <c r="D30" s="294"/>
      <c r="E30" s="294"/>
      <c r="F30" s="294"/>
      <c r="G30" s="294"/>
      <c r="H30" s="294"/>
      <c r="I30" s="294"/>
      <c r="J30" s="294"/>
      <c r="K30" s="289"/>
    </row>
    <row r="31" spans="2:11" ht="15" customHeight="1">
      <c r="B31" s="292"/>
      <c r="C31" s="294"/>
      <c r="D31" s="291" t="s">
        <v>564</v>
      </c>
      <c r="E31" s="291"/>
      <c r="F31" s="291"/>
      <c r="G31" s="291"/>
      <c r="H31" s="291"/>
      <c r="I31" s="291"/>
      <c r="J31" s="291"/>
      <c r="K31" s="289"/>
    </row>
    <row r="32" spans="2:11" ht="15" customHeight="1">
      <c r="B32" s="292"/>
      <c r="C32" s="294"/>
      <c r="D32" s="291" t="s">
        <v>565</v>
      </c>
      <c r="E32" s="291"/>
      <c r="F32" s="291"/>
      <c r="G32" s="291"/>
      <c r="H32" s="291"/>
      <c r="I32" s="291"/>
      <c r="J32" s="291"/>
      <c r="K32" s="289"/>
    </row>
    <row r="33" spans="2:11" ht="15" customHeight="1">
      <c r="B33" s="292"/>
      <c r="C33" s="294"/>
      <c r="D33" s="291" t="s">
        <v>566</v>
      </c>
      <c r="E33" s="291"/>
      <c r="F33" s="291"/>
      <c r="G33" s="291"/>
      <c r="H33" s="291"/>
      <c r="I33" s="291"/>
      <c r="J33" s="291"/>
      <c r="K33" s="289"/>
    </row>
    <row r="34" spans="2:11" ht="15" customHeight="1">
      <c r="B34" s="292"/>
      <c r="C34" s="294"/>
      <c r="D34" s="293"/>
      <c r="E34" s="296" t="s">
        <v>146</v>
      </c>
      <c r="F34" s="293"/>
      <c r="G34" s="291" t="s">
        <v>567</v>
      </c>
      <c r="H34" s="291"/>
      <c r="I34" s="291"/>
      <c r="J34" s="291"/>
      <c r="K34" s="289"/>
    </row>
    <row r="35" spans="2:11" ht="30.75" customHeight="1">
      <c r="B35" s="292"/>
      <c r="C35" s="294"/>
      <c r="D35" s="293"/>
      <c r="E35" s="296" t="s">
        <v>568</v>
      </c>
      <c r="F35" s="293"/>
      <c r="G35" s="291" t="s">
        <v>569</v>
      </c>
      <c r="H35" s="291"/>
      <c r="I35" s="291"/>
      <c r="J35" s="291"/>
      <c r="K35" s="289"/>
    </row>
    <row r="36" spans="2:11" ht="15" customHeight="1">
      <c r="B36" s="292"/>
      <c r="C36" s="294"/>
      <c r="D36" s="293"/>
      <c r="E36" s="296" t="s">
        <v>52</v>
      </c>
      <c r="F36" s="293"/>
      <c r="G36" s="291" t="s">
        <v>570</v>
      </c>
      <c r="H36" s="291"/>
      <c r="I36" s="291"/>
      <c r="J36" s="291"/>
      <c r="K36" s="289"/>
    </row>
    <row r="37" spans="2:11" ht="15" customHeight="1">
      <c r="B37" s="292"/>
      <c r="C37" s="294"/>
      <c r="D37" s="293"/>
      <c r="E37" s="296" t="s">
        <v>147</v>
      </c>
      <c r="F37" s="293"/>
      <c r="G37" s="291" t="s">
        <v>571</v>
      </c>
      <c r="H37" s="291"/>
      <c r="I37" s="291"/>
      <c r="J37" s="291"/>
      <c r="K37" s="289"/>
    </row>
    <row r="38" spans="2:11" ht="15" customHeight="1">
      <c r="B38" s="292"/>
      <c r="C38" s="294"/>
      <c r="D38" s="293"/>
      <c r="E38" s="296" t="s">
        <v>148</v>
      </c>
      <c r="F38" s="293"/>
      <c r="G38" s="291" t="s">
        <v>572</v>
      </c>
      <c r="H38" s="291"/>
      <c r="I38" s="291"/>
      <c r="J38" s="291"/>
      <c r="K38" s="289"/>
    </row>
    <row r="39" spans="2:11" ht="15" customHeight="1">
      <c r="B39" s="292"/>
      <c r="C39" s="294"/>
      <c r="D39" s="293"/>
      <c r="E39" s="296" t="s">
        <v>149</v>
      </c>
      <c r="F39" s="293"/>
      <c r="G39" s="291" t="s">
        <v>573</v>
      </c>
      <c r="H39" s="291"/>
      <c r="I39" s="291"/>
      <c r="J39" s="291"/>
      <c r="K39" s="289"/>
    </row>
    <row r="40" spans="2:11" ht="15" customHeight="1">
      <c r="B40" s="292"/>
      <c r="C40" s="294"/>
      <c r="D40" s="293"/>
      <c r="E40" s="296" t="s">
        <v>574</v>
      </c>
      <c r="F40" s="293"/>
      <c r="G40" s="291" t="s">
        <v>575</v>
      </c>
      <c r="H40" s="291"/>
      <c r="I40" s="291"/>
      <c r="J40" s="291"/>
      <c r="K40" s="289"/>
    </row>
    <row r="41" spans="2:11" ht="15" customHeight="1">
      <c r="B41" s="292"/>
      <c r="C41" s="294"/>
      <c r="D41" s="293"/>
      <c r="E41" s="296"/>
      <c r="F41" s="293"/>
      <c r="G41" s="291" t="s">
        <v>576</v>
      </c>
      <c r="H41" s="291"/>
      <c r="I41" s="291"/>
      <c r="J41" s="291"/>
      <c r="K41" s="289"/>
    </row>
    <row r="42" spans="2:11" ht="15" customHeight="1">
      <c r="B42" s="292"/>
      <c r="C42" s="294"/>
      <c r="D42" s="293"/>
      <c r="E42" s="296" t="s">
        <v>577</v>
      </c>
      <c r="F42" s="293"/>
      <c r="G42" s="291" t="s">
        <v>578</v>
      </c>
      <c r="H42" s="291"/>
      <c r="I42" s="291"/>
      <c r="J42" s="291"/>
      <c r="K42" s="289"/>
    </row>
    <row r="43" spans="2:11" ht="15" customHeight="1">
      <c r="B43" s="292"/>
      <c r="C43" s="294"/>
      <c r="D43" s="293"/>
      <c r="E43" s="296" t="s">
        <v>151</v>
      </c>
      <c r="F43" s="293"/>
      <c r="G43" s="291" t="s">
        <v>579</v>
      </c>
      <c r="H43" s="291"/>
      <c r="I43" s="291"/>
      <c r="J43" s="291"/>
      <c r="K43" s="289"/>
    </row>
    <row r="44" spans="2:11" ht="12.75" customHeight="1">
      <c r="B44" s="292"/>
      <c r="C44" s="294"/>
      <c r="D44" s="293"/>
      <c r="E44" s="293"/>
      <c r="F44" s="293"/>
      <c r="G44" s="293"/>
      <c r="H44" s="293"/>
      <c r="I44" s="293"/>
      <c r="J44" s="293"/>
      <c r="K44" s="289"/>
    </row>
    <row r="45" spans="2:11" ht="15" customHeight="1">
      <c r="B45" s="292"/>
      <c r="C45" s="294"/>
      <c r="D45" s="291" t="s">
        <v>580</v>
      </c>
      <c r="E45" s="291"/>
      <c r="F45" s="291"/>
      <c r="G45" s="291"/>
      <c r="H45" s="291"/>
      <c r="I45" s="291"/>
      <c r="J45" s="291"/>
      <c r="K45" s="289"/>
    </row>
    <row r="46" spans="2:11" ht="15" customHeight="1">
      <c r="B46" s="292"/>
      <c r="C46" s="294"/>
      <c r="D46" s="294"/>
      <c r="E46" s="291" t="s">
        <v>581</v>
      </c>
      <c r="F46" s="291"/>
      <c r="G46" s="291"/>
      <c r="H46" s="291"/>
      <c r="I46" s="291"/>
      <c r="J46" s="291"/>
      <c r="K46" s="289"/>
    </row>
    <row r="47" spans="2:11" ht="15" customHeight="1">
      <c r="B47" s="292"/>
      <c r="C47" s="294"/>
      <c r="D47" s="294"/>
      <c r="E47" s="291" t="s">
        <v>582</v>
      </c>
      <c r="F47" s="291"/>
      <c r="G47" s="291"/>
      <c r="H47" s="291"/>
      <c r="I47" s="291"/>
      <c r="J47" s="291"/>
      <c r="K47" s="289"/>
    </row>
    <row r="48" spans="2:11" ht="15" customHeight="1">
      <c r="B48" s="292"/>
      <c r="C48" s="294"/>
      <c r="D48" s="294"/>
      <c r="E48" s="291" t="s">
        <v>583</v>
      </c>
      <c r="F48" s="291"/>
      <c r="G48" s="291"/>
      <c r="H48" s="291"/>
      <c r="I48" s="291"/>
      <c r="J48" s="291"/>
      <c r="K48" s="289"/>
    </row>
    <row r="49" spans="2:11" ht="15" customHeight="1">
      <c r="B49" s="292"/>
      <c r="C49" s="294"/>
      <c r="D49" s="291" t="s">
        <v>584</v>
      </c>
      <c r="E49" s="291"/>
      <c r="F49" s="291"/>
      <c r="G49" s="291"/>
      <c r="H49" s="291"/>
      <c r="I49" s="291"/>
      <c r="J49" s="291"/>
      <c r="K49" s="289"/>
    </row>
    <row r="50" spans="2:11" ht="25.5" customHeight="1">
      <c r="B50" s="287"/>
      <c r="C50" s="288" t="s">
        <v>585</v>
      </c>
      <c r="D50" s="288"/>
      <c r="E50" s="288"/>
      <c r="F50" s="288"/>
      <c r="G50" s="288"/>
      <c r="H50" s="288"/>
      <c r="I50" s="288"/>
      <c r="J50" s="288"/>
      <c r="K50" s="289"/>
    </row>
    <row r="51" spans="2:1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7"/>
      <c r="C52" s="291" t="s">
        <v>586</v>
      </c>
      <c r="D52" s="291"/>
      <c r="E52" s="291"/>
      <c r="F52" s="291"/>
      <c r="G52" s="291"/>
      <c r="H52" s="291"/>
      <c r="I52" s="291"/>
      <c r="J52" s="291"/>
      <c r="K52" s="289"/>
    </row>
    <row r="53" spans="2:11" ht="15" customHeight="1">
      <c r="B53" s="287"/>
      <c r="C53" s="291" t="s">
        <v>587</v>
      </c>
      <c r="D53" s="291"/>
      <c r="E53" s="291"/>
      <c r="F53" s="291"/>
      <c r="G53" s="291"/>
      <c r="H53" s="291"/>
      <c r="I53" s="291"/>
      <c r="J53" s="291"/>
      <c r="K53" s="289"/>
    </row>
    <row r="54" spans="2:11" ht="12.75" customHeight="1">
      <c r="B54" s="287"/>
      <c r="C54" s="293"/>
      <c r="D54" s="293"/>
      <c r="E54" s="293"/>
      <c r="F54" s="293"/>
      <c r="G54" s="293"/>
      <c r="H54" s="293"/>
      <c r="I54" s="293"/>
      <c r="J54" s="293"/>
      <c r="K54" s="289"/>
    </row>
    <row r="55" spans="2:11" ht="15" customHeight="1">
      <c r="B55" s="287"/>
      <c r="C55" s="291" t="s">
        <v>588</v>
      </c>
      <c r="D55" s="291"/>
      <c r="E55" s="291"/>
      <c r="F55" s="291"/>
      <c r="G55" s="291"/>
      <c r="H55" s="291"/>
      <c r="I55" s="291"/>
      <c r="J55" s="291"/>
      <c r="K55" s="289"/>
    </row>
    <row r="56" spans="2:11" ht="15" customHeight="1">
      <c r="B56" s="287"/>
      <c r="C56" s="294"/>
      <c r="D56" s="291" t="s">
        <v>589</v>
      </c>
      <c r="E56" s="291"/>
      <c r="F56" s="291"/>
      <c r="G56" s="291"/>
      <c r="H56" s="291"/>
      <c r="I56" s="291"/>
      <c r="J56" s="291"/>
      <c r="K56" s="289"/>
    </row>
    <row r="57" spans="2:11" ht="15" customHeight="1">
      <c r="B57" s="287"/>
      <c r="C57" s="294"/>
      <c r="D57" s="291" t="s">
        <v>590</v>
      </c>
      <c r="E57" s="291"/>
      <c r="F57" s="291"/>
      <c r="G57" s="291"/>
      <c r="H57" s="291"/>
      <c r="I57" s="291"/>
      <c r="J57" s="291"/>
      <c r="K57" s="289"/>
    </row>
    <row r="58" spans="2:11" ht="15" customHeight="1">
      <c r="B58" s="287"/>
      <c r="C58" s="294"/>
      <c r="D58" s="291" t="s">
        <v>591</v>
      </c>
      <c r="E58" s="291"/>
      <c r="F58" s="291"/>
      <c r="G58" s="291"/>
      <c r="H58" s="291"/>
      <c r="I58" s="291"/>
      <c r="J58" s="291"/>
      <c r="K58" s="289"/>
    </row>
    <row r="59" spans="2:11" ht="15" customHeight="1">
      <c r="B59" s="287"/>
      <c r="C59" s="294"/>
      <c r="D59" s="291" t="s">
        <v>592</v>
      </c>
      <c r="E59" s="291"/>
      <c r="F59" s="291"/>
      <c r="G59" s="291"/>
      <c r="H59" s="291"/>
      <c r="I59" s="291"/>
      <c r="J59" s="291"/>
      <c r="K59" s="289"/>
    </row>
    <row r="60" spans="2:11" ht="15" customHeight="1">
      <c r="B60" s="287"/>
      <c r="C60" s="294"/>
      <c r="D60" s="297" t="s">
        <v>593</v>
      </c>
      <c r="E60" s="297"/>
      <c r="F60" s="297"/>
      <c r="G60" s="297"/>
      <c r="H60" s="297"/>
      <c r="I60" s="297"/>
      <c r="J60" s="297"/>
      <c r="K60" s="289"/>
    </row>
    <row r="61" spans="2:11" ht="15" customHeight="1">
      <c r="B61" s="287"/>
      <c r="C61" s="294"/>
      <c r="D61" s="291" t="s">
        <v>594</v>
      </c>
      <c r="E61" s="291"/>
      <c r="F61" s="291"/>
      <c r="G61" s="291"/>
      <c r="H61" s="291"/>
      <c r="I61" s="291"/>
      <c r="J61" s="291"/>
      <c r="K61" s="289"/>
    </row>
    <row r="62" spans="2:11" ht="12.75" customHeight="1">
      <c r="B62" s="287"/>
      <c r="C62" s="294"/>
      <c r="D62" s="294"/>
      <c r="E62" s="298"/>
      <c r="F62" s="294"/>
      <c r="G62" s="294"/>
      <c r="H62" s="294"/>
      <c r="I62" s="294"/>
      <c r="J62" s="294"/>
      <c r="K62" s="289"/>
    </row>
    <row r="63" spans="2:11" ht="15" customHeight="1">
      <c r="B63" s="287"/>
      <c r="C63" s="294"/>
      <c r="D63" s="291" t="s">
        <v>595</v>
      </c>
      <c r="E63" s="291"/>
      <c r="F63" s="291"/>
      <c r="G63" s="291"/>
      <c r="H63" s="291"/>
      <c r="I63" s="291"/>
      <c r="J63" s="291"/>
      <c r="K63" s="289"/>
    </row>
    <row r="64" spans="2:11" ht="15" customHeight="1">
      <c r="B64" s="287"/>
      <c r="C64" s="294"/>
      <c r="D64" s="297" t="s">
        <v>596</v>
      </c>
      <c r="E64" s="297"/>
      <c r="F64" s="297"/>
      <c r="G64" s="297"/>
      <c r="H64" s="297"/>
      <c r="I64" s="297"/>
      <c r="J64" s="297"/>
      <c r="K64" s="289"/>
    </row>
    <row r="65" spans="2:11" ht="15" customHeight="1">
      <c r="B65" s="287"/>
      <c r="C65" s="294"/>
      <c r="D65" s="291" t="s">
        <v>597</v>
      </c>
      <c r="E65" s="291"/>
      <c r="F65" s="291"/>
      <c r="G65" s="291"/>
      <c r="H65" s="291"/>
      <c r="I65" s="291"/>
      <c r="J65" s="291"/>
      <c r="K65" s="289"/>
    </row>
    <row r="66" spans="2:11" ht="15" customHeight="1">
      <c r="B66" s="287"/>
      <c r="C66" s="294"/>
      <c r="D66" s="291" t="s">
        <v>598</v>
      </c>
      <c r="E66" s="291"/>
      <c r="F66" s="291"/>
      <c r="G66" s="291"/>
      <c r="H66" s="291"/>
      <c r="I66" s="291"/>
      <c r="J66" s="291"/>
      <c r="K66" s="289"/>
    </row>
    <row r="67" spans="2:11" ht="15" customHeight="1">
      <c r="B67" s="287"/>
      <c r="C67" s="294"/>
      <c r="D67" s="291" t="s">
        <v>599</v>
      </c>
      <c r="E67" s="291"/>
      <c r="F67" s="291"/>
      <c r="G67" s="291"/>
      <c r="H67" s="291"/>
      <c r="I67" s="291"/>
      <c r="J67" s="291"/>
      <c r="K67" s="289"/>
    </row>
    <row r="68" spans="2:11" ht="15" customHeight="1">
      <c r="B68" s="287"/>
      <c r="C68" s="294"/>
      <c r="D68" s="291" t="s">
        <v>600</v>
      </c>
      <c r="E68" s="291"/>
      <c r="F68" s="291"/>
      <c r="G68" s="291"/>
      <c r="H68" s="291"/>
      <c r="I68" s="291"/>
      <c r="J68" s="291"/>
      <c r="K68" s="289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308" t="s">
        <v>537</v>
      </c>
      <c r="D73" s="308"/>
      <c r="E73" s="308"/>
      <c r="F73" s="308"/>
      <c r="G73" s="308"/>
      <c r="H73" s="308"/>
      <c r="I73" s="308"/>
      <c r="J73" s="308"/>
      <c r="K73" s="309"/>
    </row>
    <row r="74" spans="2:11" ht="17.25" customHeight="1">
      <c r="B74" s="307"/>
      <c r="C74" s="310" t="s">
        <v>601</v>
      </c>
      <c r="D74" s="310"/>
      <c r="E74" s="310"/>
      <c r="F74" s="310" t="s">
        <v>602</v>
      </c>
      <c r="G74" s="311"/>
      <c r="H74" s="310" t="s">
        <v>147</v>
      </c>
      <c r="I74" s="310" t="s">
        <v>56</v>
      </c>
      <c r="J74" s="310" t="s">
        <v>603</v>
      </c>
      <c r="K74" s="309"/>
    </row>
    <row r="75" spans="2:11" ht="17.25" customHeight="1">
      <c r="B75" s="307"/>
      <c r="C75" s="312" t="s">
        <v>604</v>
      </c>
      <c r="D75" s="312"/>
      <c r="E75" s="312"/>
      <c r="F75" s="313" t="s">
        <v>605</v>
      </c>
      <c r="G75" s="314"/>
      <c r="H75" s="312"/>
      <c r="I75" s="312"/>
      <c r="J75" s="312" t="s">
        <v>606</v>
      </c>
      <c r="K75" s="309"/>
    </row>
    <row r="76" spans="2:11" ht="5.25" customHeight="1">
      <c r="B76" s="307"/>
      <c r="C76" s="315"/>
      <c r="D76" s="315"/>
      <c r="E76" s="315"/>
      <c r="F76" s="315"/>
      <c r="G76" s="316"/>
      <c r="H76" s="315"/>
      <c r="I76" s="315"/>
      <c r="J76" s="315"/>
      <c r="K76" s="309"/>
    </row>
    <row r="77" spans="2:11" ht="15" customHeight="1">
      <c r="B77" s="307"/>
      <c r="C77" s="296" t="s">
        <v>52</v>
      </c>
      <c r="D77" s="315"/>
      <c r="E77" s="315"/>
      <c r="F77" s="317" t="s">
        <v>607</v>
      </c>
      <c r="G77" s="316"/>
      <c r="H77" s="296" t="s">
        <v>608</v>
      </c>
      <c r="I77" s="296" t="s">
        <v>609</v>
      </c>
      <c r="J77" s="296">
        <v>20</v>
      </c>
      <c r="K77" s="309"/>
    </row>
    <row r="78" spans="2:11" ht="15" customHeight="1">
      <c r="B78" s="307"/>
      <c r="C78" s="296" t="s">
        <v>610</v>
      </c>
      <c r="D78" s="296"/>
      <c r="E78" s="296"/>
      <c r="F78" s="317" t="s">
        <v>607</v>
      </c>
      <c r="G78" s="316"/>
      <c r="H78" s="296" t="s">
        <v>611</v>
      </c>
      <c r="I78" s="296" t="s">
        <v>609</v>
      </c>
      <c r="J78" s="296">
        <v>120</v>
      </c>
      <c r="K78" s="309"/>
    </row>
    <row r="79" spans="2:11" ht="15" customHeight="1">
      <c r="B79" s="318"/>
      <c r="C79" s="296" t="s">
        <v>612</v>
      </c>
      <c r="D79" s="296"/>
      <c r="E79" s="296"/>
      <c r="F79" s="317" t="s">
        <v>613</v>
      </c>
      <c r="G79" s="316"/>
      <c r="H79" s="296" t="s">
        <v>614</v>
      </c>
      <c r="I79" s="296" t="s">
        <v>609</v>
      </c>
      <c r="J79" s="296">
        <v>50</v>
      </c>
      <c r="K79" s="309"/>
    </row>
    <row r="80" spans="2:11" ht="15" customHeight="1">
      <c r="B80" s="318"/>
      <c r="C80" s="296" t="s">
        <v>615</v>
      </c>
      <c r="D80" s="296"/>
      <c r="E80" s="296"/>
      <c r="F80" s="317" t="s">
        <v>607</v>
      </c>
      <c r="G80" s="316"/>
      <c r="H80" s="296" t="s">
        <v>616</v>
      </c>
      <c r="I80" s="296" t="s">
        <v>617</v>
      </c>
      <c r="J80" s="296"/>
      <c r="K80" s="309"/>
    </row>
    <row r="81" spans="2:11" ht="15" customHeight="1">
      <c r="B81" s="318"/>
      <c r="C81" s="319" t="s">
        <v>618</v>
      </c>
      <c r="D81" s="319"/>
      <c r="E81" s="319"/>
      <c r="F81" s="320" t="s">
        <v>613</v>
      </c>
      <c r="G81" s="319"/>
      <c r="H81" s="319" t="s">
        <v>619</v>
      </c>
      <c r="I81" s="319" t="s">
        <v>609</v>
      </c>
      <c r="J81" s="319">
        <v>15</v>
      </c>
      <c r="K81" s="309"/>
    </row>
    <row r="82" spans="2:11" ht="15" customHeight="1">
      <c r="B82" s="318"/>
      <c r="C82" s="319" t="s">
        <v>620</v>
      </c>
      <c r="D82" s="319"/>
      <c r="E82" s="319"/>
      <c r="F82" s="320" t="s">
        <v>613</v>
      </c>
      <c r="G82" s="319"/>
      <c r="H82" s="319" t="s">
        <v>621</v>
      </c>
      <c r="I82" s="319" t="s">
        <v>609</v>
      </c>
      <c r="J82" s="319">
        <v>15</v>
      </c>
      <c r="K82" s="309"/>
    </row>
    <row r="83" spans="2:11" ht="15" customHeight="1">
      <c r="B83" s="318"/>
      <c r="C83" s="319" t="s">
        <v>622</v>
      </c>
      <c r="D83" s="319"/>
      <c r="E83" s="319"/>
      <c r="F83" s="320" t="s">
        <v>613</v>
      </c>
      <c r="G83" s="319"/>
      <c r="H83" s="319" t="s">
        <v>623</v>
      </c>
      <c r="I83" s="319" t="s">
        <v>609</v>
      </c>
      <c r="J83" s="319">
        <v>20</v>
      </c>
      <c r="K83" s="309"/>
    </row>
    <row r="84" spans="2:11" ht="15" customHeight="1">
      <c r="B84" s="318"/>
      <c r="C84" s="319" t="s">
        <v>624</v>
      </c>
      <c r="D84" s="319"/>
      <c r="E84" s="319"/>
      <c r="F84" s="320" t="s">
        <v>613</v>
      </c>
      <c r="G84" s="319"/>
      <c r="H84" s="319" t="s">
        <v>625</v>
      </c>
      <c r="I84" s="319" t="s">
        <v>609</v>
      </c>
      <c r="J84" s="319">
        <v>20</v>
      </c>
      <c r="K84" s="309"/>
    </row>
    <row r="85" spans="2:11" ht="15" customHeight="1">
      <c r="B85" s="318"/>
      <c r="C85" s="296" t="s">
        <v>626</v>
      </c>
      <c r="D85" s="296"/>
      <c r="E85" s="296"/>
      <c r="F85" s="317" t="s">
        <v>613</v>
      </c>
      <c r="G85" s="316"/>
      <c r="H85" s="296" t="s">
        <v>627</v>
      </c>
      <c r="I85" s="296" t="s">
        <v>609</v>
      </c>
      <c r="J85" s="296">
        <v>50</v>
      </c>
      <c r="K85" s="309"/>
    </row>
    <row r="86" spans="2:11" ht="15" customHeight="1">
      <c r="B86" s="318"/>
      <c r="C86" s="296" t="s">
        <v>628</v>
      </c>
      <c r="D86" s="296"/>
      <c r="E86" s="296"/>
      <c r="F86" s="317" t="s">
        <v>613</v>
      </c>
      <c r="G86" s="316"/>
      <c r="H86" s="296" t="s">
        <v>629</v>
      </c>
      <c r="I86" s="296" t="s">
        <v>609</v>
      </c>
      <c r="J86" s="296">
        <v>20</v>
      </c>
      <c r="K86" s="309"/>
    </row>
    <row r="87" spans="2:11" ht="15" customHeight="1">
      <c r="B87" s="318"/>
      <c r="C87" s="296" t="s">
        <v>630</v>
      </c>
      <c r="D87" s="296"/>
      <c r="E87" s="296"/>
      <c r="F87" s="317" t="s">
        <v>613</v>
      </c>
      <c r="G87" s="316"/>
      <c r="H87" s="296" t="s">
        <v>631</v>
      </c>
      <c r="I87" s="296" t="s">
        <v>609</v>
      </c>
      <c r="J87" s="296">
        <v>20</v>
      </c>
      <c r="K87" s="309"/>
    </row>
    <row r="88" spans="2:11" ht="15" customHeight="1">
      <c r="B88" s="318"/>
      <c r="C88" s="296" t="s">
        <v>632</v>
      </c>
      <c r="D88" s="296"/>
      <c r="E88" s="296"/>
      <c r="F88" s="317" t="s">
        <v>613</v>
      </c>
      <c r="G88" s="316"/>
      <c r="H88" s="296" t="s">
        <v>633</v>
      </c>
      <c r="I88" s="296" t="s">
        <v>609</v>
      </c>
      <c r="J88" s="296">
        <v>50</v>
      </c>
      <c r="K88" s="309"/>
    </row>
    <row r="89" spans="2:11" ht="15" customHeight="1">
      <c r="B89" s="318"/>
      <c r="C89" s="296" t="s">
        <v>634</v>
      </c>
      <c r="D89" s="296"/>
      <c r="E89" s="296"/>
      <c r="F89" s="317" t="s">
        <v>613</v>
      </c>
      <c r="G89" s="316"/>
      <c r="H89" s="296" t="s">
        <v>634</v>
      </c>
      <c r="I89" s="296" t="s">
        <v>609</v>
      </c>
      <c r="J89" s="296">
        <v>50</v>
      </c>
      <c r="K89" s="309"/>
    </row>
    <row r="90" spans="2:11" ht="15" customHeight="1">
      <c r="B90" s="318"/>
      <c r="C90" s="296" t="s">
        <v>152</v>
      </c>
      <c r="D90" s="296"/>
      <c r="E90" s="296"/>
      <c r="F90" s="317" t="s">
        <v>613</v>
      </c>
      <c r="G90" s="316"/>
      <c r="H90" s="296" t="s">
        <v>635</v>
      </c>
      <c r="I90" s="296" t="s">
        <v>609</v>
      </c>
      <c r="J90" s="296">
        <v>255</v>
      </c>
      <c r="K90" s="309"/>
    </row>
    <row r="91" spans="2:11" ht="15" customHeight="1">
      <c r="B91" s="318"/>
      <c r="C91" s="296" t="s">
        <v>636</v>
      </c>
      <c r="D91" s="296"/>
      <c r="E91" s="296"/>
      <c r="F91" s="317" t="s">
        <v>607</v>
      </c>
      <c r="G91" s="316"/>
      <c r="H91" s="296" t="s">
        <v>637</v>
      </c>
      <c r="I91" s="296" t="s">
        <v>638</v>
      </c>
      <c r="J91" s="296"/>
      <c r="K91" s="309"/>
    </row>
    <row r="92" spans="2:11" ht="15" customHeight="1">
      <c r="B92" s="318"/>
      <c r="C92" s="296" t="s">
        <v>639</v>
      </c>
      <c r="D92" s="296"/>
      <c r="E92" s="296"/>
      <c r="F92" s="317" t="s">
        <v>607</v>
      </c>
      <c r="G92" s="316"/>
      <c r="H92" s="296" t="s">
        <v>640</v>
      </c>
      <c r="I92" s="296" t="s">
        <v>641</v>
      </c>
      <c r="J92" s="296"/>
      <c r="K92" s="309"/>
    </row>
    <row r="93" spans="2:11" ht="15" customHeight="1">
      <c r="B93" s="318"/>
      <c r="C93" s="296" t="s">
        <v>642</v>
      </c>
      <c r="D93" s="296"/>
      <c r="E93" s="296"/>
      <c r="F93" s="317" t="s">
        <v>607</v>
      </c>
      <c r="G93" s="316"/>
      <c r="H93" s="296" t="s">
        <v>642</v>
      </c>
      <c r="I93" s="296" t="s">
        <v>641</v>
      </c>
      <c r="J93" s="296"/>
      <c r="K93" s="309"/>
    </row>
    <row r="94" spans="2:11" ht="15" customHeight="1">
      <c r="B94" s="318"/>
      <c r="C94" s="296" t="s">
        <v>37</v>
      </c>
      <c r="D94" s="296"/>
      <c r="E94" s="296"/>
      <c r="F94" s="317" t="s">
        <v>607</v>
      </c>
      <c r="G94" s="316"/>
      <c r="H94" s="296" t="s">
        <v>643</v>
      </c>
      <c r="I94" s="296" t="s">
        <v>641</v>
      </c>
      <c r="J94" s="296"/>
      <c r="K94" s="309"/>
    </row>
    <row r="95" spans="2:11" ht="15" customHeight="1">
      <c r="B95" s="318"/>
      <c r="C95" s="296" t="s">
        <v>47</v>
      </c>
      <c r="D95" s="296"/>
      <c r="E95" s="296"/>
      <c r="F95" s="317" t="s">
        <v>607</v>
      </c>
      <c r="G95" s="316"/>
      <c r="H95" s="296" t="s">
        <v>644</v>
      </c>
      <c r="I95" s="296" t="s">
        <v>641</v>
      </c>
      <c r="J95" s="296"/>
      <c r="K95" s="309"/>
    </row>
    <row r="96" spans="2:11" ht="15" customHeight="1">
      <c r="B96" s="321"/>
      <c r="C96" s="322"/>
      <c r="D96" s="322"/>
      <c r="E96" s="322"/>
      <c r="F96" s="322"/>
      <c r="G96" s="322"/>
      <c r="H96" s="322"/>
      <c r="I96" s="322"/>
      <c r="J96" s="322"/>
      <c r="K96" s="323"/>
    </row>
    <row r="97" spans="2:11" ht="18.75" customHeight="1">
      <c r="B97" s="324"/>
      <c r="C97" s="325"/>
      <c r="D97" s="325"/>
      <c r="E97" s="325"/>
      <c r="F97" s="325"/>
      <c r="G97" s="325"/>
      <c r="H97" s="325"/>
      <c r="I97" s="325"/>
      <c r="J97" s="325"/>
      <c r="K97" s="324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308" t="s">
        <v>645</v>
      </c>
      <c r="D100" s="308"/>
      <c r="E100" s="308"/>
      <c r="F100" s="308"/>
      <c r="G100" s="308"/>
      <c r="H100" s="308"/>
      <c r="I100" s="308"/>
      <c r="J100" s="308"/>
      <c r="K100" s="309"/>
    </row>
    <row r="101" spans="2:11" ht="17.25" customHeight="1">
      <c r="B101" s="307"/>
      <c r="C101" s="310" t="s">
        <v>601</v>
      </c>
      <c r="D101" s="310"/>
      <c r="E101" s="310"/>
      <c r="F101" s="310" t="s">
        <v>602</v>
      </c>
      <c r="G101" s="311"/>
      <c r="H101" s="310" t="s">
        <v>147</v>
      </c>
      <c r="I101" s="310" t="s">
        <v>56</v>
      </c>
      <c r="J101" s="310" t="s">
        <v>603</v>
      </c>
      <c r="K101" s="309"/>
    </row>
    <row r="102" spans="2:11" ht="17.25" customHeight="1">
      <c r="B102" s="307"/>
      <c r="C102" s="312" t="s">
        <v>604</v>
      </c>
      <c r="D102" s="312"/>
      <c r="E102" s="312"/>
      <c r="F102" s="313" t="s">
        <v>605</v>
      </c>
      <c r="G102" s="314"/>
      <c r="H102" s="312"/>
      <c r="I102" s="312"/>
      <c r="J102" s="312" t="s">
        <v>606</v>
      </c>
      <c r="K102" s="309"/>
    </row>
    <row r="103" spans="2:11" ht="5.25" customHeight="1">
      <c r="B103" s="307"/>
      <c r="C103" s="310"/>
      <c r="D103" s="310"/>
      <c r="E103" s="310"/>
      <c r="F103" s="310"/>
      <c r="G103" s="326"/>
      <c r="H103" s="310"/>
      <c r="I103" s="310"/>
      <c r="J103" s="310"/>
      <c r="K103" s="309"/>
    </row>
    <row r="104" spans="2:11" ht="15" customHeight="1">
      <c r="B104" s="307"/>
      <c r="C104" s="296" t="s">
        <v>52</v>
      </c>
      <c r="D104" s="315"/>
      <c r="E104" s="315"/>
      <c r="F104" s="317" t="s">
        <v>607</v>
      </c>
      <c r="G104" s="326"/>
      <c r="H104" s="296" t="s">
        <v>646</v>
      </c>
      <c r="I104" s="296" t="s">
        <v>609</v>
      </c>
      <c r="J104" s="296">
        <v>20</v>
      </c>
      <c r="K104" s="309"/>
    </row>
    <row r="105" spans="2:11" ht="15" customHeight="1">
      <c r="B105" s="307"/>
      <c r="C105" s="296" t="s">
        <v>610</v>
      </c>
      <c r="D105" s="296"/>
      <c r="E105" s="296"/>
      <c r="F105" s="317" t="s">
        <v>607</v>
      </c>
      <c r="G105" s="296"/>
      <c r="H105" s="296" t="s">
        <v>646</v>
      </c>
      <c r="I105" s="296" t="s">
        <v>609</v>
      </c>
      <c r="J105" s="296">
        <v>120</v>
      </c>
      <c r="K105" s="309"/>
    </row>
    <row r="106" spans="2:11" ht="15" customHeight="1">
      <c r="B106" s="318"/>
      <c r="C106" s="296" t="s">
        <v>612</v>
      </c>
      <c r="D106" s="296"/>
      <c r="E106" s="296"/>
      <c r="F106" s="317" t="s">
        <v>613</v>
      </c>
      <c r="G106" s="296"/>
      <c r="H106" s="296" t="s">
        <v>646</v>
      </c>
      <c r="I106" s="296" t="s">
        <v>609</v>
      </c>
      <c r="J106" s="296">
        <v>50</v>
      </c>
      <c r="K106" s="309"/>
    </row>
    <row r="107" spans="2:11" ht="15" customHeight="1">
      <c r="B107" s="318"/>
      <c r="C107" s="296" t="s">
        <v>615</v>
      </c>
      <c r="D107" s="296"/>
      <c r="E107" s="296"/>
      <c r="F107" s="317" t="s">
        <v>607</v>
      </c>
      <c r="G107" s="296"/>
      <c r="H107" s="296" t="s">
        <v>646</v>
      </c>
      <c r="I107" s="296" t="s">
        <v>617</v>
      </c>
      <c r="J107" s="296"/>
      <c r="K107" s="309"/>
    </row>
    <row r="108" spans="2:11" ht="15" customHeight="1">
      <c r="B108" s="318"/>
      <c r="C108" s="296" t="s">
        <v>626</v>
      </c>
      <c r="D108" s="296"/>
      <c r="E108" s="296"/>
      <c r="F108" s="317" t="s">
        <v>613</v>
      </c>
      <c r="G108" s="296"/>
      <c r="H108" s="296" t="s">
        <v>646</v>
      </c>
      <c r="I108" s="296" t="s">
        <v>609</v>
      </c>
      <c r="J108" s="296">
        <v>50</v>
      </c>
      <c r="K108" s="309"/>
    </row>
    <row r="109" spans="2:11" ht="15" customHeight="1">
      <c r="B109" s="318"/>
      <c r="C109" s="296" t="s">
        <v>634</v>
      </c>
      <c r="D109" s="296"/>
      <c r="E109" s="296"/>
      <c r="F109" s="317" t="s">
        <v>613</v>
      </c>
      <c r="G109" s="296"/>
      <c r="H109" s="296" t="s">
        <v>646</v>
      </c>
      <c r="I109" s="296" t="s">
        <v>609</v>
      </c>
      <c r="J109" s="296">
        <v>50</v>
      </c>
      <c r="K109" s="309"/>
    </row>
    <row r="110" spans="2:11" ht="15" customHeight="1">
      <c r="B110" s="318"/>
      <c r="C110" s="296" t="s">
        <v>632</v>
      </c>
      <c r="D110" s="296"/>
      <c r="E110" s="296"/>
      <c r="F110" s="317" t="s">
        <v>613</v>
      </c>
      <c r="G110" s="296"/>
      <c r="H110" s="296" t="s">
        <v>646</v>
      </c>
      <c r="I110" s="296" t="s">
        <v>609</v>
      </c>
      <c r="J110" s="296">
        <v>50</v>
      </c>
      <c r="K110" s="309"/>
    </row>
    <row r="111" spans="2:11" ht="15" customHeight="1">
      <c r="B111" s="318"/>
      <c r="C111" s="296" t="s">
        <v>52</v>
      </c>
      <c r="D111" s="296"/>
      <c r="E111" s="296"/>
      <c r="F111" s="317" t="s">
        <v>607</v>
      </c>
      <c r="G111" s="296"/>
      <c r="H111" s="296" t="s">
        <v>647</v>
      </c>
      <c r="I111" s="296" t="s">
        <v>609</v>
      </c>
      <c r="J111" s="296">
        <v>20</v>
      </c>
      <c r="K111" s="309"/>
    </row>
    <row r="112" spans="2:11" ht="15" customHeight="1">
      <c r="B112" s="318"/>
      <c r="C112" s="296" t="s">
        <v>648</v>
      </c>
      <c r="D112" s="296"/>
      <c r="E112" s="296"/>
      <c r="F112" s="317" t="s">
        <v>607</v>
      </c>
      <c r="G112" s="296"/>
      <c r="H112" s="296" t="s">
        <v>649</v>
      </c>
      <c r="I112" s="296" t="s">
        <v>609</v>
      </c>
      <c r="J112" s="296">
        <v>120</v>
      </c>
      <c r="K112" s="309"/>
    </row>
    <row r="113" spans="2:11" ht="15" customHeight="1">
      <c r="B113" s="318"/>
      <c r="C113" s="296" t="s">
        <v>37</v>
      </c>
      <c r="D113" s="296"/>
      <c r="E113" s="296"/>
      <c r="F113" s="317" t="s">
        <v>607</v>
      </c>
      <c r="G113" s="296"/>
      <c r="H113" s="296" t="s">
        <v>650</v>
      </c>
      <c r="I113" s="296" t="s">
        <v>641</v>
      </c>
      <c r="J113" s="296"/>
      <c r="K113" s="309"/>
    </row>
    <row r="114" spans="2:11" ht="15" customHeight="1">
      <c r="B114" s="318"/>
      <c r="C114" s="296" t="s">
        <v>47</v>
      </c>
      <c r="D114" s="296"/>
      <c r="E114" s="296"/>
      <c r="F114" s="317" t="s">
        <v>607</v>
      </c>
      <c r="G114" s="296"/>
      <c r="H114" s="296" t="s">
        <v>651</v>
      </c>
      <c r="I114" s="296" t="s">
        <v>641</v>
      </c>
      <c r="J114" s="296"/>
      <c r="K114" s="309"/>
    </row>
    <row r="115" spans="2:11" ht="15" customHeight="1">
      <c r="B115" s="318"/>
      <c r="C115" s="296" t="s">
        <v>56</v>
      </c>
      <c r="D115" s="296"/>
      <c r="E115" s="296"/>
      <c r="F115" s="317" t="s">
        <v>607</v>
      </c>
      <c r="G115" s="296"/>
      <c r="H115" s="296" t="s">
        <v>652</v>
      </c>
      <c r="I115" s="296" t="s">
        <v>653</v>
      </c>
      <c r="J115" s="296"/>
      <c r="K115" s="309"/>
    </row>
    <row r="116" spans="2:11" ht="15" customHeight="1">
      <c r="B116" s="321"/>
      <c r="C116" s="327"/>
      <c r="D116" s="327"/>
      <c r="E116" s="327"/>
      <c r="F116" s="327"/>
      <c r="G116" s="327"/>
      <c r="H116" s="327"/>
      <c r="I116" s="327"/>
      <c r="J116" s="327"/>
      <c r="K116" s="323"/>
    </row>
    <row r="117" spans="2:11" ht="18.75" customHeight="1">
      <c r="B117" s="328"/>
      <c r="C117" s="293"/>
      <c r="D117" s="293"/>
      <c r="E117" s="293"/>
      <c r="F117" s="329"/>
      <c r="G117" s="293"/>
      <c r="H117" s="293"/>
      <c r="I117" s="293"/>
      <c r="J117" s="293"/>
      <c r="K117" s="328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30"/>
      <c r="C119" s="331"/>
      <c r="D119" s="331"/>
      <c r="E119" s="331"/>
      <c r="F119" s="331"/>
      <c r="G119" s="331"/>
      <c r="H119" s="331"/>
      <c r="I119" s="331"/>
      <c r="J119" s="331"/>
      <c r="K119" s="332"/>
    </row>
    <row r="120" spans="2:11" ht="45" customHeight="1">
      <c r="B120" s="333"/>
      <c r="C120" s="284" t="s">
        <v>654</v>
      </c>
      <c r="D120" s="284"/>
      <c r="E120" s="284"/>
      <c r="F120" s="284"/>
      <c r="G120" s="284"/>
      <c r="H120" s="284"/>
      <c r="I120" s="284"/>
      <c r="J120" s="284"/>
      <c r="K120" s="334"/>
    </row>
    <row r="121" spans="2:11" ht="17.25" customHeight="1">
      <c r="B121" s="335"/>
      <c r="C121" s="310" t="s">
        <v>601</v>
      </c>
      <c r="D121" s="310"/>
      <c r="E121" s="310"/>
      <c r="F121" s="310" t="s">
        <v>602</v>
      </c>
      <c r="G121" s="311"/>
      <c r="H121" s="310" t="s">
        <v>147</v>
      </c>
      <c r="I121" s="310" t="s">
        <v>56</v>
      </c>
      <c r="J121" s="310" t="s">
        <v>603</v>
      </c>
      <c r="K121" s="336"/>
    </row>
    <row r="122" spans="2:11" ht="17.25" customHeight="1">
      <c r="B122" s="335"/>
      <c r="C122" s="312" t="s">
        <v>604</v>
      </c>
      <c r="D122" s="312"/>
      <c r="E122" s="312"/>
      <c r="F122" s="313" t="s">
        <v>605</v>
      </c>
      <c r="G122" s="314"/>
      <c r="H122" s="312"/>
      <c r="I122" s="312"/>
      <c r="J122" s="312" t="s">
        <v>606</v>
      </c>
      <c r="K122" s="336"/>
    </row>
    <row r="123" spans="2:11" ht="5.25" customHeight="1">
      <c r="B123" s="337"/>
      <c r="C123" s="315"/>
      <c r="D123" s="315"/>
      <c r="E123" s="315"/>
      <c r="F123" s="315"/>
      <c r="G123" s="296"/>
      <c r="H123" s="315"/>
      <c r="I123" s="315"/>
      <c r="J123" s="315"/>
      <c r="K123" s="338"/>
    </row>
    <row r="124" spans="2:11" ht="15" customHeight="1">
      <c r="B124" s="337"/>
      <c r="C124" s="296" t="s">
        <v>610</v>
      </c>
      <c r="D124" s="315"/>
      <c r="E124" s="315"/>
      <c r="F124" s="317" t="s">
        <v>607</v>
      </c>
      <c r="G124" s="296"/>
      <c r="H124" s="296" t="s">
        <v>646</v>
      </c>
      <c r="I124" s="296" t="s">
        <v>609</v>
      </c>
      <c r="J124" s="296">
        <v>120</v>
      </c>
      <c r="K124" s="339"/>
    </row>
    <row r="125" spans="2:11" ht="15" customHeight="1">
      <c r="B125" s="337"/>
      <c r="C125" s="296" t="s">
        <v>655</v>
      </c>
      <c r="D125" s="296"/>
      <c r="E125" s="296"/>
      <c r="F125" s="317" t="s">
        <v>607</v>
      </c>
      <c r="G125" s="296"/>
      <c r="H125" s="296" t="s">
        <v>656</v>
      </c>
      <c r="I125" s="296" t="s">
        <v>609</v>
      </c>
      <c r="J125" s="296" t="s">
        <v>657</v>
      </c>
      <c r="K125" s="339"/>
    </row>
    <row r="126" spans="2:11" ht="15" customHeight="1">
      <c r="B126" s="337"/>
      <c r="C126" s="296" t="s">
        <v>556</v>
      </c>
      <c r="D126" s="296"/>
      <c r="E126" s="296"/>
      <c r="F126" s="317" t="s">
        <v>607</v>
      </c>
      <c r="G126" s="296"/>
      <c r="H126" s="296" t="s">
        <v>658</v>
      </c>
      <c r="I126" s="296" t="s">
        <v>609</v>
      </c>
      <c r="J126" s="296" t="s">
        <v>657</v>
      </c>
      <c r="K126" s="339"/>
    </row>
    <row r="127" spans="2:11" ht="15" customHeight="1">
      <c r="B127" s="337"/>
      <c r="C127" s="296" t="s">
        <v>618</v>
      </c>
      <c r="D127" s="296"/>
      <c r="E127" s="296"/>
      <c r="F127" s="317" t="s">
        <v>613</v>
      </c>
      <c r="G127" s="296"/>
      <c r="H127" s="296" t="s">
        <v>619</v>
      </c>
      <c r="I127" s="296" t="s">
        <v>609</v>
      </c>
      <c r="J127" s="296">
        <v>15</v>
      </c>
      <c r="K127" s="339"/>
    </row>
    <row r="128" spans="2:11" ht="15" customHeight="1">
      <c r="B128" s="337"/>
      <c r="C128" s="319" t="s">
        <v>620</v>
      </c>
      <c r="D128" s="319"/>
      <c r="E128" s="319"/>
      <c r="F128" s="320" t="s">
        <v>613</v>
      </c>
      <c r="G128" s="319"/>
      <c r="H128" s="319" t="s">
        <v>621</v>
      </c>
      <c r="I128" s="319" t="s">
        <v>609</v>
      </c>
      <c r="J128" s="319">
        <v>15</v>
      </c>
      <c r="K128" s="339"/>
    </row>
    <row r="129" spans="2:11" ht="15" customHeight="1">
      <c r="B129" s="337"/>
      <c r="C129" s="319" t="s">
        <v>622</v>
      </c>
      <c r="D129" s="319"/>
      <c r="E129" s="319"/>
      <c r="F129" s="320" t="s">
        <v>613</v>
      </c>
      <c r="G129" s="319"/>
      <c r="H129" s="319" t="s">
        <v>623</v>
      </c>
      <c r="I129" s="319" t="s">
        <v>609</v>
      </c>
      <c r="J129" s="319">
        <v>20</v>
      </c>
      <c r="K129" s="339"/>
    </row>
    <row r="130" spans="2:11" ht="15" customHeight="1">
      <c r="B130" s="337"/>
      <c r="C130" s="319" t="s">
        <v>624</v>
      </c>
      <c r="D130" s="319"/>
      <c r="E130" s="319"/>
      <c r="F130" s="320" t="s">
        <v>613</v>
      </c>
      <c r="G130" s="319"/>
      <c r="H130" s="319" t="s">
        <v>625</v>
      </c>
      <c r="I130" s="319" t="s">
        <v>609</v>
      </c>
      <c r="J130" s="319">
        <v>20</v>
      </c>
      <c r="K130" s="339"/>
    </row>
    <row r="131" spans="2:11" ht="15" customHeight="1">
      <c r="B131" s="337"/>
      <c r="C131" s="296" t="s">
        <v>612</v>
      </c>
      <c r="D131" s="296"/>
      <c r="E131" s="296"/>
      <c r="F131" s="317" t="s">
        <v>613</v>
      </c>
      <c r="G131" s="296"/>
      <c r="H131" s="296" t="s">
        <v>646</v>
      </c>
      <c r="I131" s="296" t="s">
        <v>609</v>
      </c>
      <c r="J131" s="296">
        <v>50</v>
      </c>
      <c r="K131" s="339"/>
    </row>
    <row r="132" spans="2:11" ht="15" customHeight="1">
      <c r="B132" s="337"/>
      <c r="C132" s="296" t="s">
        <v>626</v>
      </c>
      <c r="D132" s="296"/>
      <c r="E132" s="296"/>
      <c r="F132" s="317" t="s">
        <v>613</v>
      </c>
      <c r="G132" s="296"/>
      <c r="H132" s="296" t="s">
        <v>646</v>
      </c>
      <c r="I132" s="296" t="s">
        <v>609</v>
      </c>
      <c r="J132" s="296">
        <v>50</v>
      </c>
      <c r="K132" s="339"/>
    </row>
    <row r="133" spans="2:11" ht="15" customHeight="1">
      <c r="B133" s="337"/>
      <c r="C133" s="296" t="s">
        <v>632</v>
      </c>
      <c r="D133" s="296"/>
      <c r="E133" s="296"/>
      <c r="F133" s="317" t="s">
        <v>613</v>
      </c>
      <c r="G133" s="296"/>
      <c r="H133" s="296" t="s">
        <v>646</v>
      </c>
      <c r="I133" s="296" t="s">
        <v>609</v>
      </c>
      <c r="J133" s="296">
        <v>50</v>
      </c>
      <c r="K133" s="339"/>
    </row>
    <row r="134" spans="2:11" ht="15" customHeight="1">
      <c r="B134" s="337"/>
      <c r="C134" s="296" t="s">
        <v>634</v>
      </c>
      <c r="D134" s="296"/>
      <c r="E134" s="296"/>
      <c r="F134" s="317" t="s">
        <v>613</v>
      </c>
      <c r="G134" s="296"/>
      <c r="H134" s="296" t="s">
        <v>646</v>
      </c>
      <c r="I134" s="296" t="s">
        <v>609</v>
      </c>
      <c r="J134" s="296">
        <v>50</v>
      </c>
      <c r="K134" s="339"/>
    </row>
    <row r="135" spans="2:11" ht="15" customHeight="1">
      <c r="B135" s="337"/>
      <c r="C135" s="296" t="s">
        <v>152</v>
      </c>
      <c r="D135" s="296"/>
      <c r="E135" s="296"/>
      <c r="F135" s="317" t="s">
        <v>613</v>
      </c>
      <c r="G135" s="296"/>
      <c r="H135" s="296" t="s">
        <v>659</v>
      </c>
      <c r="I135" s="296" t="s">
        <v>609</v>
      </c>
      <c r="J135" s="296">
        <v>255</v>
      </c>
      <c r="K135" s="339"/>
    </row>
    <row r="136" spans="2:11" ht="15" customHeight="1">
      <c r="B136" s="337"/>
      <c r="C136" s="296" t="s">
        <v>636</v>
      </c>
      <c r="D136" s="296"/>
      <c r="E136" s="296"/>
      <c r="F136" s="317" t="s">
        <v>607</v>
      </c>
      <c r="G136" s="296"/>
      <c r="H136" s="296" t="s">
        <v>660</v>
      </c>
      <c r="I136" s="296" t="s">
        <v>638</v>
      </c>
      <c r="J136" s="296"/>
      <c r="K136" s="339"/>
    </row>
    <row r="137" spans="2:11" ht="15" customHeight="1">
      <c r="B137" s="337"/>
      <c r="C137" s="296" t="s">
        <v>639</v>
      </c>
      <c r="D137" s="296"/>
      <c r="E137" s="296"/>
      <c r="F137" s="317" t="s">
        <v>607</v>
      </c>
      <c r="G137" s="296"/>
      <c r="H137" s="296" t="s">
        <v>661</v>
      </c>
      <c r="I137" s="296" t="s">
        <v>641</v>
      </c>
      <c r="J137" s="296"/>
      <c r="K137" s="339"/>
    </row>
    <row r="138" spans="2:11" ht="15" customHeight="1">
      <c r="B138" s="337"/>
      <c r="C138" s="296" t="s">
        <v>642</v>
      </c>
      <c r="D138" s="296"/>
      <c r="E138" s="296"/>
      <c r="F138" s="317" t="s">
        <v>607</v>
      </c>
      <c r="G138" s="296"/>
      <c r="H138" s="296" t="s">
        <v>642</v>
      </c>
      <c r="I138" s="296" t="s">
        <v>641</v>
      </c>
      <c r="J138" s="296"/>
      <c r="K138" s="339"/>
    </row>
    <row r="139" spans="2:11" ht="15" customHeight="1">
      <c r="B139" s="337"/>
      <c r="C139" s="296" t="s">
        <v>37</v>
      </c>
      <c r="D139" s="296"/>
      <c r="E139" s="296"/>
      <c r="F139" s="317" t="s">
        <v>607</v>
      </c>
      <c r="G139" s="296"/>
      <c r="H139" s="296" t="s">
        <v>662</v>
      </c>
      <c r="I139" s="296" t="s">
        <v>641</v>
      </c>
      <c r="J139" s="296"/>
      <c r="K139" s="339"/>
    </row>
    <row r="140" spans="2:11" ht="15" customHeight="1">
      <c r="B140" s="337"/>
      <c r="C140" s="296" t="s">
        <v>663</v>
      </c>
      <c r="D140" s="296"/>
      <c r="E140" s="296"/>
      <c r="F140" s="317" t="s">
        <v>607</v>
      </c>
      <c r="G140" s="296"/>
      <c r="H140" s="296" t="s">
        <v>664</v>
      </c>
      <c r="I140" s="296" t="s">
        <v>641</v>
      </c>
      <c r="J140" s="296"/>
      <c r="K140" s="339"/>
    </row>
    <row r="141" spans="2:11" ht="1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2"/>
    </row>
    <row r="142" spans="2:11" ht="18.75" customHeight="1">
      <c r="B142" s="293"/>
      <c r="C142" s="293"/>
      <c r="D142" s="293"/>
      <c r="E142" s="293"/>
      <c r="F142" s="329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308" t="s">
        <v>665</v>
      </c>
      <c r="D145" s="308"/>
      <c r="E145" s="308"/>
      <c r="F145" s="308"/>
      <c r="G145" s="308"/>
      <c r="H145" s="308"/>
      <c r="I145" s="308"/>
      <c r="J145" s="308"/>
      <c r="K145" s="309"/>
    </row>
    <row r="146" spans="2:11" ht="17.25" customHeight="1">
      <c r="B146" s="307"/>
      <c r="C146" s="310" t="s">
        <v>601</v>
      </c>
      <c r="D146" s="310"/>
      <c r="E146" s="310"/>
      <c r="F146" s="310" t="s">
        <v>602</v>
      </c>
      <c r="G146" s="311"/>
      <c r="H146" s="310" t="s">
        <v>147</v>
      </c>
      <c r="I146" s="310" t="s">
        <v>56</v>
      </c>
      <c r="J146" s="310" t="s">
        <v>603</v>
      </c>
      <c r="K146" s="309"/>
    </row>
    <row r="147" spans="2:11" ht="17.25" customHeight="1">
      <c r="B147" s="307"/>
      <c r="C147" s="312" t="s">
        <v>604</v>
      </c>
      <c r="D147" s="312"/>
      <c r="E147" s="312"/>
      <c r="F147" s="313" t="s">
        <v>605</v>
      </c>
      <c r="G147" s="314"/>
      <c r="H147" s="312"/>
      <c r="I147" s="312"/>
      <c r="J147" s="312" t="s">
        <v>606</v>
      </c>
      <c r="K147" s="309"/>
    </row>
    <row r="148" spans="2:11" ht="5.25" customHeight="1">
      <c r="B148" s="318"/>
      <c r="C148" s="315"/>
      <c r="D148" s="315"/>
      <c r="E148" s="315"/>
      <c r="F148" s="315"/>
      <c r="G148" s="316"/>
      <c r="H148" s="315"/>
      <c r="I148" s="315"/>
      <c r="J148" s="315"/>
      <c r="K148" s="339"/>
    </row>
    <row r="149" spans="2:11" ht="15" customHeight="1">
      <c r="B149" s="318"/>
      <c r="C149" s="343" t="s">
        <v>610</v>
      </c>
      <c r="D149" s="296"/>
      <c r="E149" s="296"/>
      <c r="F149" s="344" t="s">
        <v>607</v>
      </c>
      <c r="G149" s="296"/>
      <c r="H149" s="343" t="s">
        <v>646</v>
      </c>
      <c r="I149" s="343" t="s">
        <v>609</v>
      </c>
      <c r="J149" s="343">
        <v>120</v>
      </c>
      <c r="K149" s="339"/>
    </row>
    <row r="150" spans="2:11" ht="15" customHeight="1">
      <c r="B150" s="318"/>
      <c r="C150" s="343" t="s">
        <v>655</v>
      </c>
      <c r="D150" s="296"/>
      <c r="E150" s="296"/>
      <c r="F150" s="344" t="s">
        <v>607</v>
      </c>
      <c r="G150" s="296"/>
      <c r="H150" s="343" t="s">
        <v>666</v>
      </c>
      <c r="I150" s="343" t="s">
        <v>609</v>
      </c>
      <c r="J150" s="343" t="s">
        <v>657</v>
      </c>
      <c r="K150" s="339"/>
    </row>
    <row r="151" spans="2:11" ht="15" customHeight="1">
      <c r="B151" s="318"/>
      <c r="C151" s="343" t="s">
        <v>556</v>
      </c>
      <c r="D151" s="296"/>
      <c r="E151" s="296"/>
      <c r="F151" s="344" t="s">
        <v>607</v>
      </c>
      <c r="G151" s="296"/>
      <c r="H151" s="343" t="s">
        <v>667</v>
      </c>
      <c r="I151" s="343" t="s">
        <v>609</v>
      </c>
      <c r="J151" s="343" t="s">
        <v>657</v>
      </c>
      <c r="K151" s="339"/>
    </row>
    <row r="152" spans="2:11" ht="15" customHeight="1">
      <c r="B152" s="318"/>
      <c r="C152" s="343" t="s">
        <v>612</v>
      </c>
      <c r="D152" s="296"/>
      <c r="E152" s="296"/>
      <c r="F152" s="344" t="s">
        <v>613</v>
      </c>
      <c r="G152" s="296"/>
      <c r="H152" s="343" t="s">
        <v>646</v>
      </c>
      <c r="I152" s="343" t="s">
        <v>609</v>
      </c>
      <c r="J152" s="343">
        <v>50</v>
      </c>
      <c r="K152" s="339"/>
    </row>
    <row r="153" spans="2:11" ht="15" customHeight="1">
      <c r="B153" s="318"/>
      <c r="C153" s="343" t="s">
        <v>615</v>
      </c>
      <c r="D153" s="296"/>
      <c r="E153" s="296"/>
      <c r="F153" s="344" t="s">
        <v>607</v>
      </c>
      <c r="G153" s="296"/>
      <c r="H153" s="343" t="s">
        <v>646</v>
      </c>
      <c r="I153" s="343" t="s">
        <v>617</v>
      </c>
      <c r="J153" s="343"/>
      <c r="K153" s="339"/>
    </row>
    <row r="154" spans="2:11" ht="15" customHeight="1">
      <c r="B154" s="318"/>
      <c r="C154" s="343" t="s">
        <v>626</v>
      </c>
      <c r="D154" s="296"/>
      <c r="E154" s="296"/>
      <c r="F154" s="344" t="s">
        <v>613</v>
      </c>
      <c r="G154" s="296"/>
      <c r="H154" s="343" t="s">
        <v>646</v>
      </c>
      <c r="I154" s="343" t="s">
        <v>609</v>
      </c>
      <c r="J154" s="343">
        <v>50</v>
      </c>
      <c r="K154" s="339"/>
    </row>
    <row r="155" spans="2:11" ht="15" customHeight="1">
      <c r="B155" s="318"/>
      <c r="C155" s="343" t="s">
        <v>634</v>
      </c>
      <c r="D155" s="296"/>
      <c r="E155" s="296"/>
      <c r="F155" s="344" t="s">
        <v>613</v>
      </c>
      <c r="G155" s="296"/>
      <c r="H155" s="343" t="s">
        <v>646</v>
      </c>
      <c r="I155" s="343" t="s">
        <v>609</v>
      </c>
      <c r="J155" s="343">
        <v>50</v>
      </c>
      <c r="K155" s="339"/>
    </row>
    <row r="156" spans="2:11" ht="15" customHeight="1">
      <c r="B156" s="318"/>
      <c r="C156" s="343" t="s">
        <v>632</v>
      </c>
      <c r="D156" s="296"/>
      <c r="E156" s="296"/>
      <c r="F156" s="344" t="s">
        <v>613</v>
      </c>
      <c r="G156" s="296"/>
      <c r="H156" s="343" t="s">
        <v>646</v>
      </c>
      <c r="I156" s="343" t="s">
        <v>609</v>
      </c>
      <c r="J156" s="343">
        <v>50</v>
      </c>
      <c r="K156" s="339"/>
    </row>
    <row r="157" spans="2:11" ht="15" customHeight="1">
      <c r="B157" s="318"/>
      <c r="C157" s="343" t="s">
        <v>130</v>
      </c>
      <c r="D157" s="296"/>
      <c r="E157" s="296"/>
      <c r="F157" s="344" t="s">
        <v>607</v>
      </c>
      <c r="G157" s="296"/>
      <c r="H157" s="343" t="s">
        <v>668</v>
      </c>
      <c r="I157" s="343" t="s">
        <v>609</v>
      </c>
      <c r="J157" s="343" t="s">
        <v>669</v>
      </c>
      <c r="K157" s="339"/>
    </row>
    <row r="158" spans="2:11" ht="15" customHeight="1">
      <c r="B158" s="318"/>
      <c r="C158" s="343" t="s">
        <v>670</v>
      </c>
      <c r="D158" s="296"/>
      <c r="E158" s="296"/>
      <c r="F158" s="344" t="s">
        <v>607</v>
      </c>
      <c r="G158" s="296"/>
      <c r="H158" s="343" t="s">
        <v>671</v>
      </c>
      <c r="I158" s="343" t="s">
        <v>641</v>
      </c>
      <c r="J158" s="343"/>
      <c r="K158" s="339"/>
    </row>
    <row r="159" spans="2:11" ht="15" customHeight="1">
      <c r="B159" s="345"/>
      <c r="C159" s="327"/>
      <c r="D159" s="327"/>
      <c r="E159" s="327"/>
      <c r="F159" s="327"/>
      <c r="G159" s="327"/>
      <c r="H159" s="327"/>
      <c r="I159" s="327"/>
      <c r="J159" s="327"/>
      <c r="K159" s="346"/>
    </row>
    <row r="160" spans="2:11" ht="18.75" customHeight="1">
      <c r="B160" s="293"/>
      <c r="C160" s="296"/>
      <c r="D160" s="296"/>
      <c r="E160" s="296"/>
      <c r="F160" s="317"/>
      <c r="G160" s="296"/>
      <c r="H160" s="296"/>
      <c r="I160" s="296"/>
      <c r="J160" s="296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284" t="s">
        <v>672</v>
      </c>
      <c r="D163" s="284"/>
      <c r="E163" s="284"/>
      <c r="F163" s="284"/>
      <c r="G163" s="284"/>
      <c r="H163" s="284"/>
      <c r="I163" s="284"/>
      <c r="J163" s="284"/>
      <c r="K163" s="285"/>
    </row>
    <row r="164" spans="2:11" ht="17.25" customHeight="1">
      <c r="B164" s="283"/>
      <c r="C164" s="310" t="s">
        <v>601</v>
      </c>
      <c r="D164" s="310"/>
      <c r="E164" s="310"/>
      <c r="F164" s="310" t="s">
        <v>602</v>
      </c>
      <c r="G164" s="347"/>
      <c r="H164" s="348" t="s">
        <v>147</v>
      </c>
      <c r="I164" s="348" t="s">
        <v>56</v>
      </c>
      <c r="J164" s="310" t="s">
        <v>603</v>
      </c>
      <c r="K164" s="285"/>
    </row>
    <row r="165" spans="2:11" ht="17.25" customHeight="1">
      <c r="B165" s="287"/>
      <c r="C165" s="312" t="s">
        <v>604</v>
      </c>
      <c r="D165" s="312"/>
      <c r="E165" s="312"/>
      <c r="F165" s="313" t="s">
        <v>605</v>
      </c>
      <c r="G165" s="349"/>
      <c r="H165" s="350"/>
      <c r="I165" s="350"/>
      <c r="J165" s="312" t="s">
        <v>606</v>
      </c>
      <c r="K165" s="289"/>
    </row>
    <row r="166" spans="2:11" ht="5.25" customHeight="1">
      <c r="B166" s="318"/>
      <c r="C166" s="315"/>
      <c r="D166" s="315"/>
      <c r="E166" s="315"/>
      <c r="F166" s="315"/>
      <c r="G166" s="316"/>
      <c r="H166" s="315"/>
      <c r="I166" s="315"/>
      <c r="J166" s="315"/>
      <c r="K166" s="339"/>
    </row>
    <row r="167" spans="2:11" ht="15" customHeight="1">
      <c r="B167" s="318"/>
      <c r="C167" s="296" t="s">
        <v>610</v>
      </c>
      <c r="D167" s="296"/>
      <c r="E167" s="296"/>
      <c r="F167" s="317" t="s">
        <v>607</v>
      </c>
      <c r="G167" s="296"/>
      <c r="H167" s="296" t="s">
        <v>646</v>
      </c>
      <c r="I167" s="296" t="s">
        <v>609</v>
      </c>
      <c r="J167" s="296">
        <v>120</v>
      </c>
      <c r="K167" s="339"/>
    </row>
    <row r="168" spans="2:11" ht="15" customHeight="1">
      <c r="B168" s="318"/>
      <c r="C168" s="296" t="s">
        <v>655</v>
      </c>
      <c r="D168" s="296"/>
      <c r="E168" s="296"/>
      <c r="F168" s="317" t="s">
        <v>607</v>
      </c>
      <c r="G168" s="296"/>
      <c r="H168" s="296" t="s">
        <v>656</v>
      </c>
      <c r="I168" s="296" t="s">
        <v>609</v>
      </c>
      <c r="J168" s="296" t="s">
        <v>657</v>
      </c>
      <c r="K168" s="339"/>
    </row>
    <row r="169" spans="2:11" ht="15" customHeight="1">
      <c r="B169" s="318"/>
      <c r="C169" s="296" t="s">
        <v>556</v>
      </c>
      <c r="D169" s="296"/>
      <c r="E169" s="296"/>
      <c r="F169" s="317" t="s">
        <v>607</v>
      </c>
      <c r="G169" s="296"/>
      <c r="H169" s="296" t="s">
        <v>673</v>
      </c>
      <c r="I169" s="296" t="s">
        <v>609</v>
      </c>
      <c r="J169" s="296" t="s">
        <v>657</v>
      </c>
      <c r="K169" s="339"/>
    </row>
    <row r="170" spans="2:11" ht="15" customHeight="1">
      <c r="B170" s="318"/>
      <c r="C170" s="296" t="s">
        <v>612</v>
      </c>
      <c r="D170" s="296"/>
      <c r="E170" s="296"/>
      <c r="F170" s="317" t="s">
        <v>613</v>
      </c>
      <c r="G170" s="296"/>
      <c r="H170" s="296" t="s">
        <v>673</v>
      </c>
      <c r="I170" s="296" t="s">
        <v>609</v>
      </c>
      <c r="J170" s="296">
        <v>50</v>
      </c>
      <c r="K170" s="339"/>
    </row>
    <row r="171" spans="2:11" ht="15" customHeight="1">
      <c r="B171" s="318"/>
      <c r="C171" s="296" t="s">
        <v>615</v>
      </c>
      <c r="D171" s="296"/>
      <c r="E171" s="296"/>
      <c r="F171" s="317" t="s">
        <v>607</v>
      </c>
      <c r="G171" s="296"/>
      <c r="H171" s="296" t="s">
        <v>673</v>
      </c>
      <c r="I171" s="296" t="s">
        <v>617</v>
      </c>
      <c r="J171" s="296"/>
      <c r="K171" s="339"/>
    </row>
    <row r="172" spans="2:11" ht="15" customHeight="1">
      <c r="B172" s="318"/>
      <c r="C172" s="296" t="s">
        <v>626</v>
      </c>
      <c r="D172" s="296"/>
      <c r="E172" s="296"/>
      <c r="F172" s="317" t="s">
        <v>613</v>
      </c>
      <c r="G172" s="296"/>
      <c r="H172" s="296" t="s">
        <v>673</v>
      </c>
      <c r="I172" s="296" t="s">
        <v>609</v>
      </c>
      <c r="J172" s="296">
        <v>50</v>
      </c>
      <c r="K172" s="339"/>
    </row>
    <row r="173" spans="2:11" ht="15" customHeight="1">
      <c r="B173" s="318"/>
      <c r="C173" s="296" t="s">
        <v>634</v>
      </c>
      <c r="D173" s="296"/>
      <c r="E173" s="296"/>
      <c r="F173" s="317" t="s">
        <v>613</v>
      </c>
      <c r="G173" s="296"/>
      <c r="H173" s="296" t="s">
        <v>673</v>
      </c>
      <c r="I173" s="296" t="s">
        <v>609</v>
      </c>
      <c r="J173" s="296">
        <v>50</v>
      </c>
      <c r="K173" s="339"/>
    </row>
    <row r="174" spans="2:11" ht="15" customHeight="1">
      <c r="B174" s="318"/>
      <c r="C174" s="296" t="s">
        <v>632</v>
      </c>
      <c r="D174" s="296"/>
      <c r="E174" s="296"/>
      <c r="F174" s="317" t="s">
        <v>613</v>
      </c>
      <c r="G174" s="296"/>
      <c r="H174" s="296" t="s">
        <v>673</v>
      </c>
      <c r="I174" s="296" t="s">
        <v>609</v>
      </c>
      <c r="J174" s="296">
        <v>50</v>
      </c>
      <c r="K174" s="339"/>
    </row>
    <row r="175" spans="2:11" ht="15" customHeight="1">
      <c r="B175" s="318"/>
      <c r="C175" s="296" t="s">
        <v>146</v>
      </c>
      <c r="D175" s="296"/>
      <c r="E175" s="296"/>
      <c r="F175" s="317" t="s">
        <v>607</v>
      </c>
      <c r="G175" s="296"/>
      <c r="H175" s="296" t="s">
        <v>674</v>
      </c>
      <c r="I175" s="296" t="s">
        <v>675</v>
      </c>
      <c r="J175" s="296"/>
      <c r="K175" s="339"/>
    </row>
    <row r="176" spans="2:11" ht="15" customHeight="1">
      <c r="B176" s="318"/>
      <c r="C176" s="296" t="s">
        <v>56</v>
      </c>
      <c r="D176" s="296"/>
      <c r="E176" s="296"/>
      <c r="F176" s="317" t="s">
        <v>607</v>
      </c>
      <c r="G176" s="296"/>
      <c r="H176" s="296" t="s">
        <v>676</v>
      </c>
      <c r="I176" s="296" t="s">
        <v>677</v>
      </c>
      <c r="J176" s="296">
        <v>1</v>
      </c>
      <c r="K176" s="339"/>
    </row>
    <row r="177" spans="2:11" ht="15" customHeight="1">
      <c r="B177" s="318"/>
      <c r="C177" s="296" t="s">
        <v>52</v>
      </c>
      <c r="D177" s="296"/>
      <c r="E177" s="296"/>
      <c r="F177" s="317" t="s">
        <v>607</v>
      </c>
      <c r="G177" s="296"/>
      <c r="H177" s="296" t="s">
        <v>678</v>
      </c>
      <c r="I177" s="296" t="s">
        <v>609</v>
      </c>
      <c r="J177" s="296">
        <v>20</v>
      </c>
      <c r="K177" s="339"/>
    </row>
    <row r="178" spans="2:11" ht="15" customHeight="1">
      <c r="B178" s="318"/>
      <c r="C178" s="296" t="s">
        <v>147</v>
      </c>
      <c r="D178" s="296"/>
      <c r="E178" s="296"/>
      <c r="F178" s="317" t="s">
        <v>607</v>
      </c>
      <c r="G178" s="296"/>
      <c r="H178" s="296" t="s">
        <v>679</v>
      </c>
      <c r="I178" s="296" t="s">
        <v>609</v>
      </c>
      <c r="J178" s="296">
        <v>255</v>
      </c>
      <c r="K178" s="339"/>
    </row>
    <row r="179" spans="2:11" ht="15" customHeight="1">
      <c r="B179" s="318"/>
      <c r="C179" s="296" t="s">
        <v>148</v>
      </c>
      <c r="D179" s="296"/>
      <c r="E179" s="296"/>
      <c r="F179" s="317" t="s">
        <v>607</v>
      </c>
      <c r="G179" s="296"/>
      <c r="H179" s="296" t="s">
        <v>572</v>
      </c>
      <c r="I179" s="296" t="s">
        <v>609</v>
      </c>
      <c r="J179" s="296">
        <v>10</v>
      </c>
      <c r="K179" s="339"/>
    </row>
    <row r="180" spans="2:11" ht="15" customHeight="1">
      <c r="B180" s="318"/>
      <c r="C180" s="296" t="s">
        <v>149</v>
      </c>
      <c r="D180" s="296"/>
      <c r="E180" s="296"/>
      <c r="F180" s="317" t="s">
        <v>607</v>
      </c>
      <c r="G180" s="296"/>
      <c r="H180" s="296" t="s">
        <v>680</v>
      </c>
      <c r="I180" s="296" t="s">
        <v>641</v>
      </c>
      <c r="J180" s="296"/>
      <c r="K180" s="339"/>
    </row>
    <row r="181" spans="2:11" ht="15" customHeight="1">
      <c r="B181" s="318"/>
      <c r="C181" s="296" t="s">
        <v>681</v>
      </c>
      <c r="D181" s="296"/>
      <c r="E181" s="296"/>
      <c r="F181" s="317" t="s">
        <v>607</v>
      </c>
      <c r="G181" s="296"/>
      <c r="H181" s="296" t="s">
        <v>682</v>
      </c>
      <c r="I181" s="296" t="s">
        <v>641</v>
      </c>
      <c r="J181" s="296"/>
      <c r="K181" s="339"/>
    </row>
    <row r="182" spans="2:11" ht="15" customHeight="1">
      <c r="B182" s="318"/>
      <c r="C182" s="296" t="s">
        <v>670</v>
      </c>
      <c r="D182" s="296"/>
      <c r="E182" s="296"/>
      <c r="F182" s="317" t="s">
        <v>607</v>
      </c>
      <c r="G182" s="296"/>
      <c r="H182" s="296" t="s">
        <v>683</v>
      </c>
      <c r="I182" s="296" t="s">
        <v>641</v>
      </c>
      <c r="J182" s="296"/>
      <c r="K182" s="339"/>
    </row>
    <row r="183" spans="2:11" ht="15" customHeight="1">
      <c r="B183" s="318"/>
      <c r="C183" s="296" t="s">
        <v>151</v>
      </c>
      <c r="D183" s="296"/>
      <c r="E183" s="296"/>
      <c r="F183" s="317" t="s">
        <v>613</v>
      </c>
      <c r="G183" s="296"/>
      <c r="H183" s="296" t="s">
        <v>684</v>
      </c>
      <c r="I183" s="296" t="s">
        <v>609</v>
      </c>
      <c r="J183" s="296">
        <v>50</v>
      </c>
      <c r="K183" s="339"/>
    </row>
    <row r="184" spans="2:11" ht="15" customHeight="1">
      <c r="B184" s="318"/>
      <c r="C184" s="296" t="s">
        <v>685</v>
      </c>
      <c r="D184" s="296"/>
      <c r="E184" s="296"/>
      <c r="F184" s="317" t="s">
        <v>613</v>
      </c>
      <c r="G184" s="296"/>
      <c r="H184" s="296" t="s">
        <v>686</v>
      </c>
      <c r="I184" s="296" t="s">
        <v>687</v>
      </c>
      <c r="J184" s="296"/>
      <c r="K184" s="339"/>
    </row>
    <row r="185" spans="2:11" ht="15" customHeight="1">
      <c r="B185" s="318"/>
      <c r="C185" s="296" t="s">
        <v>688</v>
      </c>
      <c r="D185" s="296"/>
      <c r="E185" s="296"/>
      <c r="F185" s="317" t="s">
        <v>613</v>
      </c>
      <c r="G185" s="296"/>
      <c r="H185" s="296" t="s">
        <v>689</v>
      </c>
      <c r="I185" s="296" t="s">
        <v>687</v>
      </c>
      <c r="J185" s="296"/>
      <c r="K185" s="339"/>
    </row>
    <row r="186" spans="2:11" ht="15" customHeight="1">
      <c r="B186" s="318"/>
      <c r="C186" s="296" t="s">
        <v>690</v>
      </c>
      <c r="D186" s="296"/>
      <c r="E186" s="296"/>
      <c r="F186" s="317" t="s">
        <v>613</v>
      </c>
      <c r="G186" s="296"/>
      <c r="H186" s="296" t="s">
        <v>691</v>
      </c>
      <c r="I186" s="296" t="s">
        <v>687</v>
      </c>
      <c r="J186" s="296"/>
      <c r="K186" s="339"/>
    </row>
    <row r="187" spans="2:11" ht="15" customHeight="1">
      <c r="B187" s="318"/>
      <c r="C187" s="351" t="s">
        <v>692</v>
      </c>
      <c r="D187" s="296"/>
      <c r="E187" s="296"/>
      <c r="F187" s="317" t="s">
        <v>613</v>
      </c>
      <c r="G187" s="296"/>
      <c r="H187" s="296" t="s">
        <v>693</v>
      </c>
      <c r="I187" s="296" t="s">
        <v>694</v>
      </c>
      <c r="J187" s="352" t="s">
        <v>695</v>
      </c>
      <c r="K187" s="339"/>
    </row>
    <row r="188" spans="2:11" ht="15" customHeight="1">
      <c r="B188" s="345"/>
      <c r="C188" s="353"/>
      <c r="D188" s="327"/>
      <c r="E188" s="327"/>
      <c r="F188" s="327"/>
      <c r="G188" s="327"/>
      <c r="H188" s="327"/>
      <c r="I188" s="327"/>
      <c r="J188" s="327"/>
      <c r="K188" s="346"/>
    </row>
    <row r="189" spans="2:11" ht="18.75" customHeight="1">
      <c r="B189" s="354"/>
      <c r="C189" s="355"/>
      <c r="D189" s="355"/>
      <c r="E189" s="355"/>
      <c r="F189" s="356"/>
      <c r="G189" s="296"/>
      <c r="H189" s="296"/>
      <c r="I189" s="296"/>
      <c r="J189" s="296"/>
      <c r="K189" s="293"/>
    </row>
    <row r="190" spans="2:11" ht="18.75" customHeight="1">
      <c r="B190" s="293"/>
      <c r="C190" s="296"/>
      <c r="D190" s="296"/>
      <c r="E190" s="296"/>
      <c r="F190" s="317"/>
      <c r="G190" s="296"/>
      <c r="H190" s="296"/>
      <c r="I190" s="296"/>
      <c r="J190" s="296"/>
      <c r="K190" s="293"/>
    </row>
    <row r="191" spans="2:11" ht="18.75" customHeight="1"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</row>
    <row r="192" spans="2:11" ht="13.5">
      <c r="B192" s="280"/>
      <c r="C192" s="281"/>
      <c r="D192" s="281"/>
      <c r="E192" s="281"/>
      <c r="F192" s="281"/>
      <c r="G192" s="281"/>
      <c r="H192" s="281"/>
      <c r="I192" s="281"/>
      <c r="J192" s="281"/>
      <c r="K192" s="282"/>
    </row>
    <row r="193" spans="2:11" ht="21">
      <c r="B193" s="283"/>
      <c r="C193" s="284" t="s">
        <v>696</v>
      </c>
      <c r="D193" s="284"/>
      <c r="E193" s="284"/>
      <c r="F193" s="284"/>
      <c r="G193" s="284"/>
      <c r="H193" s="284"/>
      <c r="I193" s="284"/>
      <c r="J193" s="284"/>
      <c r="K193" s="285"/>
    </row>
    <row r="194" spans="2:11" ht="25.5" customHeight="1">
      <c r="B194" s="283"/>
      <c r="C194" s="357" t="s">
        <v>697</v>
      </c>
      <c r="D194" s="357"/>
      <c r="E194" s="357"/>
      <c r="F194" s="357" t="s">
        <v>698</v>
      </c>
      <c r="G194" s="358"/>
      <c r="H194" s="359" t="s">
        <v>699</v>
      </c>
      <c r="I194" s="359"/>
      <c r="J194" s="359"/>
      <c r="K194" s="285"/>
    </row>
    <row r="195" spans="2:11" ht="5.25" customHeight="1">
      <c r="B195" s="318"/>
      <c r="C195" s="315"/>
      <c r="D195" s="315"/>
      <c r="E195" s="315"/>
      <c r="F195" s="315"/>
      <c r="G195" s="296"/>
      <c r="H195" s="315"/>
      <c r="I195" s="315"/>
      <c r="J195" s="315"/>
      <c r="K195" s="339"/>
    </row>
    <row r="196" spans="2:11" ht="15" customHeight="1">
      <c r="B196" s="318"/>
      <c r="C196" s="296" t="s">
        <v>700</v>
      </c>
      <c r="D196" s="296"/>
      <c r="E196" s="296"/>
      <c r="F196" s="317" t="s">
        <v>42</v>
      </c>
      <c r="G196" s="296"/>
      <c r="H196" s="360" t="s">
        <v>701</v>
      </c>
      <c r="I196" s="360"/>
      <c r="J196" s="360"/>
      <c r="K196" s="339"/>
    </row>
    <row r="197" spans="2:11" ht="15" customHeight="1">
      <c r="B197" s="318"/>
      <c r="C197" s="324"/>
      <c r="D197" s="296"/>
      <c r="E197" s="296"/>
      <c r="F197" s="317" t="s">
        <v>43</v>
      </c>
      <c r="G197" s="296"/>
      <c r="H197" s="360" t="s">
        <v>702</v>
      </c>
      <c r="I197" s="360"/>
      <c r="J197" s="360"/>
      <c r="K197" s="339"/>
    </row>
    <row r="198" spans="2:11" ht="15" customHeight="1">
      <c r="B198" s="318"/>
      <c r="C198" s="324"/>
      <c r="D198" s="296"/>
      <c r="E198" s="296"/>
      <c r="F198" s="317" t="s">
        <v>46</v>
      </c>
      <c r="G198" s="296"/>
      <c r="H198" s="360" t="s">
        <v>703</v>
      </c>
      <c r="I198" s="360"/>
      <c r="J198" s="360"/>
      <c r="K198" s="339"/>
    </row>
    <row r="199" spans="2:11" ht="15" customHeight="1">
      <c r="B199" s="318"/>
      <c r="C199" s="296"/>
      <c r="D199" s="296"/>
      <c r="E199" s="296"/>
      <c r="F199" s="317" t="s">
        <v>44</v>
      </c>
      <c r="G199" s="296"/>
      <c r="H199" s="360" t="s">
        <v>704</v>
      </c>
      <c r="I199" s="360"/>
      <c r="J199" s="360"/>
      <c r="K199" s="339"/>
    </row>
    <row r="200" spans="2:11" ht="15" customHeight="1">
      <c r="B200" s="318"/>
      <c r="C200" s="296"/>
      <c r="D200" s="296"/>
      <c r="E200" s="296"/>
      <c r="F200" s="317" t="s">
        <v>45</v>
      </c>
      <c r="G200" s="296"/>
      <c r="H200" s="360" t="s">
        <v>705</v>
      </c>
      <c r="I200" s="360"/>
      <c r="J200" s="360"/>
      <c r="K200" s="339"/>
    </row>
    <row r="201" spans="2:11" ht="15" customHeight="1">
      <c r="B201" s="318"/>
      <c r="C201" s="296"/>
      <c r="D201" s="296"/>
      <c r="E201" s="296"/>
      <c r="F201" s="317"/>
      <c r="G201" s="296"/>
      <c r="H201" s="296"/>
      <c r="I201" s="296"/>
      <c r="J201" s="296"/>
      <c r="K201" s="339"/>
    </row>
    <row r="202" spans="2:11" ht="15" customHeight="1">
      <c r="B202" s="318"/>
      <c r="C202" s="296" t="s">
        <v>653</v>
      </c>
      <c r="D202" s="296"/>
      <c r="E202" s="296"/>
      <c r="F202" s="317" t="s">
        <v>77</v>
      </c>
      <c r="G202" s="296"/>
      <c r="H202" s="360" t="s">
        <v>706</v>
      </c>
      <c r="I202" s="360"/>
      <c r="J202" s="360"/>
      <c r="K202" s="339"/>
    </row>
    <row r="203" spans="2:11" ht="15" customHeight="1">
      <c r="B203" s="318"/>
      <c r="C203" s="324"/>
      <c r="D203" s="296"/>
      <c r="E203" s="296"/>
      <c r="F203" s="317" t="s">
        <v>551</v>
      </c>
      <c r="G203" s="296"/>
      <c r="H203" s="360" t="s">
        <v>552</v>
      </c>
      <c r="I203" s="360"/>
      <c r="J203" s="360"/>
      <c r="K203" s="339"/>
    </row>
    <row r="204" spans="2:11" ht="15" customHeight="1">
      <c r="B204" s="318"/>
      <c r="C204" s="296"/>
      <c r="D204" s="296"/>
      <c r="E204" s="296"/>
      <c r="F204" s="317" t="s">
        <v>549</v>
      </c>
      <c r="G204" s="296"/>
      <c r="H204" s="360" t="s">
        <v>707</v>
      </c>
      <c r="I204" s="360"/>
      <c r="J204" s="360"/>
      <c r="K204" s="339"/>
    </row>
    <row r="205" spans="2:11" ht="15" customHeight="1">
      <c r="B205" s="361"/>
      <c r="C205" s="324"/>
      <c r="D205" s="324"/>
      <c r="E205" s="324"/>
      <c r="F205" s="317" t="s">
        <v>80</v>
      </c>
      <c r="G205" s="302"/>
      <c r="H205" s="362" t="s">
        <v>553</v>
      </c>
      <c r="I205" s="362"/>
      <c r="J205" s="362"/>
      <c r="K205" s="363"/>
    </row>
    <row r="206" spans="2:11" ht="15" customHeight="1">
      <c r="B206" s="361"/>
      <c r="C206" s="324"/>
      <c r="D206" s="324"/>
      <c r="E206" s="324"/>
      <c r="F206" s="317" t="s">
        <v>554</v>
      </c>
      <c r="G206" s="302"/>
      <c r="H206" s="362" t="s">
        <v>708</v>
      </c>
      <c r="I206" s="362"/>
      <c r="J206" s="362"/>
      <c r="K206" s="363"/>
    </row>
    <row r="207" spans="2:11" ht="15" customHeight="1">
      <c r="B207" s="361"/>
      <c r="C207" s="324"/>
      <c r="D207" s="324"/>
      <c r="E207" s="324"/>
      <c r="F207" s="364"/>
      <c r="G207" s="302"/>
      <c r="H207" s="365"/>
      <c r="I207" s="365"/>
      <c r="J207" s="365"/>
      <c r="K207" s="363"/>
    </row>
    <row r="208" spans="2:11" ht="15" customHeight="1">
      <c r="B208" s="361"/>
      <c r="C208" s="296" t="s">
        <v>677</v>
      </c>
      <c r="D208" s="324"/>
      <c r="E208" s="324"/>
      <c r="F208" s="317">
        <v>1</v>
      </c>
      <c r="G208" s="302"/>
      <c r="H208" s="362" t="s">
        <v>709</v>
      </c>
      <c r="I208" s="362"/>
      <c r="J208" s="362"/>
      <c r="K208" s="363"/>
    </row>
    <row r="209" spans="2:11" ht="15" customHeight="1">
      <c r="B209" s="361"/>
      <c r="C209" s="324"/>
      <c r="D209" s="324"/>
      <c r="E209" s="324"/>
      <c r="F209" s="317">
        <v>2</v>
      </c>
      <c r="G209" s="302"/>
      <c r="H209" s="362" t="s">
        <v>710</v>
      </c>
      <c r="I209" s="362"/>
      <c r="J209" s="362"/>
      <c r="K209" s="363"/>
    </row>
    <row r="210" spans="2:11" ht="15" customHeight="1">
      <c r="B210" s="361"/>
      <c r="C210" s="324"/>
      <c r="D210" s="324"/>
      <c r="E210" s="324"/>
      <c r="F210" s="317">
        <v>3</v>
      </c>
      <c r="G210" s="302"/>
      <c r="H210" s="362" t="s">
        <v>711</v>
      </c>
      <c r="I210" s="362"/>
      <c r="J210" s="362"/>
      <c r="K210" s="363"/>
    </row>
    <row r="211" spans="2:11" ht="15" customHeight="1">
      <c r="B211" s="361"/>
      <c r="C211" s="324"/>
      <c r="D211" s="324"/>
      <c r="E211" s="324"/>
      <c r="F211" s="317">
        <v>4</v>
      </c>
      <c r="G211" s="302"/>
      <c r="H211" s="362" t="s">
        <v>712</v>
      </c>
      <c r="I211" s="362"/>
      <c r="J211" s="362"/>
      <c r="K211" s="363"/>
    </row>
    <row r="212" spans="2:11" ht="12.75" customHeight="1">
      <c r="B212" s="366"/>
      <c r="C212" s="367"/>
      <c r="D212" s="367"/>
      <c r="E212" s="367"/>
      <c r="F212" s="367"/>
      <c r="G212" s="367"/>
      <c r="H212" s="367"/>
      <c r="I212" s="367"/>
      <c r="J212" s="367"/>
      <c r="K212" s="36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Plhak-PC\Plhak</dc:creator>
  <cp:keywords/>
  <dc:description/>
  <cp:lastModifiedBy>Plhak</cp:lastModifiedBy>
  <dcterms:created xsi:type="dcterms:W3CDTF">2017-10-16T08:51:26Z</dcterms:created>
  <dcterms:modified xsi:type="dcterms:W3CDTF">2017-10-16T08:51:31Z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