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1"/>
  </bookViews>
  <sheets>
    <sheet name="Pokyny pro vyplnění" sheetId="1" r:id="rId1"/>
    <sheet name="Stavba" sheetId="2" r:id="rId2"/>
    <sheet name="VzorPolozky" sheetId="3" state="hidden" r:id="rId3"/>
    <sheet name="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 Pol'!$A$1:$O$277</definedName>
    <definedName name="_xlnm.Print_Area" localSheetId="1">'Stavba'!$A$1:$J$77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Město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<sst xmlns="http://schemas.openxmlformats.org/spreadsheetml/2006/main" count="1246" uniqueCount="614">
  <si>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</si>
  <si>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</si>
  <si>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</si>
  <si>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</si>
  <si>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</si>
  <si>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</si>
  <si>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</si>
  <si>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</si>
  <si>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</si>
  <si>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</si>
  <si>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</si>
  <si>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</si>
  <si>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</si>
  <si>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</si>
  <si>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</si>
  <si>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</si>
  <si>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</si>
  <si>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</si>
  <si>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</si>
  <si>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</si>
  <si>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</si>
  <si>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</si>
  <si>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</si>
  <si>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</si>
  <si>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</si>
  <si>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</si>
  <si>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</si>
  <si>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</si>
  <si>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</si>
  <si>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</si>
  <si>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</si>
  <si>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</si>
  <si>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</si>
  <si>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</si>
  <si>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</si>
  <si>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</si>
  <si>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</si>
  <si>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</si>
  <si>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</si>
  <si>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Zakázka:</t>
  </si>
  <si>
    <t>Z:</t>
  </si>
  <si>
    <t>Položkový rozpočet</t>
  </si>
  <si>
    <t>Objekt:</t>
  </si>
  <si>
    <t>Rozpočet:</t>
  </si>
  <si>
    <t>SOŠ pro ochranu a obnovu ŽP - Schola Humanitas</t>
  </si>
  <si>
    <t>Ukrajinská 379</t>
  </si>
  <si>
    <t>Litvínov</t>
  </si>
  <si>
    <t>436 01</t>
  </si>
  <si>
    <t>008 32 375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</si>
  <si>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</si>
  <si>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</si>
  <si>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</si>
  <si>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</si>
  <si>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</si>
  <si>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</si>
  <si>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</si>
  <si>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Základy,zvláštní zakládání</t>
  </si>
  <si>
    <t>3</t>
  </si>
  <si>
    <t>Svislé a kompletní konstrukce</t>
  </si>
  <si>
    <t>4</t>
  </si>
  <si>
    <t>Vodorovné konstrukce</t>
  </si>
  <si>
    <t>5</t>
  </si>
  <si>
    <t>Komunikace</t>
  </si>
  <si>
    <t>61</t>
  </si>
  <si>
    <t>Upravy povrchů vnitřní</t>
  </si>
  <si>
    <t>62</t>
  </si>
  <si>
    <t>Upravy povrchů vnější</t>
  </si>
  <si>
    <t>63</t>
  </si>
  <si>
    <t>Podlahy a podlahové konstrukce</t>
  </si>
  <si>
    <t>64</t>
  </si>
  <si>
    <t>Výplně otvorů</t>
  </si>
  <si>
    <t>90</t>
  </si>
  <si>
    <t>Přípočty</t>
  </si>
  <si>
    <t>96</t>
  </si>
  <si>
    <t>Bourání konstrukcí</t>
  </si>
  <si>
    <t>97</t>
  </si>
  <si>
    <t>Prorážení otvorů</t>
  </si>
  <si>
    <t>99</t>
  </si>
  <si>
    <t>Staveništní přesun hmot</t>
  </si>
  <si>
    <t>711</t>
  </si>
  <si>
    <t>Izolace proti vodě</t>
  </si>
  <si>
    <t>713</t>
  </si>
  <si>
    <t>Izolace tepelné</t>
  </si>
  <si>
    <t>721</t>
  </si>
  <si>
    <t>Vnitřní kanalizace</t>
  </si>
  <si>
    <t>722</t>
  </si>
  <si>
    <t>Vnitřní vodovod</t>
  </si>
  <si>
    <t>723</t>
  </si>
  <si>
    <t>Vnitřní plynovod</t>
  </si>
  <si>
    <t>725</t>
  </si>
  <si>
    <t>Zařizovací předměty</t>
  </si>
  <si>
    <t>726</t>
  </si>
  <si>
    <t>Instalační prefabrikáty</t>
  </si>
  <si>
    <t>735</t>
  </si>
  <si>
    <t>Otopná tělesa</t>
  </si>
  <si>
    <t>766</t>
  </si>
  <si>
    <t>Konstrukce truhlářské</t>
  </si>
  <si>
    <t>767</t>
  </si>
  <si>
    <t>Konstrukce zámečnické</t>
  </si>
  <si>
    <t>771</t>
  </si>
  <si>
    <t>Podlahy z dlaždic a obklady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</si>
  <si>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</si>
  <si>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</si>
  <si>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</si>
  <si>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</si>
  <si>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</si>
  <si>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</si>
  <si>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</si>
  <si>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</si>
  <si>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M21</t>
  </si>
  <si>
    <t>Elektromontáže</t>
  </si>
  <si>
    <t>M24</t>
  </si>
  <si>
    <t>Montáže vzduchotechnických zař</t>
  </si>
  <si>
    <t>VN</t>
  </si>
  <si>
    <t>ON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</si>
  <si>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</si>
  <si>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</si>
  <si>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</si>
  <si>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</si>
  <si>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</si>
  <si>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</si>
  <si>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</si>
  <si>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</si>
  <si>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</si>
  <si>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</si>
  <si>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</si>
  <si>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</si>
  <si>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</si>
  <si>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</si>
  <si>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</si>
  <si>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</si>
  <si>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</si>
  <si>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</si>
  <si>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</si>
  <si>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</si>
  <si>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</si>
  <si>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</si>
  <si>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</si>
  <si>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</si>
  <si>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</si>
  <si>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</si>
  <si>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139601101R00</t>
  </si>
  <si>
    <t>Ruční výkop jam, rýh a šachet v hornině tř. 1 - 2</t>
  </si>
  <si>
    <t>m3</t>
  </si>
  <si>
    <t>POL1_0</t>
  </si>
  <si>
    <t>174101101R00</t>
  </si>
  <si>
    <t>Zásyp jam, rýh, šachet se zhutněním</t>
  </si>
  <si>
    <t>199000002R00</t>
  </si>
  <si>
    <t>Poplatek za skládku horniny 1- 4</t>
  </si>
  <si>
    <t>162601102R00</t>
  </si>
  <si>
    <t>Vodorovné přemístění výkopku z hor.1-4 do 5000 m</t>
  </si>
  <si>
    <t>175101101RT2</t>
  </si>
  <si>
    <t>Obsyp potrubí bez prohození sypaniny, s dodáním štěrkopísku frakce 0 - 22 mm</t>
  </si>
  <si>
    <t>181300010RAC</t>
  </si>
  <si>
    <t>Rozprostření ornice v rovině tloušťka 15 cm, dovoz ornice ze vzdálenosti 5km, osetí trávou</t>
  </si>
  <si>
    <t>m2</t>
  </si>
  <si>
    <t>POL2_0</t>
  </si>
  <si>
    <t>113107310R00</t>
  </si>
  <si>
    <t>Odstranění podkladu pl. 50 m2,kam.těžené tl.10 cm</t>
  </si>
  <si>
    <t>274321321R00</t>
  </si>
  <si>
    <t xml:space="preserve">Železobeton základových pasů C 20/25 </t>
  </si>
  <si>
    <t>274361921RT8</t>
  </si>
  <si>
    <t>Výztuž základových pasů ze svařovaných sítí, průměr drátu  8,0, oka 100/100 mm KY81</t>
  </si>
  <si>
    <t>t</t>
  </si>
  <si>
    <t>271531113R00</t>
  </si>
  <si>
    <t>Polštář základu z kameniva hr. drceného 16-32 mm</t>
  </si>
  <si>
    <t>274351216R00</t>
  </si>
  <si>
    <t>Bednění stěn základových pasů - odstranění</t>
  </si>
  <si>
    <t>274351215R00</t>
  </si>
  <si>
    <t>Bednění stěn základových pasů - zřízení</t>
  </si>
  <si>
    <t>273310030RA0</t>
  </si>
  <si>
    <t>Základová deska z betonu C 16/20, včetně bednění</t>
  </si>
  <si>
    <t>342255024RT1</t>
  </si>
  <si>
    <t>Příčky z desek Ytong tl. 10 cm, desky P 2 - 500, 599 x 249 x 100 mm</t>
  </si>
  <si>
    <t>347012131R00</t>
  </si>
  <si>
    <t>Předstěna SDK,lepená, tl.155mm, RB 12,5 mm + 130PS</t>
  </si>
  <si>
    <t>58594150.ZR</t>
  </si>
  <si>
    <t>Malta zdicí šedá tenkovrstvá Ytong</t>
  </si>
  <si>
    <t>kg</t>
  </si>
  <si>
    <t>POL3_0</t>
  </si>
  <si>
    <t>311321824R00</t>
  </si>
  <si>
    <t>Železobeton nadzákladových zdí pohledový C 20/25</t>
  </si>
  <si>
    <t>311361921RT8</t>
  </si>
  <si>
    <t>Výztuž nadzákladových zdí ze svařovaných sítí, průměr drátu 8,0, oka 100/100 mm KY81</t>
  </si>
  <si>
    <t>311351111R00</t>
  </si>
  <si>
    <t>Bednění nadzákl. zdí oboustranné přesné - zřízení</t>
  </si>
  <si>
    <t>311351112R00</t>
  </si>
  <si>
    <t>Bednění nadzákl. zdí oboustranné přesné - odstr.</t>
  </si>
  <si>
    <t>317941222RA0</t>
  </si>
  <si>
    <t>Překlad z nosníků I č. 160, dl.1,5 m, zdivo 450 mm</t>
  </si>
  <si>
    <t>kus</t>
  </si>
  <si>
    <t>317942725RA0</t>
  </si>
  <si>
    <t>Překlad z nosníků I 220,dl.4,0 m,š.450 mm, podchyc</t>
  </si>
  <si>
    <t>13383430R</t>
  </si>
  <si>
    <t>Tyč průřezu IPE 160, střední, jakost oceli S235, 11375</t>
  </si>
  <si>
    <t>13480825R</t>
  </si>
  <si>
    <t>Tyč průřezu I 240, hrubé, jakost oceli 11373</t>
  </si>
  <si>
    <t>342948111R00</t>
  </si>
  <si>
    <t>Ukotvení příček k cihel.konstr. kotvami na hmožd.</t>
  </si>
  <si>
    <t>m</t>
  </si>
  <si>
    <t>340271610R00</t>
  </si>
  <si>
    <t>Zazdívka otvorů pl.do 4 m2, pórobet.tvár.,tl.10 cm</t>
  </si>
  <si>
    <t>388381122R00</t>
  </si>
  <si>
    <t>Kanály z betonu prostého přilehlé 300 x 300 mm</t>
  </si>
  <si>
    <t>451317777R00</t>
  </si>
  <si>
    <t>Podklad pod dlažbu z beton.C-/7,5,C8/10 tl.do 10cm</t>
  </si>
  <si>
    <t>568111111R00</t>
  </si>
  <si>
    <t>Zřízení vrstvy z geotextilie skl.do 1:5, š. do 3 m</t>
  </si>
  <si>
    <t>67352001R</t>
  </si>
  <si>
    <t>Geotextilie netkaná PK-Nontex PET 150 g/m2</t>
  </si>
  <si>
    <t>596215021R00</t>
  </si>
  <si>
    <t>Kladení zámkové dlažby tl. 6 cm do drtě tl. 4 cm</t>
  </si>
  <si>
    <t>596291111R00</t>
  </si>
  <si>
    <t>Řezání zámkové dlažby tl. 60 mm</t>
  </si>
  <si>
    <t>578142111R00</t>
  </si>
  <si>
    <t>Litý asfalt z kameniva hrubozrnný do 3 m tl. 4 cm</t>
  </si>
  <si>
    <t>578901112R00</t>
  </si>
  <si>
    <t>Zdrsňovací posyp litého asf.obal.kamenivem 6 kg/m2</t>
  </si>
  <si>
    <t>597071102RT1</t>
  </si>
  <si>
    <t>Žlab odvodňovací SELF LINE 100, dl.1000 mm, A15, stavební výška 110 mm, můstkový ocelový rošt</t>
  </si>
  <si>
    <t>597071101RT1</t>
  </si>
  <si>
    <t>Žlab odvodňovací SELF LINE 100, dl. 500 mm, A15, stavební výška 110 mm, můstkový ocelový rošt</t>
  </si>
  <si>
    <t>597071292R00</t>
  </si>
  <si>
    <t>Čelní stěna s nátrubkem pro žlab SELF LINE 150</t>
  </si>
  <si>
    <t>597071291R00</t>
  </si>
  <si>
    <t>Čelní stěna plná pro žlab SELF LINE 150</t>
  </si>
  <si>
    <t>611421133R00</t>
  </si>
  <si>
    <t>Omítka vnitřní stropů rovných, MVC, štuková</t>
  </si>
  <si>
    <t>612421637R00</t>
  </si>
  <si>
    <t>Omítka vnitřní zdiva, MVC, štuková</t>
  </si>
  <si>
    <t>612481211RT2</t>
  </si>
  <si>
    <t>Montáž výztužné sítě (perlinky) do stěrky-stěny, včetně výztužné sítě a stěrkového tmelu Baumit</t>
  </si>
  <si>
    <t>612100031RA0</t>
  </si>
  <si>
    <t>Oprava omítek stěn vnitřních vápenocem. štukových</t>
  </si>
  <si>
    <t>612100010RA0</t>
  </si>
  <si>
    <t>Hrubá výplň rýh ve stěnách</t>
  </si>
  <si>
    <t>612425931R00</t>
  </si>
  <si>
    <t>Omítka vápenná vnitřního ostění - štuková</t>
  </si>
  <si>
    <t>622421132R00</t>
  </si>
  <si>
    <t>Omítka vnější stěn, MVC, hladká, složitost 3</t>
  </si>
  <si>
    <t>639561121R00</t>
  </si>
  <si>
    <t>Obrubník zahradní výšky 250 mm, šedý</t>
  </si>
  <si>
    <t>631310114RA0</t>
  </si>
  <si>
    <t>Mazanina z betonu C 8/10, tloušťka 15 cm</t>
  </si>
  <si>
    <t>642942111R00</t>
  </si>
  <si>
    <t>Osazení zárubní dveřních ocelových, pl. do 2,5 m2</t>
  </si>
  <si>
    <t>55330303R</t>
  </si>
  <si>
    <t>Zárubeň ocelová H 95   700x1970x95 L, ZAKO pro klasické zdění, bez drážky, pevně přivařené závěsy</t>
  </si>
  <si>
    <t>55330307R</t>
  </si>
  <si>
    <t>Zárubeň ocelová H 95   900x1970x95 L, ZAKO pro klasické zdění, bez drážky, pevně přivařené závěsy</t>
  </si>
  <si>
    <t>900      RT2</t>
  </si>
  <si>
    <t>HZS Práce v tarifní třídě 5,  - stěhování stávajícího zařízení a nábytku</t>
  </si>
  <si>
    <t>h</t>
  </si>
  <si>
    <t>962031132R00</t>
  </si>
  <si>
    <t>Bourání příček cihelných tl. 10 cm</t>
  </si>
  <si>
    <t>962032231R00</t>
  </si>
  <si>
    <t>Bourání zdiva z cihel pálených na MVC</t>
  </si>
  <si>
    <t>968083003R00</t>
  </si>
  <si>
    <t>Vybourání plastových oken do 4 m2</t>
  </si>
  <si>
    <t>968072455R00</t>
  </si>
  <si>
    <t>Vybourání kovových dveřních zárubní pl. do 2 m2</t>
  </si>
  <si>
    <t>965081713R00</t>
  </si>
  <si>
    <t>Bourání dlaždic keramických tl. 1 cm, nad 1 m2</t>
  </si>
  <si>
    <t>965043431RT2</t>
  </si>
  <si>
    <t>Bourání podkladů bet., potěr tl. 15 cm, pl. 4 m2, mazanina tl. 15 - 20 cm s potěrem</t>
  </si>
  <si>
    <t>965048230R00</t>
  </si>
  <si>
    <t>Dočištění povrchu po vybourání dlažeb, MC do 30%</t>
  </si>
  <si>
    <t>965049111RT1</t>
  </si>
  <si>
    <t>Příplatek, bourání mazanin se svař. síťí tl. 10 cm, jednostranná výztuž svařovanou sítí</t>
  </si>
  <si>
    <t>965042141RT1</t>
  </si>
  <si>
    <t>Bourání mazanin betonových tl. 10 cm, nad 4 m2, ručně tl. mazaniny 5 - 8 cm</t>
  </si>
  <si>
    <t>967031733R00</t>
  </si>
  <si>
    <t>Přisekání plošné zdiva cihelného na MVC tl. 15 cm</t>
  </si>
  <si>
    <t>968061125R00</t>
  </si>
  <si>
    <t>Vyvěšení dřevěných dveřních křídel pl. do 2 m2</t>
  </si>
  <si>
    <t>968062456R00</t>
  </si>
  <si>
    <t>Vybourání dřevěných dveřních zárubní pl. nad 2 m2</t>
  </si>
  <si>
    <t>979082111R00</t>
  </si>
  <si>
    <t>Vnitrostaveništní doprava suti do 10 m</t>
  </si>
  <si>
    <t>979082121R00</t>
  </si>
  <si>
    <t>Příplatek k vnitrost. dopravě suti za dalších 5 m</t>
  </si>
  <si>
    <t>979981104R00</t>
  </si>
  <si>
    <t>Kontejner, suť bez příměsí, odvoz a likvidace, 9 t</t>
  </si>
  <si>
    <t>970231250R00</t>
  </si>
  <si>
    <t>Řezání cihelného zdiva hl. řezu 250 mm</t>
  </si>
  <si>
    <t>970231350R00</t>
  </si>
  <si>
    <t>Řezání cihelného zdiva hl. řezu 350 mm</t>
  </si>
  <si>
    <t>972033161R00</t>
  </si>
  <si>
    <t>Vybourání otvorů cih. klenba 0,0225 m2, tl. 30 cm</t>
  </si>
  <si>
    <t>971033361R00</t>
  </si>
  <si>
    <t>Vybourání otv. zeď cihel. pl.0,09 m2, tl.60cm, MVC</t>
  </si>
  <si>
    <t>974031142R00</t>
  </si>
  <si>
    <t>Vysekání rýh ve zdi cihelné 7 x 7 cm</t>
  </si>
  <si>
    <t>974031121R00</t>
  </si>
  <si>
    <t>Vysekání rýh ve zdi cihelné 3 x 3 cm</t>
  </si>
  <si>
    <t>974031264R00</t>
  </si>
  <si>
    <t>Vysekání rýh zeď cihelná u stropu 15 x 15 cm</t>
  </si>
  <si>
    <t>998981123R00</t>
  </si>
  <si>
    <t>Přesun hmot demolice postup. rozebíráním v. do 21m</t>
  </si>
  <si>
    <t>998011001R00</t>
  </si>
  <si>
    <t>Přesun hmot pro budovy zděné výšky do 6 m</t>
  </si>
  <si>
    <t>711141559R00</t>
  </si>
  <si>
    <t>Izolace proti vlhk. vodorovná pásy přitavením</t>
  </si>
  <si>
    <t>711111002R00</t>
  </si>
  <si>
    <t>Izolace proti vlhk.vodor. nátěr asf.lak za studena</t>
  </si>
  <si>
    <t>11163450.AR</t>
  </si>
  <si>
    <t>ALP M lak asfaltový penetrační po 9 kg</t>
  </si>
  <si>
    <t>62833161R</t>
  </si>
  <si>
    <t>Pás asfaltovaný těžký Extrasklobit PE G 200 S 40</t>
  </si>
  <si>
    <t>711212001RT2</t>
  </si>
  <si>
    <t>Hydroizolační povlak - nátěr, Mapegum WPS (fa Mapei), proti vlhkosti</t>
  </si>
  <si>
    <t>711212601RT2</t>
  </si>
  <si>
    <t>Těsnicí pás do spoje podlaha - stěna, Mapeband š. 100 mm (fa Mapei)</t>
  </si>
  <si>
    <t>711212111R00</t>
  </si>
  <si>
    <t>Penetrace podkladu nátěrem</t>
  </si>
  <si>
    <t>998711101R00</t>
  </si>
  <si>
    <t>Přesun hmot pro izolace proti vodě, výšky do 6 m</t>
  </si>
  <si>
    <t>713131130R00</t>
  </si>
  <si>
    <t>Izolace tepelná stěn vložením do konstrukce</t>
  </si>
  <si>
    <t>721171808R00</t>
  </si>
  <si>
    <t>Demontáž potrubí z PVC do D 114 mm</t>
  </si>
  <si>
    <t>721140802R00</t>
  </si>
  <si>
    <t>Demontáž potrubí litinového DN 100</t>
  </si>
  <si>
    <t>721176102R00</t>
  </si>
  <si>
    <t>Potrubí HT připojovací D 40 x 1,8 mm</t>
  </si>
  <si>
    <t>721176105R00</t>
  </si>
  <si>
    <t>Potrubí HT připojovací D 110 x 2,7 mm</t>
  </si>
  <si>
    <t>721176103R00</t>
  </si>
  <si>
    <t>Potrubí HT připojovací D 50 x 1,8 mm</t>
  </si>
  <si>
    <t>721176104R00</t>
  </si>
  <si>
    <t>Potrubí HT připojovací D 75 x 1,9 mm</t>
  </si>
  <si>
    <t>721176232R00</t>
  </si>
  <si>
    <t>Potrubí KG svodné (ležaté) zavěšené D 110 x 3,2 mm</t>
  </si>
  <si>
    <t>721211520RT2</t>
  </si>
  <si>
    <t>Vpusť dvorní HL606, klapka, lapač, litinová mřížka, litinový rám, D 110, 160 mm</t>
  </si>
  <si>
    <t>721176222R00</t>
  </si>
  <si>
    <t>Potrubí KG svodné (ležaté) v zemi D 110 x 3,2 mm</t>
  </si>
  <si>
    <t>55351122.AR</t>
  </si>
  <si>
    <t>Lindab tmel těsnicí silikonový NOVA Novaplast</t>
  </si>
  <si>
    <t>998721101R00</t>
  </si>
  <si>
    <t>Přesun hmot pro vnitřní kanalizaci, výšky do 6 m</t>
  </si>
  <si>
    <t>230170012R00</t>
  </si>
  <si>
    <t>Zkouška těsnosti potrubí, DN 50 - 80</t>
  </si>
  <si>
    <t>230170013R00</t>
  </si>
  <si>
    <t>Zkouška těsnosti potrubí, DN 100 - 125</t>
  </si>
  <si>
    <t>722172411R00</t>
  </si>
  <si>
    <t>Potrubí z PPR Ekoplastik, D 20 x 2,8 mm, PN 16</t>
  </si>
  <si>
    <t>722172412R00</t>
  </si>
  <si>
    <t>Potrubí z PPR Ekoplastik, D 25 x 3,5 mm, PN 16</t>
  </si>
  <si>
    <t>722179191R00</t>
  </si>
  <si>
    <t>Příplatek za malý rozsah do 20 m rozvodu</t>
  </si>
  <si>
    <t>soubor</t>
  </si>
  <si>
    <t>722280106R00</t>
  </si>
  <si>
    <t>Tlaková zkouška vodovodního potrubí DN 32</t>
  </si>
  <si>
    <t>722290234R00</t>
  </si>
  <si>
    <t>Proplach a dezinfekce vodovod.potrubí DN 80</t>
  </si>
  <si>
    <t>722202213R00</t>
  </si>
  <si>
    <t>Nástěnka MZD PP-R INSTAPLAST D 20xR1/2</t>
  </si>
  <si>
    <t>722181212RT8</t>
  </si>
  <si>
    <t>Izolace návleková MIRELON PRO tl. stěny 9 mm, vnitřní průměr 25 mm</t>
  </si>
  <si>
    <t>722181213RZ2</t>
  </si>
  <si>
    <t>Izolace návleková MIRELON PRO tl. stěny 13 mm, vnitřní průměr 110 mm</t>
  </si>
  <si>
    <t>722181214RY5</t>
  </si>
  <si>
    <t>Izolace návleková MIRELON PRO tl. stěny 20 mm, vnitřní průměr 76 mm</t>
  </si>
  <si>
    <t>722202423R00</t>
  </si>
  <si>
    <t>Kohout kul. nerozeb.s výpustí PP-R INSTAPLAST D 25</t>
  </si>
  <si>
    <t>722190401R00</t>
  </si>
  <si>
    <t>Vyvedení a upevnění výpustek DN 15</t>
  </si>
  <si>
    <t>722181212RU1</t>
  </si>
  <si>
    <t>Izolace návleková MIRELON PRO tl. stěny 9 mm, vnitřní průměr 32 mm</t>
  </si>
  <si>
    <t>998722101R00</t>
  </si>
  <si>
    <t>Přesun hmot pro vnitřní vodovod, výšky do 6 m</t>
  </si>
  <si>
    <t>723163105R00</t>
  </si>
  <si>
    <t>Potrubí z měděných trubek D 28 x 1,5 mm</t>
  </si>
  <si>
    <t>723150303R00</t>
  </si>
  <si>
    <t>Potrubí ocelové hladké černé svařované D 25x2,6</t>
  </si>
  <si>
    <t>286-14000R</t>
  </si>
  <si>
    <t>Trubka ochranná plyn d 40 x 3,0 x 6000 mm PEHD</t>
  </si>
  <si>
    <t>723190909R00</t>
  </si>
  <si>
    <t>Zkouška tlaková  plynového potrubí</t>
  </si>
  <si>
    <t>723235111R00</t>
  </si>
  <si>
    <t>Kohout kulový,vnitřní-vnitřní z. IVAR.KK G51 DN 15</t>
  </si>
  <si>
    <t>998723101R00</t>
  </si>
  <si>
    <t>Přesun hmot pro vnitřní plynovod, výšky do 6 m</t>
  </si>
  <si>
    <t>725110811R00</t>
  </si>
  <si>
    <t>Demontáž klozetů splachovacích</t>
  </si>
  <si>
    <t>725210821R00</t>
  </si>
  <si>
    <t>Demontáž umyvadel bez výtokových armatur</t>
  </si>
  <si>
    <t>725820801R00</t>
  </si>
  <si>
    <t>Demontáž baterie nástěnné do G 3/4</t>
  </si>
  <si>
    <t>55110063R</t>
  </si>
  <si>
    <t>Hadice FLEXI sanitární (9x13) IVAR.150204 l 60 cm</t>
  </si>
  <si>
    <t>725829301RT2</t>
  </si>
  <si>
    <t>Montáž baterie umyv.a dřezové stojánkové, včetně baterie</t>
  </si>
  <si>
    <t>725017123R00</t>
  </si>
  <si>
    <t>Umyvadlo na šrouby CUBITO 60 x 45 cm, bílé</t>
  </si>
  <si>
    <t>725017153R00</t>
  </si>
  <si>
    <t>Umyvadlo invalidní  64 x 55 cm, bílé</t>
  </si>
  <si>
    <t>725014131R00</t>
  </si>
  <si>
    <t>Klozet závěsný OLYMP + sedátko, bílý</t>
  </si>
  <si>
    <t>725291146R00</t>
  </si>
  <si>
    <t>Madlo dvojité sklopné nerez Novaservis dl. 813 mm</t>
  </si>
  <si>
    <t>725291142R00</t>
  </si>
  <si>
    <t>Madlo dvojité pevné nerez Novaservis dl. 813 mm</t>
  </si>
  <si>
    <t>615290098R</t>
  </si>
  <si>
    <t>Zrcadlo na desce MIO 64x57 cm, otočné, bílé</t>
  </si>
  <si>
    <t>725814102R00</t>
  </si>
  <si>
    <t>Ventil rohový IVAR.PARSEK DN 15 x DN 10</t>
  </si>
  <si>
    <t>998725101R00</t>
  </si>
  <si>
    <t>Přesun hmot pro zařizovací předměty, výšky do 6 m</t>
  </si>
  <si>
    <t>726211321R00</t>
  </si>
  <si>
    <t>Modul-WC Duofix, UP320, h 112 cm</t>
  </si>
  <si>
    <t>28696755R</t>
  </si>
  <si>
    <t>Tlačítko ovládací plastové Sigma10 bílá/chrom/bílá</t>
  </si>
  <si>
    <t>998726121R00</t>
  </si>
  <si>
    <t>Přesun hmot pro předstěnové systémy, výšky do 6 m</t>
  </si>
  <si>
    <t>735117110R00</t>
  </si>
  <si>
    <t>Odpojení a připojení těles po nátěru</t>
  </si>
  <si>
    <t>766660012RA0</t>
  </si>
  <si>
    <t>Montáž dveří jednokřídlových šířky 70 cm</t>
  </si>
  <si>
    <t>766660016RA0</t>
  </si>
  <si>
    <t>Montáž dveří jednokřídlových šířky 90 cm</t>
  </si>
  <si>
    <t>61160102R</t>
  </si>
  <si>
    <t>Dveře vnitřní hladké plné 1kř. 70x197 bílé</t>
  </si>
  <si>
    <t>61160104R</t>
  </si>
  <si>
    <t>Dveře vnitřní hladké plné 1kř. 90x197 bílé</t>
  </si>
  <si>
    <t>27251111R</t>
  </si>
  <si>
    <t>Rohož vstupní gumová OKTAVA 1000x750x14 mm</t>
  </si>
  <si>
    <t>766711021R00</t>
  </si>
  <si>
    <t>Montáž vstupních dveří s vypěněním</t>
  </si>
  <si>
    <t>61143792.AR</t>
  </si>
  <si>
    <t>Dveře vchodové plast ROPLASTO 1100x2200 otevíravé</t>
  </si>
  <si>
    <t>766825111R00</t>
  </si>
  <si>
    <t>Montáž vestavěné skříně 1křídlové šatní polic.</t>
  </si>
  <si>
    <t>998766101R00</t>
  </si>
  <si>
    <t>Přesun hmot pro truhlářské konstr., výšky do 6 m</t>
  </si>
  <si>
    <t>766441111R00</t>
  </si>
  <si>
    <t>Položení podlahy teras z prken, na podkladní rošt</t>
  </si>
  <si>
    <t>59590682R</t>
  </si>
  <si>
    <t>Deska cementotř CETRIS PROFIL FINISH  tl. 12 mm</t>
  </si>
  <si>
    <t>766694912R00</t>
  </si>
  <si>
    <t>Oprava-výměna parapet.desek š.30 cm dl.do 1,6 m</t>
  </si>
  <si>
    <t>766950020RA0</t>
  </si>
  <si>
    <t>Oprava dřevěných dveří, opálení a nátěr</t>
  </si>
  <si>
    <t>766622921R00</t>
  </si>
  <si>
    <t>Oprava oken dvojitých s deštěním, bez výměny prvků</t>
  </si>
  <si>
    <t>767161240R00</t>
  </si>
  <si>
    <t>Montáž zábradlí z trubek na ocel.konstr. nad 45 kg</t>
  </si>
  <si>
    <t>767165120R00</t>
  </si>
  <si>
    <t>Montáž madel z trubek zábr. rovného - svařováním</t>
  </si>
  <si>
    <t>69742404R</t>
  </si>
  <si>
    <t>Koberec - čisticí zóna Prime Nop šíře 2 m</t>
  </si>
  <si>
    <t>767222190R00</t>
  </si>
  <si>
    <t>Příplatek za vytvoření ohybu</t>
  </si>
  <si>
    <t>767225110R00</t>
  </si>
  <si>
    <t>Montáž zábradlí - osazení samostatného sloupku</t>
  </si>
  <si>
    <t>12730112R</t>
  </si>
  <si>
    <t>Trubka nerez bezešvá 50,0 x 2,0</t>
  </si>
  <si>
    <t>998767101R00</t>
  </si>
  <si>
    <t>Přesun hmot pro zámečnické konstr., výšky do 6 m</t>
  </si>
  <si>
    <t>767590110R00</t>
  </si>
  <si>
    <t>Montáž podlahových roštů - svařováním</t>
  </si>
  <si>
    <t>13330310R</t>
  </si>
  <si>
    <t>Úhelník rovnoramenný L jakost 10000 50x50x4 mm</t>
  </si>
  <si>
    <t>767612915R00</t>
  </si>
  <si>
    <t>Oprava - seřízení dřevěného okna</t>
  </si>
  <si>
    <t>767590830R00</t>
  </si>
  <si>
    <t>Demontáž zdvojených podlah - desek</t>
  </si>
  <si>
    <t>767590840R00</t>
  </si>
  <si>
    <t>Demontáž zdvojených podlah - nosného roštu</t>
  </si>
  <si>
    <t>771570014RAA</t>
  </si>
  <si>
    <t>Dlažba z dlaždic keramických 30 x 30 cm, do malty</t>
  </si>
  <si>
    <t>771100020RAB</t>
  </si>
  <si>
    <t>Vyrovnání podkladu samoniv.hmotou Ultraplan v int., nivelační hmota tl. 20 mm, penetrace</t>
  </si>
  <si>
    <t>771100020RAC</t>
  </si>
  <si>
    <t>Vyrovnání podkladu samoniv.hmotou Ultraplan v int., nivelační hmota tl. 30 mm, penetrace</t>
  </si>
  <si>
    <t>771130111R00</t>
  </si>
  <si>
    <t>Obklad soklíků rovných do tmele výšky do 100 mm</t>
  </si>
  <si>
    <t>998771101R00</t>
  </si>
  <si>
    <t>Přesun hmot pro podlahy z dlaždic, výšky do 6 m</t>
  </si>
  <si>
    <t>776510010RA0</t>
  </si>
  <si>
    <t>Demontáž povlakových podlah z nášlapné plochy</t>
  </si>
  <si>
    <t>998712101R00</t>
  </si>
  <si>
    <t>Přesun hmot pro povlakové krytiny, výšky do 6 m</t>
  </si>
  <si>
    <t>781470014RA0</t>
  </si>
  <si>
    <t>Obklad vnitřní keramický 30 x 30 cm</t>
  </si>
  <si>
    <t>781900010RA0</t>
  </si>
  <si>
    <t>Odsekání obkladů vnitřních</t>
  </si>
  <si>
    <t>998781101R00</t>
  </si>
  <si>
    <t>Přesun hmot pro obklady keramické, výšky do 6 m</t>
  </si>
  <si>
    <t>783322120R00</t>
  </si>
  <si>
    <t>Nátěr syntetický ocel. radiát. článků 1x +1x email</t>
  </si>
  <si>
    <t>784450020RA0</t>
  </si>
  <si>
    <t>Malba ze směsi Remal, penetrace 1x, bílá 2x</t>
  </si>
  <si>
    <t>784402801R00</t>
  </si>
  <si>
    <t>Odstranění malby oškrábáním v místnosti H do 3,8 m</t>
  </si>
  <si>
    <t>597642030R</t>
  </si>
  <si>
    <t>Dlažba Taurus Granit matná 300x300x9 mm, Rio Negro</t>
  </si>
  <si>
    <t>58551204.AR</t>
  </si>
  <si>
    <t>KOMPAKT PL, flexibilní polymercementový lepicí tmel</t>
  </si>
  <si>
    <t>210200036R00</t>
  </si>
  <si>
    <t>Svítidlo žárovkové 2131201, 60 W, nástěnné</t>
  </si>
  <si>
    <t>210110001R00</t>
  </si>
  <si>
    <t>Spínač nástěnný jednopól.- řaz. 1, obyč.prostředí</t>
  </si>
  <si>
    <t>210200013R00</t>
  </si>
  <si>
    <t>Svítidlo žárovkové 2112405, 60 W, stropní</t>
  </si>
  <si>
    <t>210110062RT3</t>
  </si>
  <si>
    <t>Infrapasivní spínač osvětlení, včetně dodávky nástěnného interiérového čidla</t>
  </si>
  <si>
    <t>34821183R</t>
  </si>
  <si>
    <t>Svítidlo stropní žárovkové 2112405</t>
  </si>
  <si>
    <t>34535400R</t>
  </si>
  <si>
    <t>Strojek spínače 1pólového Tango 3558-A01340 řaz.1</t>
  </si>
  <si>
    <t>34536700R</t>
  </si>
  <si>
    <t>Rámeček pro spínače a zásuvky Tango 3901A-B10</t>
  </si>
  <si>
    <t>34536490R</t>
  </si>
  <si>
    <t>Kryt spínače Tango 3558A-A651</t>
  </si>
  <si>
    <t>210800105RT1</t>
  </si>
  <si>
    <t>Kabel CYKY 750 V 3x1,5 mm2 uložený pod omítkou, včetně dodávky kabelu</t>
  </si>
  <si>
    <t>210800106RT1</t>
  </si>
  <si>
    <t>Kabel CYKY 750 V 3x2,5 mm2 uložený pod omítkou, včetně dodávky kabelu</t>
  </si>
  <si>
    <t>210800107RT1</t>
  </si>
  <si>
    <t>Kabel CYKY 750 V 3x4 mm2 uložený pod omítkou, včetně dodávky kabelu</t>
  </si>
  <si>
    <t>357161633R</t>
  </si>
  <si>
    <t>Rozvodnice plastová ECO-39P</t>
  </si>
  <si>
    <t>210800646RT1</t>
  </si>
  <si>
    <t>Vodič nn a vn CYA 6 mm2 uložený pevně, včetně dodávky vodiče CYA 6</t>
  </si>
  <si>
    <t>210010344RT1</t>
  </si>
  <si>
    <t>Krabice přístrojová LK 80/1, včetně dodávky krabice LK 80/1</t>
  </si>
  <si>
    <t>210010323R00</t>
  </si>
  <si>
    <t>Krabice odbočná KO, se zapojením, čtvercová</t>
  </si>
  <si>
    <t>34571523R</t>
  </si>
  <si>
    <t>Krabice přístrojová odbočná kruhová z PH KO 97/5</t>
  </si>
  <si>
    <t>210110045R00</t>
  </si>
  <si>
    <t>Spínač zapuštěný střídavý, řazení 6</t>
  </si>
  <si>
    <t>210110041R00</t>
  </si>
  <si>
    <t>Spínač zapuštěný jednopólový, řazení 1</t>
  </si>
  <si>
    <t>34535406R</t>
  </si>
  <si>
    <t>Strojek přepínače střídavého, řaz.6    3558-A06340</t>
  </si>
  <si>
    <t>34536494R</t>
  </si>
  <si>
    <t>Kryt spínače Tango 3558A-A653</t>
  </si>
  <si>
    <t>210111001R00</t>
  </si>
  <si>
    <t>Zásuvka domovní vestavná - provedení 2P</t>
  </si>
  <si>
    <t>34551622R</t>
  </si>
  <si>
    <t>Zásuvka dvojnásobná Tango 5513A-C02357</t>
  </si>
  <si>
    <t>34551610R</t>
  </si>
  <si>
    <t>Zásuvka Tango 5518A-A2349</t>
  </si>
  <si>
    <t>210010301RT1</t>
  </si>
  <si>
    <t>Krabice přístrojová KP, bez zapojení, kruhová, včetně dodávky KP 68/2</t>
  </si>
  <si>
    <t>210010321RT1</t>
  </si>
  <si>
    <t>Krabice univerzální KU a odbočná KO se zapoj.,kruh, vč.dodávky krabice KU 68-1903</t>
  </si>
  <si>
    <t>210010333RT1</t>
  </si>
  <si>
    <t>Krabice pro lištový rozvod LK 80/3,se zapojením, včetně dodávky LK 80/3</t>
  </si>
  <si>
    <t>210190012R00</t>
  </si>
  <si>
    <t>Osazení plastových rozvodnic SP, SD do výklenku</t>
  </si>
  <si>
    <t>210120411R00</t>
  </si>
  <si>
    <t>Jistič vzduch. 1pólový s krytem + sig. kontakt O/1</t>
  </si>
  <si>
    <t>210120803R00</t>
  </si>
  <si>
    <t>Chránič proudový dvoupólový do 40 A</t>
  </si>
  <si>
    <t>35889010.AR</t>
  </si>
  <si>
    <t>Chránič proudový OFE-25-2-030AC</t>
  </si>
  <si>
    <t>35822100R</t>
  </si>
  <si>
    <t>Jistič do 63 A 1pólový charakter. B  LPN-0,6B-1</t>
  </si>
  <si>
    <t>210100251R00</t>
  </si>
  <si>
    <t>Ukončení celoplast. kabelů zákl./pás.do 4x10 mm2</t>
  </si>
  <si>
    <t>D+M systém detekce úniku plynu vč. pipojení na, na stávající EZS, popř. autonomní zapojení</t>
  </si>
  <si>
    <t>005231010R</t>
  </si>
  <si>
    <t>Revize elektro</t>
  </si>
  <si>
    <t>Soubor</t>
  </si>
  <si>
    <t>429853250R</t>
  </si>
  <si>
    <t>Zpětná klapka s pérkem RKK pr.100 mm</t>
  </si>
  <si>
    <t>429148012R</t>
  </si>
  <si>
    <t>Ventilátor axiální do koupelny VENTS 100SL</t>
  </si>
  <si>
    <t>429851112R</t>
  </si>
  <si>
    <t>Potrubí plastové kulaté VP 100/1000 KP</t>
  </si>
  <si>
    <t>728614212R00</t>
  </si>
  <si>
    <t>Mtž ventilátoru axiál. nízkotl. potrub. do d 200mm</t>
  </si>
  <si>
    <t>728114111R00</t>
  </si>
  <si>
    <t>Montáž potrubí plastového kruhového do d 100 mm</t>
  </si>
  <si>
    <t>429853270R</t>
  </si>
  <si>
    <t>Montážní rámeček kruhový VP 100 KMR</t>
  </si>
  <si>
    <t>42973076R</t>
  </si>
  <si>
    <t>Mřížka stěnová uzavřená SMU 20p vel. 400x200</t>
  </si>
  <si>
    <t>42972809R</t>
  </si>
  <si>
    <t>Mřížka čtyřhranná KMM vel. 250x250.20</t>
  </si>
  <si>
    <t>728415112R00</t>
  </si>
  <si>
    <t>Montáž mřížky větrací nebo ventilační do 0,10 m2</t>
  </si>
  <si>
    <t>728415113R00</t>
  </si>
  <si>
    <t>Montáž mřížky větrací nebo ventilační do 0,15 m2</t>
  </si>
  <si>
    <t>728212412R00</t>
  </si>
  <si>
    <t>Montáž klapky plechové kruhové do d 200 mm</t>
  </si>
  <si>
    <t>42971078R</t>
  </si>
  <si>
    <t>Klapka kruhová DN200,na Spiro, ovl.ruční plast</t>
  </si>
  <si>
    <t>429853245R</t>
  </si>
  <si>
    <t>Spojka potrubí kruh. se zpětnou klapkou VP 100 KSK</t>
  </si>
  <si>
    <t>429851111R</t>
  </si>
  <si>
    <t>Potrubí plastové kulaté VP 100/500 KP</t>
  </si>
  <si>
    <t>429853215R</t>
  </si>
  <si>
    <t>Koleno 90° kulaté VP 100-45 KO</t>
  </si>
  <si>
    <t>429853220R</t>
  </si>
  <si>
    <t>T-kus kruhový VP 100 KT</t>
  </si>
  <si>
    <t>998728101R00</t>
  </si>
  <si>
    <t>Přesun hmot pro vzduchotechniku, výšky do 6 m</t>
  </si>
  <si>
    <t>728112112R00</t>
  </si>
  <si>
    <t>Montáž potrubí plechového kruhového do d 200 mm</t>
  </si>
  <si>
    <t>42981166R</t>
  </si>
  <si>
    <t>Potrubí SPIRO  200/3, délka 3 m</t>
  </si>
  <si>
    <t/>
  </si>
  <si>
    <t>SUM</t>
  </si>
  <si>
    <t>POPUZIV</t>
  </si>
  <si>
    <t>END</t>
  </si>
  <si>
    <t>CELKEM</t>
  </si>
  <si>
    <t>Ve všech listech tohoto souboru můžete měnit pouze buňky s modrým pozadím. Jedná se o tyto údaje : 
- údaje o firmě
- jednotkové ceny položek zadané na maximálně dvě desetinná místa                                                                                                                                        - na konci listu s položkami je pole určené pro poznámky, detaily, popř. nové položky apod.</t>
  </si>
  <si>
    <t>Stavební úpravy učebny chemie a adaptace učebny biologie, Zajištění bezbariérové dostupnosti hygienického zázemí.</t>
  </si>
  <si>
    <t>POZNÁMKY, NOVÉ POLOŽKY: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</si>
</sst>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left" vertical="center"/>
    </xf>
    <xf numFmtId="0" fontId="5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5" fillId="34" borderId="15" xfId="0" applyNumberFormat="1" applyFont="1" applyFill="1" applyBorder="1" applyAlignment="1" applyProtection="1">
      <alignment horizontal="right" vertical="center"/>
      <protection locked="0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23" borderId="29" xfId="0" applyNumberFormat="1" applyFill="1" applyBorder="1" applyAlignment="1">
      <alignment/>
    </xf>
    <xf numFmtId="3" fontId="3" fillId="33" borderId="30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 wrapText="1"/>
    </xf>
    <xf numFmtId="3" fontId="3" fillId="33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3" borderId="31" xfId="0" applyNumberFormat="1" applyFont="1" applyFill="1" applyBorder="1" applyAlignment="1">
      <alignment horizontal="center" vertical="center" wrapText="1" shrinkToFit="1"/>
    </xf>
    <xf numFmtId="3" fontId="3" fillId="33" borderId="31" xfId="0" applyNumberFormat="1" applyFont="1" applyFill="1" applyBorder="1" applyAlignment="1">
      <alignment horizontal="center" vertical="center" wrapText="1" shrinkToFit="1"/>
    </xf>
    <xf numFmtId="3" fontId="3" fillId="0" borderId="33" xfId="0" applyNumberFormat="1" applyFont="1" applyBorder="1" applyAlignment="1">
      <alignment horizontal="right" wrapText="1" shrinkToFit="1"/>
    </xf>
    <xf numFmtId="3" fontId="3" fillId="0" borderId="33" xfId="0" applyNumberFormat="1" applyFont="1" applyBorder="1" applyAlignment="1">
      <alignment horizontal="right" shrinkToFit="1"/>
    </xf>
    <xf numFmtId="3" fontId="0" fillId="0" borderId="33" xfId="0" applyNumberFormat="1" applyBorder="1" applyAlignment="1">
      <alignment shrinkToFit="1"/>
    </xf>
    <xf numFmtId="3" fontId="0" fillId="23" borderId="29" xfId="0" applyNumberFormat="1" applyFill="1" applyBorder="1" applyAlignment="1">
      <alignment wrapText="1" shrinkToFit="1"/>
    </xf>
    <xf numFmtId="3" fontId="0" fillId="23" borderId="29" xfId="0" applyNumberFormat="1" applyFill="1" applyBorder="1" applyAlignment="1">
      <alignment shrinkToFit="1"/>
    </xf>
    <xf numFmtId="0" fontId="4" fillId="33" borderId="34" xfId="0" applyFont="1" applyFill="1" applyBorder="1" applyAlignment="1">
      <alignment horizontal="left" vertical="center" indent="1"/>
    </xf>
    <xf numFmtId="0" fontId="5" fillId="33" borderId="35" xfId="0" applyFont="1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4" fontId="4" fillId="33" borderId="35" xfId="0" applyNumberFormat="1" applyFont="1" applyFill="1" applyBorder="1" applyAlignment="1">
      <alignment horizontal="left" vertical="center"/>
    </xf>
    <xf numFmtId="49" fontId="0" fillId="33" borderId="36" xfId="0" applyNumberFormat="1" applyFill="1" applyBorder="1" applyAlignment="1">
      <alignment horizontal="left" vertical="center"/>
    </xf>
    <xf numFmtId="0" fontId="0" fillId="33" borderId="35" xfId="0" applyFill="1" applyBorder="1" applyAlignment="1">
      <alignment/>
    </xf>
    <xf numFmtId="49" fontId="5" fillId="33" borderId="36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/>
    </xf>
    <xf numFmtId="0" fontId="3" fillId="23" borderId="15" xfId="0" applyFont="1" applyFill="1" applyBorder="1" applyAlignment="1">
      <alignment/>
    </xf>
    <xf numFmtId="0" fontId="12" fillId="33" borderId="38" xfId="0" applyFont="1" applyFill="1" applyBorder="1" applyAlignment="1">
      <alignment horizontal="center" vertical="center" wrapText="1"/>
    </xf>
    <xf numFmtId="49" fontId="3" fillId="0" borderId="3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3" fillId="23" borderId="40" xfId="0" applyNumberFormat="1" applyFont="1" applyFill="1" applyBorder="1" applyAlignment="1">
      <alignment horizontal="center"/>
    </xf>
    <xf numFmtId="4" fontId="3" fillId="23" borderId="4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49" fontId="0" fillId="0" borderId="41" xfId="0" applyNumberForma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33" borderId="43" xfId="0" applyFill="1" applyBorder="1" applyAlignment="1">
      <alignment/>
    </xf>
    <xf numFmtId="49" fontId="0" fillId="33" borderId="44" xfId="0" applyNumberFormat="1" applyFill="1" applyBorder="1" applyAlignment="1">
      <alignment/>
    </xf>
    <xf numFmtId="49" fontId="0" fillId="33" borderId="44" xfId="0" applyNumberFormat="1" applyFill="1" applyBorder="1" applyAlignment="1">
      <alignment/>
    </xf>
    <xf numFmtId="0" fontId="0" fillId="33" borderId="44" xfId="0" applyFill="1" applyBorder="1" applyAlignment="1">
      <alignment horizontal="center"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37" xfId="0" applyFill="1" applyBorder="1" applyAlignment="1">
      <alignment/>
    </xf>
    <xf numFmtId="0" fontId="13" fillId="0" borderId="0" xfId="0" applyFont="1" applyAlignment="1">
      <alignment/>
    </xf>
    <xf numFmtId="0" fontId="13" fillId="0" borderId="28" xfId="0" applyFont="1" applyBorder="1" applyAlignment="1">
      <alignment vertical="top"/>
    </xf>
    <xf numFmtId="0" fontId="0" fillId="33" borderId="17" xfId="0" applyFill="1" applyBorder="1" applyAlignment="1">
      <alignment vertical="top"/>
    </xf>
    <xf numFmtId="0" fontId="0" fillId="33" borderId="38" xfId="0" applyFill="1" applyBorder="1" applyAlignment="1">
      <alignment/>
    </xf>
    <xf numFmtId="49" fontId="0" fillId="33" borderId="38" xfId="0" applyNumberFormat="1" applyFill="1" applyBorder="1" applyAlignment="1">
      <alignment/>
    </xf>
    <xf numFmtId="0" fontId="0" fillId="33" borderId="46" xfId="0" applyFill="1" applyBorder="1" applyAlignment="1">
      <alignment wrapText="1"/>
    </xf>
    <xf numFmtId="0" fontId="13" fillId="0" borderId="28" xfId="0" applyNumberFormat="1" applyFont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13" fillId="0" borderId="47" xfId="0" applyFont="1" applyBorder="1" applyAlignment="1">
      <alignment horizontal="center" vertical="top" shrinkToFit="1"/>
    </xf>
    <xf numFmtId="0" fontId="0" fillId="33" borderId="48" xfId="0" applyFill="1" applyBorder="1" applyAlignment="1">
      <alignment horizontal="center" vertical="top" shrinkToFit="1"/>
    </xf>
    <xf numFmtId="172" fontId="13" fillId="0" borderId="39" xfId="0" applyNumberFormat="1" applyFont="1" applyBorder="1" applyAlignment="1">
      <alignment vertical="top" shrinkToFit="1"/>
    </xf>
    <xf numFmtId="172" fontId="0" fillId="33" borderId="40" xfId="0" applyNumberFormat="1" applyFill="1" applyBorder="1" applyAlignment="1">
      <alignment vertical="top" shrinkToFit="1"/>
    </xf>
    <xf numFmtId="4" fontId="0" fillId="33" borderId="49" xfId="0" applyNumberFormat="1" applyFill="1" applyBorder="1" applyAlignment="1">
      <alignment vertical="top"/>
    </xf>
    <xf numFmtId="4" fontId="13" fillId="34" borderId="39" xfId="0" applyNumberFormat="1" applyFont="1" applyFill="1" applyBorder="1" applyAlignment="1" applyProtection="1">
      <alignment vertical="top" shrinkToFit="1"/>
      <protection locked="0"/>
    </xf>
    <xf numFmtId="4" fontId="13" fillId="0" borderId="39" xfId="0" applyNumberFormat="1" applyFont="1" applyBorder="1" applyAlignment="1">
      <alignment vertical="top" shrinkToFit="1"/>
    </xf>
    <xf numFmtId="4" fontId="13" fillId="0" borderId="28" xfId="0" applyNumberFormat="1" applyFont="1" applyBorder="1" applyAlignment="1">
      <alignment vertical="top" shrinkToFit="1"/>
    </xf>
    <xf numFmtId="4" fontId="0" fillId="33" borderId="40" xfId="0" applyNumberFormat="1" applyFill="1" applyBorder="1" applyAlignment="1">
      <alignment vertical="top" shrinkToFit="1"/>
    </xf>
    <xf numFmtId="4" fontId="0" fillId="33" borderId="17" xfId="0" applyNumberFormat="1" applyFill="1" applyBorder="1" applyAlignment="1">
      <alignment vertical="top" shrinkToFit="1"/>
    </xf>
    <xf numFmtId="0" fontId="0" fillId="33" borderId="38" xfId="0" applyFill="1" applyBorder="1" applyAlignment="1">
      <alignment horizontal="center"/>
    </xf>
    <xf numFmtId="0" fontId="0" fillId="33" borderId="50" xfId="0" applyFill="1" applyBorder="1" applyAlignment="1">
      <alignment wrapText="1"/>
    </xf>
    <xf numFmtId="0" fontId="0" fillId="33" borderId="51" xfId="0" applyFill="1" applyBorder="1" applyAlignment="1">
      <alignment vertical="top"/>
    </xf>
    <xf numFmtId="49" fontId="0" fillId="33" borderId="51" xfId="0" applyNumberFormat="1" applyFill="1" applyBorder="1" applyAlignment="1">
      <alignment vertical="top"/>
    </xf>
    <xf numFmtId="49" fontId="0" fillId="33" borderId="49" xfId="0" applyNumberFormat="1" applyFill="1" applyBorder="1" applyAlignment="1">
      <alignment vertical="top"/>
    </xf>
    <xf numFmtId="0" fontId="0" fillId="33" borderId="52" xfId="0" applyFill="1" applyBorder="1" applyAlignment="1">
      <alignment horizontal="center" vertical="top"/>
    </xf>
    <xf numFmtId="172" fontId="0" fillId="33" borderId="49" xfId="0" applyNumberFormat="1" applyFill="1" applyBorder="1" applyAlignment="1">
      <alignment vertical="top"/>
    </xf>
    <xf numFmtId="4" fontId="0" fillId="33" borderId="51" xfId="0" applyNumberFormat="1" applyFill="1" applyBorder="1" applyAlignment="1">
      <alignment vertical="top"/>
    </xf>
    <xf numFmtId="0" fontId="13" fillId="0" borderId="17" xfId="0" applyFont="1" applyBorder="1" applyAlignment="1">
      <alignment vertical="top"/>
    </xf>
    <xf numFmtId="0" fontId="13" fillId="0" borderId="17" xfId="0" applyNumberFormat="1" applyFont="1" applyBorder="1" applyAlignment="1">
      <alignment vertical="top"/>
    </xf>
    <xf numFmtId="0" fontId="13" fillId="0" borderId="48" xfId="0" applyFont="1" applyBorder="1" applyAlignment="1">
      <alignment horizontal="center" vertical="top" shrinkToFit="1"/>
    </xf>
    <xf numFmtId="172" fontId="13" fillId="0" borderId="40" xfId="0" applyNumberFormat="1" applyFont="1" applyBorder="1" applyAlignment="1">
      <alignment vertical="top" shrinkToFit="1"/>
    </xf>
    <xf numFmtId="4" fontId="13" fillId="34" borderId="40" xfId="0" applyNumberFormat="1" applyFont="1" applyFill="1" applyBorder="1" applyAlignment="1" applyProtection="1">
      <alignment vertical="top" shrinkToFit="1"/>
      <protection locked="0"/>
    </xf>
    <xf numFmtId="4" fontId="13" fillId="0" borderId="40" xfId="0" applyNumberFormat="1" applyFont="1" applyBorder="1" applyAlignment="1">
      <alignment vertical="top" shrinkToFit="1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vertical="top"/>
    </xf>
    <xf numFmtId="4" fontId="5" fillId="33" borderId="53" xfId="0" applyNumberFormat="1" applyFont="1" applyFill="1" applyBorder="1" applyAlignment="1">
      <alignment vertical="top"/>
    </xf>
    <xf numFmtId="0" fontId="13" fillId="0" borderId="39" xfId="0" applyNumberFormat="1" applyFont="1" applyBorder="1" applyAlignment="1">
      <alignment horizontal="left" vertical="top" wrapText="1"/>
    </xf>
    <xf numFmtId="0" fontId="0" fillId="33" borderId="40" xfId="0" applyNumberFormat="1" applyFill="1" applyBorder="1" applyAlignment="1">
      <alignment horizontal="left" vertical="top" wrapText="1"/>
    </xf>
    <xf numFmtId="0" fontId="13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0" fillId="34" borderId="37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4" fontId="13" fillId="0" borderId="0" xfId="0" applyNumberFormat="1" applyFont="1" applyFill="1" applyBorder="1" applyAlignment="1" applyProtection="1">
      <alignment vertical="top" shrinkToFit="1"/>
      <protection locked="0"/>
    </xf>
    <xf numFmtId="4" fontId="13" fillId="35" borderId="18" xfId="0" applyNumberFormat="1" applyFont="1" applyFill="1" applyBorder="1" applyAlignment="1" applyProtection="1">
      <alignment vertical="top" shrinkToFit="1"/>
      <protection locked="0"/>
    </xf>
    <xf numFmtId="0" fontId="5" fillId="33" borderId="54" xfId="0" applyFont="1" applyFill="1" applyBorder="1" applyAlignment="1">
      <alignment/>
    </xf>
    <xf numFmtId="4" fontId="5" fillId="33" borderId="49" xfId="0" applyNumberFormat="1" applyFont="1" applyFill="1" applyBorder="1" applyAlignment="1">
      <alignment vertical="top"/>
    </xf>
    <xf numFmtId="4" fontId="14" fillId="0" borderId="39" xfId="0" applyNumberFormat="1" applyFont="1" applyBorder="1" applyAlignment="1">
      <alignment vertical="top" shrinkToFit="1"/>
    </xf>
    <xf numFmtId="4" fontId="5" fillId="33" borderId="40" xfId="0" applyNumberFormat="1" applyFont="1" applyFill="1" applyBorder="1" applyAlignment="1">
      <alignment vertical="top" shrinkToFit="1"/>
    </xf>
    <xf numFmtId="4" fontId="14" fillId="0" borderId="40" xfId="0" applyNumberFormat="1" applyFont="1" applyBorder="1" applyAlignment="1">
      <alignment vertical="top" shrinkToFit="1"/>
    </xf>
    <xf numFmtId="4" fontId="3" fillId="0" borderId="37" xfId="0" applyNumberFormat="1" applyFont="1" applyBorder="1" applyAlignment="1">
      <alignment vertical="center"/>
    </xf>
    <xf numFmtId="4" fontId="3" fillId="0" borderId="28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0" fontId="5" fillId="0" borderId="15" xfId="0" applyFont="1" applyFill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28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3" fillId="36" borderId="0" xfId="0" applyFont="1" applyFill="1" applyAlignment="1">
      <alignment horizontal="left" wrapText="1"/>
    </xf>
    <xf numFmtId="1" fontId="0" fillId="0" borderId="15" xfId="0" applyNumberFormat="1" applyFont="1" applyBorder="1" applyAlignment="1">
      <alignment horizontal="right" indent="1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53" xfId="0" applyNumberFormat="1" applyFont="1" applyBorder="1" applyAlignment="1">
      <alignment horizontal="right" vertical="center" indent="1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5" fillId="34" borderId="15" xfId="0" applyNumberFormat="1" applyFont="1" applyFill="1" applyBorder="1" applyAlignment="1" applyProtection="1">
      <alignment horizontal="left" vertical="center"/>
      <protection locked="0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9" fillId="33" borderId="35" xfId="0" applyNumberFormat="1" applyFont="1" applyFill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53" xfId="0" applyNumberFormat="1" applyFont="1" applyBorder="1" applyAlignment="1">
      <alignment horizontal="right" vertical="center" indent="1"/>
    </xf>
    <xf numFmtId="2" fontId="9" fillId="33" borderId="35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 indent="1"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23" borderId="32" xfId="0" applyNumberFormat="1" applyFill="1" applyBorder="1" applyAlignment="1">
      <alignment/>
    </xf>
    <xf numFmtId="3" fontId="0" fillId="23" borderId="18" xfId="0" applyNumberFormat="1" applyFill="1" applyBorder="1" applyAlignment="1">
      <alignment/>
    </xf>
    <xf numFmtId="3" fontId="0" fillId="23" borderId="58" xfId="0" applyNumberFormat="1" applyFill="1" applyBorder="1" applyAlignment="1">
      <alignment/>
    </xf>
    <xf numFmtId="0" fontId="12" fillId="33" borderId="38" xfId="0" applyFont="1" applyFill="1" applyBorder="1" applyAlignment="1">
      <alignment horizontal="center" vertical="center" wrapText="1"/>
    </xf>
    <xf numFmtId="4" fontId="3" fillId="0" borderId="37" xfId="0" applyNumberFormat="1" applyFont="1" applyBorder="1" applyAlignment="1">
      <alignment vertical="center"/>
    </xf>
    <xf numFmtId="4" fontId="3" fillId="0" borderId="59" xfId="0" applyNumberFormat="1" applyFont="1" applyBorder="1" applyAlignment="1">
      <alignment vertical="center"/>
    </xf>
    <xf numFmtId="49" fontId="3" fillId="0" borderId="37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" fontId="3" fillId="0" borderId="28" xfId="0" applyNumberFormat="1" applyFont="1" applyBorder="1" applyAlignment="1">
      <alignment vertical="center"/>
    </xf>
    <xf numFmtId="4" fontId="3" fillId="0" borderId="47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" fontId="3" fillId="23" borderId="40" xfId="0" applyNumberFormat="1" applyFont="1" applyFill="1" applyBorder="1" applyAlignment="1">
      <alignment/>
    </xf>
    <xf numFmtId="49" fontId="4" fillId="33" borderId="2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4" fontId="3" fillId="0" borderId="17" xfId="0" applyNumberFormat="1" applyFont="1" applyBorder="1" applyAlignment="1">
      <alignment vertical="center"/>
    </xf>
    <xf numFmtId="4" fontId="3" fillId="0" borderId="48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53" xfId="0" applyNumberFormat="1" applyBorder="1" applyAlignment="1">
      <alignment vertical="center" shrinkToFit="1"/>
    </xf>
    <xf numFmtId="0" fontId="0" fillId="0" borderId="41" xfId="0" applyBorder="1" applyAlignment="1">
      <alignment vertical="center"/>
    </xf>
    <xf numFmtId="0" fontId="0" fillId="0" borderId="60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4" fillId="0" borderId="0" xfId="0" applyFont="1" applyAlignment="1">
      <alignment horizontal="center"/>
    </xf>
    <xf numFmtId="49" fontId="0" fillId="0" borderId="6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" fontId="13" fillId="0" borderId="39" xfId="0" applyNumberFormat="1" applyFont="1" applyFill="1" applyBorder="1" applyAlignment="1" applyProtection="1">
      <alignment vertical="top" shrinkToFit="1"/>
      <protection/>
    </xf>
    <xf numFmtId="4" fontId="13" fillId="35" borderId="40" xfId="0" applyNumberFormat="1" applyFont="1" applyFill="1" applyBorder="1" applyAlignment="1" applyProtection="1">
      <alignment vertical="top" shrinkToFit="1"/>
      <protection/>
    </xf>
    <xf numFmtId="4" fontId="13" fillId="0" borderId="40" xfId="0" applyNumberFormat="1" applyFont="1" applyFill="1" applyBorder="1" applyAlignment="1" applyProtection="1">
      <alignment vertical="top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2"/>
  <sheetViews>
    <sheetView zoomScalePageLayoutView="0" workbookViewId="0" topLeftCell="A1">
      <selection activeCell="F10" sqref="F10"/>
    </sheetView>
  </sheetViews>
  <sheetFormatPr defaultColWidth="9.00390625" defaultRowHeight="12.75"/>
  <cols>
    <col min="7" max="7" width="28.00390625" style="0" customWidth="1"/>
  </cols>
  <sheetData>
    <row r="1" ht="12.75">
      <c r="A1" s="37" t="s">
        <v>38</v>
      </c>
    </row>
    <row r="2" spans="1:7" ht="57.75" customHeight="1">
      <c r="A2" s="222" t="s">
        <v>611</v>
      </c>
      <c r="B2" s="222"/>
      <c r="C2" s="222"/>
      <c r="D2" s="222"/>
      <c r="E2" s="222"/>
      <c r="F2" s="222"/>
      <c r="G2" s="222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showGridLines="0" tabSelected="1" zoomScaleSheetLayoutView="75" workbookViewId="0" topLeftCell="B1">
      <selection activeCell="H53" sqref="H53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6.75" customHeight="1">
      <c r="A1" s="73" t="s">
        <v>36</v>
      </c>
      <c r="B1" s="230" t="s">
        <v>41</v>
      </c>
      <c r="C1" s="231"/>
      <c r="D1" s="231"/>
      <c r="E1" s="231"/>
      <c r="F1" s="231"/>
      <c r="G1" s="231"/>
      <c r="H1" s="231"/>
      <c r="I1" s="231"/>
      <c r="J1" s="232"/>
    </row>
    <row r="2" spans="1:15" ht="56.25" customHeight="1">
      <c r="A2" s="4"/>
      <c r="B2" s="81" t="s">
        <v>39</v>
      </c>
      <c r="C2" s="82"/>
      <c r="D2" s="83"/>
      <c r="E2" s="262" t="s">
        <v>612</v>
      </c>
      <c r="F2" s="262"/>
      <c r="G2" s="262"/>
      <c r="H2" s="262"/>
      <c r="I2" s="262"/>
      <c r="J2" s="84"/>
      <c r="O2" s="2"/>
    </row>
    <row r="3" spans="1:10" ht="23.25" customHeight="1" hidden="1">
      <c r="A3" s="4"/>
      <c r="B3" s="85" t="s">
        <v>42</v>
      </c>
      <c r="C3" s="82"/>
      <c r="D3" s="86"/>
      <c r="E3" s="86"/>
      <c r="F3" s="87"/>
      <c r="G3" s="87"/>
      <c r="H3" s="82"/>
      <c r="I3" s="88"/>
      <c r="J3" s="89"/>
    </row>
    <row r="4" spans="1:10" ht="23.25" customHeight="1" hidden="1">
      <c r="A4" s="4"/>
      <c r="B4" s="90" t="s">
        <v>43</v>
      </c>
      <c r="C4" s="91"/>
      <c r="D4" s="92"/>
      <c r="E4" s="92"/>
      <c r="F4" s="93"/>
      <c r="G4" s="94"/>
      <c r="H4" s="93"/>
      <c r="I4" s="94"/>
      <c r="J4" s="95"/>
    </row>
    <row r="5" spans="1:10" ht="24" customHeight="1">
      <c r="A5" s="4"/>
      <c r="B5" s="47" t="s">
        <v>21</v>
      </c>
      <c r="C5" s="5"/>
      <c r="D5" s="96" t="s">
        <v>44</v>
      </c>
      <c r="E5" s="26"/>
      <c r="F5" s="26"/>
      <c r="G5" s="26"/>
      <c r="H5" s="28" t="s">
        <v>33</v>
      </c>
      <c r="I5" s="96" t="s">
        <v>48</v>
      </c>
      <c r="J5" s="11"/>
    </row>
    <row r="6" spans="1:10" ht="15.75" customHeight="1">
      <c r="A6" s="4"/>
      <c r="B6" s="41"/>
      <c r="C6" s="26"/>
      <c r="D6" s="96" t="s">
        <v>45</v>
      </c>
      <c r="E6" s="26"/>
      <c r="F6" s="26"/>
      <c r="G6" s="26"/>
      <c r="H6" s="28" t="s">
        <v>34</v>
      </c>
      <c r="I6" s="96"/>
      <c r="J6" s="11"/>
    </row>
    <row r="7" spans="1:10" ht="15.75" customHeight="1">
      <c r="A7" s="4"/>
      <c r="B7" s="42"/>
      <c r="C7" s="97" t="s">
        <v>47</v>
      </c>
      <c r="D7" s="80" t="s">
        <v>46</v>
      </c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264"/>
      <c r="E11" s="264"/>
      <c r="F11" s="264"/>
      <c r="G11" s="264"/>
      <c r="H11" s="28" t="s">
        <v>33</v>
      </c>
      <c r="I11" s="99"/>
      <c r="J11" s="11"/>
    </row>
    <row r="12" spans="1:10" ht="15.75" customHeight="1">
      <c r="A12" s="4"/>
      <c r="B12" s="41"/>
      <c r="C12" s="26"/>
      <c r="D12" s="228"/>
      <c r="E12" s="228"/>
      <c r="F12" s="228"/>
      <c r="G12" s="228"/>
      <c r="H12" s="28" t="s">
        <v>34</v>
      </c>
      <c r="I12" s="99"/>
      <c r="J12" s="11"/>
    </row>
    <row r="13" spans="1:10" ht="15.75" customHeight="1">
      <c r="A13" s="4"/>
      <c r="B13" s="42"/>
      <c r="C13" s="98"/>
      <c r="D13" s="229"/>
      <c r="E13" s="229"/>
      <c r="F13" s="229"/>
      <c r="G13" s="229"/>
      <c r="H13" s="29"/>
      <c r="I13" s="34"/>
      <c r="J13" s="51"/>
    </row>
    <row r="14" spans="1:10" ht="24" customHeight="1" hidden="1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31</v>
      </c>
      <c r="C15" s="72"/>
      <c r="D15" s="53"/>
      <c r="E15" s="223" t="s">
        <v>29</v>
      </c>
      <c r="F15" s="223"/>
      <c r="G15" s="224" t="s">
        <v>30</v>
      </c>
      <c r="H15" s="224"/>
      <c r="I15" s="224" t="s">
        <v>28</v>
      </c>
      <c r="J15" s="225"/>
    </row>
    <row r="16" spans="1:10" ht="23.25" customHeight="1">
      <c r="A16" s="146" t="s">
        <v>23</v>
      </c>
      <c r="B16" s="147" t="s">
        <v>23</v>
      </c>
      <c r="C16" s="58"/>
      <c r="D16" s="59"/>
      <c r="E16" s="226">
        <f>SUMIF(F47:F76,A16,G47:G76)+SUMIF(F47:F76,"PSU",G47:G76)</f>
        <v>0</v>
      </c>
      <c r="F16" s="227"/>
      <c r="G16" s="226">
        <f>SUMIF(F47:F76,A16,H47:H76)+SUMIF(F47:F76,"PSU",H47:H76)</f>
        <v>0</v>
      </c>
      <c r="H16" s="227"/>
      <c r="I16" s="226">
        <f>SUMIF(F47:F76,A16,I47:I76)+SUMIF(F47:F76,"PSU",I47:I76)</f>
        <v>0</v>
      </c>
      <c r="J16" s="239"/>
    </row>
    <row r="17" spans="1:10" ht="23.25" customHeight="1">
      <c r="A17" s="146" t="s">
        <v>24</v>
      </c>
      <c r="B17" s="147" t="s">
        <v>24</v>
      </c>
      <c r="C17" s="58"/>
      <c r="D17" s="59"/>
      <c r="E17" s="226">
        <f>SUMIF(F47:F76,A17,G47:G76)</f>
        <v>0</v>
      </c>
      <c r="F17" s="227"/>
      <c r="G17" s="226">
        <f>SUMIF(F47:F76,A17,H47:H76)</f>
        <v>0</v>
      </c>
      <c r="H17" s="227"/>
      <c r="I17" s="226">
        <f>SUMIF(F47:F76,A17,I47:I76)</f>
        <v>0</v>
      </c>
      <c r="J17" s="239"/>
    </row>
    <row r="18" spans="1:10" ht="23.25" customHeight="1">
      <c r="A18" s="146" t="s">
        <v>25</v>
      </c>
      <c r="B18" s="147" t="s">
        <v>25</v>
      </c>
      <c r="C18" s="58"/>
      <c r="D18" s="59"/>
      <c r="E18" s="226">
        <f>SUMIF(F47:F76,A18,G47:G76)</f>
        <v>0</v>
      </c>
      <c r="F18" s="227"/>
      <c r="G18" s="226">
        <f>SUMIF(F47:F76,A18,H47:H76)</f>
        <v>0</v>
      </c>
      <c r="H18" s="227"/>
      <c r="I18" s="226">
        <f>SUMIF(F47:F76,A18,I47:I76)</f>
        <v>0</v>
      </c>
      <c r="J18" s="239"/>
    </row>
    <row r="19" spans="1:10" ht="23.25" customHeight="1">
      <c r="A19" s="146" t="s">
        <v>113</v>
      </c>
      <c r="B19" s="147" t="s">
        <v>26</v>
      </c>
      <c r="C19" s="58"/>
      <c r="D19" s="59"/>
      <c r="E19" s="226">
        <f>SUMIF(F47:F76,A19,G47:G76)</f>
        <v>0</v>
      </c>
      <c r="F19" s="227"/>
      <c r="G19" s="226">
        <f>SUMIF(F47:F76,A19,H47:H76)</f>
        <v>0</v>
      </c>
      <c r="H19" s="227"/>
      <c r="I19" s="226">
        <f>SUMIF(F47:F76,A19,I47:I76)</f>
        <v>0</v>
      </c>
      <c r="J19" s="239"/>
    </row>
    <row r="20" spans="1:10" ht="23.25" customHeight="1">
      <c r="A20" s="146" t="s">
        <v>114</v>
      </c>
      <c r="B20" s="147" t="s">
        <v>27</v>
      </c>
      <c r="C20" s="58"/>
      <c r="D20" s="59"/>
      <c r="E20" s="226">
        <f>SUMIF(F47:F76,A20,G47:G76)</f>
        <v>0</v>
      </c>
      <c r="F20" s="227"/>
      <c r="G20" s="226">
        <f>SUMIF(F47:F76,A20,H47:H76)</f>
        <v>0</v>
      </c>
      <c r="H20" s="227"/>
      <c r="I20" s="226">
        <f>SUMIF(F47:F76,A20,I47:I76)</f>
        <v>0</v>
      </c>
      <c r="J20" s="239"/>
    </row>
    <row r="21" spans="1:10" ht="23.25" customHeight="1">
      <c r="A21" s="4"/>
      <c r="B21" s="74" t="s">
        <v>28</v>
      </c>
      <c r="C21" s="75"/>
      <c r="D21" s="76"/>
      <c r="E21" s="240">
        <f>SUM(E16:F20)</f>
        <v>0</v>
      </c>
      <c r="F21" s="241"/>
      <c r="G21" s="240">
        <f>SUM(G16:H20)</f>
        <v>0</v>
      </c>
      <c r="H21" s="241"/>
      <c r="I21" s="240">
        <f>SUM(I16:J20)</f>
        <v>0</v>
      </c>
      <c r="J21" s="246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237">
        <f>ZakladDPHSniVypocet</f>
        <v>0</v>
      </c>
      <c r="H23" s="238"/>
      <c r="I23" s="238"/>
      <c r="J23" s="62" t="str">
        <f aca="true" t="shared" si="0" ref="J23:J28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44">
        <f>ZakladDPHSni*SazbaDPH1/100</f>
        <v>0</v>
      </c>
      <c r="H24" s="245"/>
      <c r="I24" s="245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237">
        <f>ZakladDPHZaklVypocet</f>
        <v>0</v>
      </c>
      <c r="H25" s="238"/>
      <c r="I25" s="238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33">
        <f>ZakladDPHZakl*SazbaDPH2/100</f>
        <v>0</v>
      </c>
      <c r="H26" s="234"/>
      <c r="I26" s="234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235">
        <f>0</f>
        <v>0</v>
      </c>
      <c r="H27" s="235"/>
      <c r="I27" s="235"/>
      <c r="J27" s="63" t="str">
        <f t="shared" si="0"/>
        <v>CZK</v>
      </c>
    </row>
    <row r="28" spans="1:10" ht="27.75" customHeight="1" hidden="1" thickBot="1">
      <c r="A28" s="4"/>
      <c r="B28" s="118" t="s">
        <v>22</v>
      </c>
      <c r="C28" s="119"/>
      <c r="D28" s="119"/>
      <c r="E28" s="120"/>
      <c r="F28" s="121"/>
      <c r="G28" s="242">
        <f>ZakladDPHSniVypocet+ZakladDPHZaklVypocet</f>
        <v>0</v>
      </c>
      <c r="H28" s="242"/>
      <c r="I28" s="242"/>
      <c r="J28" s="122" t="str">
        <f t="shared" si="0"/>
        <v>CZK</v>
      </c>
    </row>
    <row r="29" spans="1:10" ht="27.75" customHeight="1" thickBot="1">
      <c r="A29" s="4"/>
      <c r="B29" s="118" t="s">
        <v>35</v>
      </c>
      <c r="C29" s="123"/>
      <c r="D29" s="123"/>
      <c r="E29" s="123"/>
      <c r="F29" s="123"/>
      <c r="G29" s="236">
        <f>ZakladDPHSni+DPHSni+ZakladDPHZakl+DPHZakl+Zaokrouhleni</f>
        <v>0</v>
      </c>
      <c r="H29" s="236"/>
      <c r="I29" s="236"/>
      <c r="J29" s="124" t="s">
        <v>50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263"/>
      <c r="E32" s="263"/>
      <c r="F32" s="19" t="s">
        <v>9</v>
      </c>
      <c r="G32" s="39"/>
      <c r="H32" s="40"/>
      <c r="I32" s="39"/>
      <c r="J32" s="12"/>
    </row>
    <row r="33" spans="1:10" ht="23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45" customHeight="1">
      <c r="A34" s="30"/>
      <c r="B34" s="30"/>
      <c r="C34" s="31"/>
      <c r="D34" s="217"/>
      <c r="E34" s="217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243" t="s">
        <v>2</v>
      </c>
      <c r="E35" s="243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10"/>
      <c r="G37" s="110"/>
      <c r="H37" s="110"/>
      <c r="I37" s="110"/>
      <c r="J37" s="3"/>
    </row>
    <row r="38" spans="1:10" ht="25.5" customHeight="1" hidden="1">
      <c r="A38" s="102" t="s">
        <v>37</v>
      </c>
      <c r="B38" s="104" t="s">
        <v>16</v>
      </c>
      <c r="C38" s="105" t="s">
        <v>5</v>
      </c>
      <c r="D38" s="106"/>
      <c r="E38" s="106"/>
      <c r="F38" s="111" t="str">
        <f>B23</f>
        <v>Základ pro sníženou DPH</v>
      </c>
      <c r="G38" s="111" t="str">
        <f>B25</f>
        <v>Základ pro základní DPH</v>
      </c>
      <c r="H38" s="112" t="s">
        <v>17</v>
      </c>
      <c r="I38" s="112" t="s">
        <v>1</v>
      </c>
      <c r="J38" s="107" t="s">
        <v>0</v>
      </c>
    </row>
    <row r="39" spans="1:10" ht="25.5" customHeight="1" hidden="1">
      <c r="A39" s="102">
        <v>1</v>
      </c>
      <c r="B39" s="108"/>
      <c r="C39" s="247"/>
      <c r="D39" s="248"/>
      <c r="E39" s="248"/>
      <c r="F39" s="113">
        <f>' Pol'!AC268</f>
        <v>0</v>
      </c>
      <c r="G39" s="114">
        <f>' Pol'!AD268</f>
        <v>0</v>
      </c>
      <c r="H39" s="115">
        <f>(F39*SazbaDPH1/100)+(G39*SazbaDPH2/100)</f>
        <v>0</v>
      </c>
      <c r="I39" s="115">
        <f>F39+G39+H39</f>
        <v>0</v>
      </c>
      <c r="J39" s="109">
        <f>IF(CenaCelkemVypocet=0,"",I39/CenaCelkemVypocet*100)</f>
      </c>
    </row>
    <row r="40" spans="1:10" ht="25.5" customHeight="1" hidden="1">
      <c r="A40" s="102"/>
      <c r="B40" s="249" t="s">
        <v>49</v>
      </c>
      <c r="C40" s="250"/>
      <c r="D40" s="250"/>
      <c r="E40" s="251"/>
      <c r="F40" s="116">
        <f>SUMIF(A39:A39,"=1",F39:F39)</f>
        <v>0</v>
      </c>
      <c r="G40" s="117">
        <f>SUMIF(A39:A39,"=1",G39:G39)</f>
        <v>0</v>
      </c>
      <c r="H40" s="117">
        <f>SUMIF(A39:A39,"=1",H39:H39)</f>
        <v>0</v>
      </c>
      <c r="I40" s="117">
        <f>SUMIF(A39:A39,"=1",I39:I39)</f>
        <v>0</v>
      </c>
      <c r="J40" s="103">
        <f>SUMIF(A39:A39,"=1",J39:J39)</f>
        <v>0</v>
      </c>
    </row>
    <row r="44" ht="15.75">
      <c r="B44" s="125" t="s">
        <v>51</v>
      </c>
    </row>
    <row r="46" spans="1:10" ht="25.5" customHeight="1">
      <c r="A46" s="126"/>
      <c r="B46" s="130" t="s">
        <v>16</v>
      </c>
      <c r="C46" s="130" t="s">
        <v>5</v>
      </c>
      <c r="D46" s="131"/>
      <c r="E46" s="131"/>
      <c r="F46" s="134" t="s">
        <v>52</v>
      </c>
      <c r="G46" s="134" t="s">
        <v>29</v>
      </c>
      <c r="H46" s="134" t="s">
        <v>30</v>
      </c>
      <c r="I46" s="252" t="s">
        <v>28</v>
      </c>
      <c r="J46" s="252"/>
    </row>
    <row r="47" spans="1:10" ht="25.5" customHeight="1">
      <c r="A47" s="127"/>
      <c r="B47" s="135" t="s">
        <v>53</v>
      </c>
      <c r="C47" s="255" t="s">
        <v>54</v>
      </c>
      <c r="D47" s="256"/>
      <c r="E47" s="256"/>
      <c r="F47" s="137" t="s">
        <v>23</v>
      </c>
      <c r="G47" s="138">
        <f>' Pol'!I8</f>
        <v>0</v>
      </c>
      <c r="H47" s="214">
        <f>' Pol'!K8</f>
        <v>0</v>
      </c>
      <c r="I47" s="253">
        <f>G47+H47</f>
        <v>0</v>
      </c>
      <c r="J47" s="254"/>
    </row>
    <row r="48" spans="1:10" ht="25.5" customHeight="1">
      <c r="A48" s="127"/>
      <c r="B48" s="129" t="s">
        <v>55</v>
      </c>
      <c r="C48" s="259" t="s">
        <v>56</v>
      </c>
      <c r="D48" s="260"/>
      <c r="E48" s="260"/>
      <c r="F48" s="139" t="s">
        <v>23</v>
      </c>
      <c r="G48" s="140">
        <f>' Pol'!I16</f>
        <v>0</v>
      </c>
      <c r="H48" s="215">
        <f>' Pol'!K16</f>
        <v>0</v>
      </c>
      <c r="I48" s="257">
        <f aca="true" t="shared" si="1" ref="I48:I62">G48+H48</f>
        <v>0</v>
      </c>
      <c r="J48" s="258"/>
    </row>
    <row r="49" spans="1:10" ht="25.5" customHeight="1">
      <c r="A49" s="127"/>
      <c r="B49" s="129" t="s">
        <v>57</v>
      </c>
      <c r="C49" s="259" t="s">
        <v>58</v>
      </c>
      <c r="D49" s="260"/>
      <c r="E49" s="260"/>
      <c r="F49" s="139" t="s">
        <v>23</v>
      </c>
      <c r="G49" s="140">
        <f>' Pol'!I23</f>
        <v>0</v>
      </c>
      <c r="H49" s="215">
        <f>' Pol'!K23</f>
        <v>0</v>
      </c>
      <c r="I49" s="257">
        <f t="shared" si="1"/>
        <v>0</v>
      </c>
      <c r="J49" s="258"/>
    </row>
    <row r="50" spans="1:10" ht="25.5" customHeight="1">
      <c r="A50" s="127"/>
      <c r="B50" s="129" t="s">
        <v>59</v>
      </c>
      <c r="C50" s="259" t="s">
        <v>60</v>
      </c>
      <c r="D50" s="260"/>
      <c r="E50" s="260"/>
      <c r="F50" s="139" t="s">
        <v>23</v>
      </c>
      <c r="G50" s="140">
        <f>' Pol'!I38</f>
        <v>0</v>
      </c>
      <c r="H50" s="215">
        <f>' Pol'!K38</f>
        <v>0</v>
      </c>
      <c r="I50" s="257">
        <f t="shared" si="1"/>
        <v>0</v>
      </c>
      <c r="J50" s="258"/>
    </row>
    <row r="51" spans="1:10" ht="25.5" customHeight="1">
      <c r="A51" s="127"/>
      <c r="B51" s="129" t="s">
        <v>61</v>
      </c>
      <c r="C51" s="259" t="s">
        <v>62</v>
      </c>
      <c r="D51" s="260"/>
      <c r="E51" s="260"/>
      <c r="F51" s="139" t="s">
        <v>23</v>
      </c>
      <c r="G51" s="140">
        <f>' Pol'!I40</f>
        <v>0</v>
      </c>
      <c r="H51" s="215">
        <f>' Pol'!K40</f>
        <v>0</v>
      </c>
      <c r="I51" s="257">
        <f t="shared" si="1"/>
        <v>0</v>
      </c>
      <c r="J51" s="258"/>
    </row>
    <row r="52" spans="1:10" ht="25.5" customHeight="1">
      <c r="A52" s="127"/>
      <c r="B52" s="129" t="s">
        <v>63</v>
      </c>
      <c r="C52" s="259" t="s">
        <v>64</v>
      </c>
      <c r="D52" s="260"/>
      <c r="E52" s="260"/>
      <c r="F52" s="139" t="s">
        <v>23</v>
      </c>
      <c r="G52" s="140">
        <f>' Pol'!I51</f>
        <v>0</v>
      </c>
      <c r="H52" s="215">
        <f>' Pol'!K51</f>
        <v>0</v>
      </c>
      <c r="I52" s="257">
        <f t="shared" si="1"/>
        <v>0</v>
      </c>
      <c r="J52" s="258"/>
    </row>
    <row r="53" spans="1:10" ht="25.5" customHeight="1">
      <c r="A53" s="127"/>
      <c r="B53" s="129" t="s">
        <v>65</v>
      </c>
      <c r="C53" s="259" t="s">
        <v>66</v>
      </c>
      <c r="D53" s="260"/>
      <c r="E53" s="260"/>
      <c r="F53" s="139" t="s">
        <v>23</v>
      </c>
      <c r="G53" s="140">
        <f>' Pol'!I58</f>
        <v>0</v>
      </c>
      <c r="H53" s="215">
        <f>' Pol'!K58</f>
        <v>0</v>
      </c>
      <c r="I53" s="257">
        <f t="shared" si="1"/>
        <v>0</v>
      </c>
      <c r="J53" s="258"/>
    </row>
    <row r="54" spans="1:10" ht="25.5" customHeight="1">
      <c r="A54" s="127"/>
      <c r="B54" s="129" t="s">
        <v>67</v>
      </c>
      <c r="C54" s="259" t="s">
        <v>68</v>
      </c>
      <c r="D54" s="260"/>
      <c r="E54" s="260"/>
      <c r="F54" s="139" t="s">
        <v>23</v>
      </c>
      <c r="G54" s="140">
        <f>' Pol'!I60</f>
        <v>0</v>
      </c>
      <c r="H54" s="215">
        <f>' Pol'!K60</f>
        <v>0</v>
      </c>
      <c r="I54" s="257">
        <f t="shared" si="1"/>
        <v>0</v>
      </c>
      <c r="J54" s="258"/>
    </row>
    <row r="55" spans="1:10" ht="25.5" customHeight="1">
      <c r="A55" s="127"/>
      <c r="B55" s="129" t="s">
        <v>69</v>
      </c>
      <c r="C55" s="259" t="s">
        <v>70</v>
      </c>
      <c r="D55" s="260"/>
      <c r="E55" s="260"/>
      <c r="F55" s="139" t="s">
        <v>23</v>
      </c>
      <c r="G55" s="140">
        <f>' Pol'!I63</f>
        <v>0</v>
      </c>
      <c r="H55" s="215">
        <f>' Pol'!K63</f>
        <v>0</v>
      </c>
      <c r="I55" s="257">
        <f t="shared" si="1"/>
        <v>0</v>
      </c>
      <c r="J55" s="258"/>
    </row>
    <row r="56" spans="1:10" ht="25.5" customHeight="1">
      <c r="A56" s="127"/>
      <c r="B56" s="129" t="s">
        <v>71</v>
      </c>
      <c r="C56" s="259" t="s">
        <v>72</v>
      </c>
      <c r="D56" s="260"/>
      <c r="E56" s="260"/>
      <c r="F56" s="139" t="s">
        <v>23</v>
      </c>
      <c r="G56" s="140">
        <f>' Pol'!I67</f>
        <v>0</v>
      </c>
      <c r="H56" s="215">
        <f>' Pol'!K67</f>
        <v>0</v>
      </c>
      <c r="I56" s="257">
        <f t="shared" si="1"/>
        <v>0</v>
      </c>
      <c r="J56" s="258"/>
    </row>
    <row r="57" spans="1:10" ht="25.5" customHeight="1">
      <c r="A57" s="127"/>
      <c r="B57" s="129" t="s">
        <v>73</v>
      </c>
      <c r="C57" s="259" t="s">
        <v>74</v>
      </c>
      <c r="D57" s="260"/>
      <c r="E57" s="260"/>
      <c r="F57" s="139" t="s">
        <v>23</v>
      </c>
      <c r="G57" s="140">
        <f>' Pol'!I69</f>
        <v>0</v>
      </c>
      <c r="H57" s="215">
        <f>' Pol'!K69</f>
        <v>0</v>
      </c>
      <c r="I57" s="257">
        <f t="shared" si="1"/>
        <v>0</v>
      </c>
      <c r="J57" s="258"/>
    </row>
    <row r="58" spans="1:10" ht="25.5" customHeight="1">
      <c r="A58" s="127"/>
      <c r="B58" s="129" t="s">
        <v>75</v>
      </c>
      <c r="C58" s="259" t="s">
        <v>76</v>
      </c>
      <c r="D58" s="260"/>
      <c r="E58" s="260"/>
      <c r="F58" s="139" t="s">
        <v>23</v>
      </c>
      <c r="G58" s="140">
        <f>' Pol'!I82</f>
        <v>0</v>
      </c>
      <c r="H58" s="215">
        <f>' Pol'!K82</f>
        <v>0</v>
      </c>
      <c r="I58" s="257">
        <f t="shared" si="1"/>
        <v>0</v>
      </c>
      <c r="J58" s="258"/>
    </row>
    <row r="59" spans="1:10" ht="25.5" customHeight="1">
      <c r="A59" s="127"/>
      <c r="B59" s="129" t="s">
        <v>77</v>
      </c>
      <c r="C59" s="259" t="s">
        <v>78</v>
      </c>
      <c r="D59" s="260"/>
      <c r="E59" s="260"/>
      <c r="F59" s="139" t="s">
        <v>23</v>
      </c>
      <c r="G59" s="140">
        <f>' Pol'!I93</f>
        <v>0</v>
      </c>
      <c r="H59" s="215">
        <f>' Pol'!K93</f>
        <v>0</v>
      </c>
      <c r="I59" s="257">
        <f t="shared" si="1"/>
        <v>0</v>
      </c>
      <c r="J59" s="258"/>
    </row>
    <row r="60" spans="1:10" ht="25.5" customHeight="1">
      <c r="A60" s="127"/>
      <c r="B60" s="129" t="s">
        <v>79</v>
      </c>
      <c r="C60" s="259" t="s">
        <v>80</v>
      </c>
      <c r="D60" s="260"/>
      <c r="E60" s="260"/>
      <c r="F60" s="139" t="s">
        <v>24</v>
      </c>
      <c r="G60" s="140">
        <f>' Pol'!I96</f>
        <v>0</v>
      </c>
      <c r="H60" s="215">
        <f>' Pol'!K96</f>
        <v>0</v>
      </c>
      <c r="I60" s="257">
        <f t="shared" si="1"/>
        <v>0</v>
      </c>
      <c r="J60" s="258"/>
    </row>
    <row r="61" spans="1:10" ht="25.5" customHeight="1">
      <c r="A61" s="127"/>
      <c r="B61" s="129" t="s">
        <v>81</v>
      </c>
      <c r="C61" s="259" t="s">
        <v>82</v>
      </c>
      <c r="D61" s="260"/>
      <c r="E61" s="260"/>
      <c r="F61" s="139" t="s">
        <v>24</v>
      </c>
      <c r="G61" s="140">
        <f>' Pol'!I105</f>
        <v>0</v>
      </c>
      <c r="H61" s="215">
        <f>' Pol'!K105</f>
        <v>0</v>
      </c>
      <c r="I61" s="257">
        <f t="shared" si="1"/>
        <v>0</v>
      </c>
      <c r="J61" s="258"/>
    </row>
    <row r="62" spans="1:10" ht="25.5" customHeight="1">
      <c r="A62" s="127"/>
      <c r="B62" s="129" t="s">
        <v>83</v>
      </c>
      <c r="C62" s="259" t="s">
        <v>84</v>
      </c>
      <c r="D62" s="260"/>
      <c r="E62" s="260"/>
      <c r="F62" s="139" t="s">
        <v>24</v>
      </c>
      <c r="G62" s="140">
        <f>' Pol'!I107</f>
        <v>0</v>
      </c>
      <c r="H62" s="215">
        <f>' Pol'!K107</f>
        <v>0</v>
      </c>
      <c r="I62" s="257">
        <f t="shared" si="1"/>
        <v>0</v>
      </c>
      <c r="J62" s="258"/>
    </row>
    <row r="63" spans="1:10" ht="25.5" customHeight="1">
      <c r="A63" s="127"/>
      <c r="B63" s="129" t="s">
        <v>85</v>
      </c>
      <c r="C63" s="259" t="s">
        <v>86</v>
      </c>
      <c r="D63" s="260"/>
      <c r="E63" s="260"/>
      <c r="F63" s="139" t="s">
        <v>24</v>
      </c>
      <c r="G63" s="140">
        <f>' Pol'!I121</f>
        <v>0</v>
      </c>
      <c r="H63" s="215">
        <f>' Pol'!K121</f>
        <v>0</v>
      </c>
      <c r="I63" s="257">
        <f aca="true" t="shared" si="2" ref="I63:I76">G63+H63</f>
        <v>0</v>
      </c>
      <c r="J63" s="258"/>
    </row>
    <row r="64" spans="1:10" ht="25.5" customHeight="1">
      <c r="A64" s="127"/>
      <c r="B64" s="129" t="s">
        <v>87</v>
      </c>
      <c r="C64" s="259" t="s">
        <v>88</v>
      </c>
      <c r="D64" s="260"/>
      <c r="E64" s="260"/>
      <c r="F64" s="139" t="s">
        <v>24</v>
      </c>
      <c r="G64" s="140">
        <f>' Pol'!I135</f>
        <v>0</v>
      </c>
      <c r="H64" s="215">
        <f>' Pol'!K135</f>
        <v>0</v>
      </c>
      <c r="I64" s="257">
        <f t="shared" si="2"/>
        <v>0</v>
      </c>
      <c r="J64" s="258"/>
    </row>
    <row r="65" spans="1:10" ht="25.5" customHeight="1">
      <c r="A65" s="127"/>
      <c r="B65" s="129" t="s">
        <v>89</v>
      </c>
      <c r="C65" s="259" t="s">
        <v>90</v>
      </c>
      <c r="D65" s="260"/>
      <c r="E65" s="260"/>
      <c r="F65" s="139" t="s">
        <v>24</v>
      </c>
      <c r="G65" s="140">
        <f>' Pol'!I142</f>
        <v>0</v>
      </c>
      <c r="H65" s="215">
        <f>' Pol'!K142</f>
        <v>0</v>
      </c>
      <c r="I65" s="257">
        <f t="shared" si="2"/>
        <v>0</v>
      </c>
      <c r="J65" s="258"/>
    </row>
    <row r="66" spans="1:10" ht="25.5" customHeight="1">
      <c r="A66" s="127"/>
      <c r="B66" s="129" t="s">
        <v>91</v>
      </c>
      <c r="C66" s="259" t="s">
        <v>92</v>
      </c>
      <c r="D66" s="260"/>
      <c r="E66" s="260"/>
      <c r="F66" s="139" t="s">
        <v>24</v>
      </c>
      <c r="G66" s="140">
        <f>' Pol'!I156</f>
        <v>0</v>
      </c>
      <c r="H66" s="215">
        <f>' Pol'!K156</f>
        <v>0</v>
      </c>
      <c r="I66" s="257">
        <f t="shared" si="2"/>
        <v>0</v>
      </c>
      <c r="J66" s="258"/>
    </row>
    <row r="67" spans="1:10" ht="25.5" customHeight="1">
      <c r="A67" s="127"/>
      <c r="B67" s="129" t="s">
        <v>93</v>
      </c>
      <c r="C67" s="259" t="s">
        <v>94</v>
      </c>
      <c r="D67" s="260"/>
      <c r="E67" s="260"/>
      <c r="F67" s="139" t="s">
        <v>24</v>
      </c>
      <c r="G67" s="140">
        <f>' Pol'!I160</f>
        <v>0</v>
      </c>
      <c r="H67" s="215">
        <f>' Pol'!K160</f>
        <v>0</v>
      </c>
      <c r="I67" s="257">
        <f t="shared" si="2"/>
        <v>0</v>
      </c>
      <c r="J67" s="258"/>
    </row>
    <row r="68" spans="1:10" ht="25.5" customHeight="1">
      <c r="A68" s="127"/>
      <c r="B68" s="129" t="s">
        <v>95</v>
      </c>
      <c r="C68" s="259" t="s">
        <v>96</v>
      </c>
      <c r="D68" s="260"/>
      <c r="E68" s="260"/>
      <c r="F68" s="139" t="s">
        <v>24</v>
      </c>
      <c r="G68" s="140">
        <f>' Pol'!I162</f>
        <v>0</v>
      </c>
      <c r="H68" s="215">
        <f>' Pol'!K162</f>
        <v>0</v>
      </c>
      <c r="I68" s="257">
        <f t="shared" si="2"/>
        <v>0</v>
      </c>
      <c r="J68" s="258"/>
    </row>
    <row r="69" spans="1:10" ht="25.5" customHeight="1">
      <c r="A69" s="127"/>
      <c r="B69" s="129" t="s">
        <v>97</v>
      </c>
      <c r="C69" s="259" t="s">
        <v>98</v>
      </c>
      <c r="D69" s="260"/>
      <c r="E69" s="260"/>
      <c r="F69" s="139" t="s">
        <v>24</v>
      </c>
      <c r="G69" s="140">
        <f>' Pol'!I177</f>
        <v>0</v>
      </c>
      <c r="H69" s="215">
        <f>' Pol'!K177</f>
        <v>0</v>
      </c>
      <c r="I69" s="257">
        <f t="shared" si="2"/>
        <v>0</v>
      </c>
      <c r="J69" s="258"/>
    </row>
    <row r="70" spans="1:10" ht="25.5" customHeight="1">
      <c r="A70" s="127"/>
      <c r="B70" s="129" t="s">
        <v>99</v>
      </c>
      <c r="C70" s="259" t="s">
        <v>100</v>
      </c>
      <c r="D70" s="260"/>
      <c r="E70" s="260"/>
      <c r="F70" s="139" t="s">
        <v>24</v>
      </c>
      <c r="G70" s="140">
        <f>' Pol'!I190</f>
        <v>0</v>
      </c>
      <c r="H70" s="215">
        <f>' Pol'!K190</f>
        <v>0</v>
      </c>
      <c r="I70" s="257">
        <f t="shared" si="2"/>
        <v>0</v>
      </c>
      <c r="J70" s="258"/>
    </row>
    <row r="71" spans="1:10" ht="25.5" customHeight="1">
      <c r="A71" s="127"/>
      <c r="B71" s="129" t="s">
        <v>101</v>
      </c>
      <c r="C71" s="259" t="s">
        <v>102</v>
      </c>
      <c r="D71" s="260"/>
      <c r="E71" s="260"/>
      <c r="F71" s="139" t="s">
        <v>24</v>
      </c>
      <c r="G71" s="140">
        <f>' Pol'!I196</f>
        <v>0</v>
      </c>
      <c r="H71" s="215">
        <f>' Pol'!K196</f>
        <v>0</v>
      </c>
      <c r="I71" s="257">
        <f t="shared" si="2"/>
        <v>0</v>
      </c>
      <c r="J71" s="258"/>
    </row>
    <row r="72" spans="1:10" ht="25.5" customHeight="1">
      <c r="A72" s="127"/>
      <c r="B72" s="129" t="s">
        <v>103</v>
      </c>
      <c r="C72" s="259" t="s">
        <v>104</v>
      </c>
      <c r="D72" s="260"/>
      <c r="E72" s="260"/>
      <c r="F72" s="139" t="s">
        <v>24</v>
      </c>
      <c r="G72" s="140">
        <f>' Pol'!I199</f>
        <v>0</v>
      </c>
      <c r="H72" s="215">
        <f>' Pol'!K199</f>
        <v>0</v>
      </c>
      <c r="I72" s="257">
        <f t="shared" si="2"/>
        <v>0</v>
      </c>
      <c r="J72" s="258"/>
    </row>
    <row r="73" spans="1:10" ht="25.5" customHeight="1">
      <c r="A73" s="127"/>
      <c r="B73" s="129" t="s">
        <v>105</v>
      </c>
      <c r="C73" s="259" t="s">
        <v>106</v>
      </c>
      <c r="D73" s="260"/>
      <c r="E73" s="260"/>
      <c r="F73" s="139" t="s">
        <v>24</v>
      </c>
      <c r="G73" s="140">
        <f>' Pol'!I203</f>
        <v>0</v>
      </c>
      <c r="H73" s="215">
        <f>' Pol'!K203</f>
        <v>0</v>
      </c>
      <c r="I73" s="257">
        <f t="shared" si="2"/>
        <v>0</v>
      </c>
      <c r="J73" s="258"/>
    </row>
    <row r="74" spans="1:10" ht="25.5" customHeight="1">
      <c r="A74" s="127"/>
      <c r="B74" s="129" t="s">
        <v>107</v>
      </c>
      <c r="C74" s="259" t="s">
        <v>108</v>
      </c>
      <c r="D74" s="260"/>
      <c r="E74" s="260"/>
      <c r="F74" s="139" t="s">
        <v>24</v>
      </c>
      <c r="G74" s="140">
        <f>' Pol'!I205</f>
        <v>0</v>
      </c>
      <c r="H74" s="215">
        <f>' Pol'!K205</f>
        <v>0</v>
      </c>
      <c r="I74" s="257">
        <f t="shared" si="2"/>
        <v>0</v>
      </c>
      <c r="J74" s="258"/>
    </row>
    <row r="75" spans="1:10" ht="25.5" customHeight="1">
      <c r="A75" s="127"/>
      <c r="B75" s="129" t="s">
        <v>109</v>
      </c>
      <c r="C75" s="259" t="s">
        <v>110</v>
      </c>
      <c r="D75" s="260"/>
      <c r="E75" s="260"/>
      <c r="F75" s="139" t="s">
        <v>25</v>
      </c>
      <c r="G75" s="140">
        <f>' Pol'!I210</f>
        <v>0</v>
      </c>
      <c r="H75" s="215">
        <f>' Pol'!K210</f>
        <v>0</v>
      </c>
      <c r="I75" s="257">
        <f t="shared" si="2"/>
        <v>0</v>
      </c>
      <c r="J75" s="258"/>
    </row>
    <row r="76" spans="1:10" ht="25.5" customHeight="1">
      <c r="A76" s="127"/>
      <c r="B76" s="136" t="s">
        <v>111</v>
      </c>
      <c r="C76" s="267" t="s">
        <v>112</v>
      </c>
      <c r="D76" s="268"/>
      <c r="E76" s="268"/>
      <c r="F76" s="141" t="s">
        <v>25</v>
      </c>
      <c r="G76" s="142">
        <f>' Pol'!I247</f>
        <v>0</v>
      </c>
      <c r="H76" s="216">
        <f>' Pol'!K247</f>
        <v>0</v>
      </c>
      <c r="I76" s="265">
        <f t="shared" si="2"/>
        <v>0</v>
      </c>
      <c r="J76" s="266"/>
    </row>
    <row r="77" spans="1:10" ht="25.5" customHeight="1">
      <c r="A77" s="128"/>
      <c r="B77" s="132" t="s">
        <v>1</v>
      </c>
      <c r="C77" s="132"/>
      <c r="D77" s="133"/>
      <c r="E77" s="133"/>
      <c r="F77" s="143"/>
      <c r="G77" s="144">
        <f>SUM(G47:G76)</f>
        <v>0</v>
      </c>
      <c r="H77" s="144">
        <f>SUM(H47:H76)</f>
        <v>0</v>
      </c>
      <c r="I77" s="261">
        <f>SUM(I47:I76)</f>
        <v>0</v>
      </c>
      <c r="J77" s="261"/>
    </row>
    <row r="78" spans="6:10" ht="12.75">
      <c r="F78" s="145"/>
      <c r="G78" s="101"/>
      <c r="H78" s="145"/>
      <c r="I78" s="101"/>
      <c r="J78" s="101"/>
    </row>
    <row r="79" spans="6:10" ht="12.75">
      <c r="F79" s="145"/>
      <c r="G79" s="101"/>
      <c r="H79" s="145"/>
      <c r="I79" s="101"/>
      <c r="J79" s="101"/>
    </row>
    <row r="80" spans="6:10" ht="12.75">
      <c r="F80" s="145"/>
      <c r="G80" s="101"/>
      <c r="H80" s="145"/>
      <c r="I80" s="101"/>
      <c r="J80" s="101"/>
    </row>
  </sheetData>
  <sheetProtection password="F9C4" sheet="1"/>
  <mergeCells count="99">
    <mergeCell ref="E2:I2"/>
    <mergeCell ref="D32:E32"/>
    <mergeCell ref="D11:G11"/>
    <mergeCell ref="I75:J75"/>
    <mergeCell ref="C75:E75"/>
    <mergeCell ref="I76:J76"/>
    <mergeCell ref="C76:E76"/>
    <mergeCell ref="C72:E72"/>
    <mergeCell ref="I67:J67"/>
    <mergeCell ref="C67:E67"/>
    <mergeCell ref="I77:J77"/>
    <mergeCell ref="I73:J73"/>
    <mergeCell ref="C73:E73"/>
    <mergeCell ref="I74:J74"/>
    <mergeCell ref="C74:E74"/>
    <mergeCell ref="I70:J70"/>
    <mergeCell ref="C70:E70"/>
    <mergeCell ref="I71:J71"/>
    <mergeCell ref="C71:E71"/>
    <mergeCell ref="I72:J72"/>
    <mergeCell ref="I68:J68"/>
    <mergeCell ref="C68:E68"/>
    <mergeCell ref="I69:J69"/>
    <mergeCell ref="C69:E69"/>
    <mergeCell ref="I64:J64"/>
    <mergeCell ref="C64:E64"/>
    <mergeCell ref="I65:J65"/>
    <mergeCell ref="C65:E65"/>
    <mergeCell ref="I66:J66"/>
    <mergeCell ref="C66:E66"/>
    <mergeCell ref="I61:J61"/>
    <mergeCell ref="C61:E61"/>
    <mergeCell ref="I62:J62"/>
    <mergeCell ref="C62:E62"/>
    <mergeCell ref="I63:J63"/>
    <mergeCell ref="C63:E63"/>
    <mergeCell ref="I58:J58"/>
    <mergeCell ref="C58:E58"/>
    <mergeCell ref="I59:J59"/>
    <mergeCell ref="C59:E59"/>
    <mergeCell ref="I60:J60"/>
    <mergeCell ref="C60:E60"/>
    <mergeCell ref="I55:J55"/>
    <mergeCell ref="C55:E55"/>
    <mergeCell ref="I56:J56"/>
    <mergeCell ref="C56:E56"/>
    <mergeCell ref="I57:J57"/>
    <mergeCell ref="C57:E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E17:F17"/>
    <mergeCell ref="G16:H16"/>
    <mergeCell ref="G17:H17"/>
    <mergeCell ref="G18:H18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E15:F15"/>
    <mergeCell ref="G15:H15"/>
    <mergeCell ref="I15:J15"/>
    <mergeCell ref="E16:F16"/>
    <mergeCell ref="D12:G12"/>
    <mergeCell ref="D13:G13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69" t="s">
        <v>6</v>
      </c>
      <c r="B1" s="269"/>
      <c r="C1" s="270"/>
      <c r="D1" s="269"/>
      <c r="E1" s="269"/>
      <c r="F1" s="269"/>
      <c r="G1" s="269"/>
    </row>
    <row r="2" spans="1:7" ht="24.75" customHeight="1">
      <c r="A2" s="79" t="s">
        <v>40</v>
      </c>
      <c r="B2" s="78"/>
      <c r="C2" s="271"/>
      <c r="D2" s="271"/>
      <c r="E2" s="271"/>
      <c r="F2" s="271"/>
      <c r="G2" s="272"/>
    </row>
    <row r="3" spans="1:7" ht="24.75" customHeight="1" hidden="1">
      <c r="A3" s="79" t="s">
        <v>7</v>
      </c>
      <c r="B3" s="78"/>
      <c r="C3" s="271"/>
      <c r="D3" s="271"/>
      <c r="E3" s="271"/>
      <c r="F3" s="271"/>
      <c r="G3" s="272"/>
    </row>
    <row r="4" spans="1:7" ht="24.75" customHeight="1" hidden="1">
      <c r="A4" s="79" t="s">
        <v>8</v>
      </c>
      <c r="B4" s="78"/>
      <c r="C4" s="271"/>
      <c r="D4" s="271"/>
      <c r="E4" s="271"/>
      <c r="F4" s="271"/>
      <c r="G4" s="272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H4992"/>
  <sheetViews>
    <sheetView zoomScalePageLayoutView="0" workbookViewId="0" topLeftCell="A1">
      <selection activeCell="A2" sqref="A2:O2"/>
    </sheetView>
  </sheetViews>
  <sheetFormatPr defaultColWidth="9.00390625" defaultRowHeight="12.75" outlineLevelRow="1"/>
  <cols>
    <col min="1" max="1" width="4.25390625" style="0" customWidth="1"/>
    <col min="2" max="2" width="14.375" style="100" customWidth="1"/>
    <col min="3" max="3" width="38.25390625" style="100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12" max="13" width="0" style="0" hidden="1" customWidth="1"/>
    <col min="16" max="20" width="0" style="0" hidden="1" customWidth="1"/>
    <col min="21" max="21" width="6.375" style="0" hidden="1" customWidth="1"/>
    <col min="29" max="39" width="0" style="0" hidden="1" customWidth="1"/>
  </cols>
  <sheetData>
    <row r="1" spans="1:31" ht="15.75" customHeight="1">
      <c r="A1" s="276" t="s">
        <v>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AE1" t="s">
        <v>115</v>
      </c>
    </row>
    <row r="2" spans="1:31" ht="24.75" customHeight="1">
      <c r="A2" s="277" t="s">
        <v>612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AE2" t="s">
        <v>116</v>
      </c>
    </row>
    <row r="3" spans="1:31" ht="24.75" customHeight="1" hidden="1">
      <c r="A3" s="150" t="s">
        <v>7</v>
      </c>
      <c r="B3" s="149"/>
      <c r="C3" s="273"/>
      <c r="D3" s="273"/>
      <c r="E3" s="273"/>
      <c r="F3" s="273"/>
      <c r="G3" s="274"/>
      <c r="AE3" t="s">
        <v>117</v>
      </c>
    </row>
    <row r="4" spans="1:31" ht="24.75" customHeight="1" hidden="1">
      <c r="A4" s="150" t="s">
        <v>8</v>
      </c>
      <c r="B4" s="149"/>
      <c r="C4" s="275"/>
      <c r="D4" s="273"/>
      <c r="E4" s="273"/>
      <c r="F4" s="273"/>
      <c r="G4" s="274"/>
      <c r="AE4" t="s">
        <v>118</v>
      </c>
    </row>
    <row r="5" spans="1:31" ht="12.75" hidden="1">
      <c r="A5" s="151" t="s">
        <v>119</v>
      </c>
      <c r="B5" s="152"/>
      <c r="C5" s="153"/>
      <c r="D5" s="154"/>
      <c r="E5" s="155"/>
      <c r="F5" s="155"/>
      <c r="G5" s="156"/>
      <c r="AE5" t="s">
        <v>120</v>
      </c>
    </row>
    <row r="6" ht="12.75">
      <c r="D6" s="148"/>
    </row>
    <row r="7" spans="1:21" ht="38.25">
      <c r="A7" s="161" t="s">
        <v>121</v>
      </c>
      <c r="B7" s="162" t="s">
        <v>122</v>
      </c>
      <c r="C7" s="162" t="s">
        <v>123</v>
      </c>
      <c r="D7" s="176" t="s">
        <v>124</v>
      </c>
      <c r="E7" s="161" t="s">
        <v>125</v>
      </c>
      <c r="F7" s="157" t="s">
        <v>126</v>
      </c>
      <c r="G7" s="209" t="s">
        <v>28</v>
      </c>
      <c r="H7" s="177" t="s">
        <v>29</v>
      </c>
      <c r="I7" s="177" t="s">
        <v>127</v>
      </c>
      <c r="J7" s="177" t="s">
        <v>30</v>
      </c>
      <c r="K7" s="177" t="s">
        <v>128</v>
      </c>
      <c r="L7" s="177" t="s">
        <v>129</v>
      </c>
      <c r="M7" s="177" t="s">
        <v>130</v>
      </c>
      <c r="N7" s="177" t="s">
        <v>131</v>
      </c>
      <c r="O7" s="177" t="s">
        <v>132</v>
      </c>
      <c r="P7" s="177" t="s">
        <v>133</v>
      </c>
      <c r="Q7" s="177" t="s">
        <v>134</v>
      </c>
      <c r="R7" s="177" t="s">
        <v>135</v>
      </c>
      <c r="S7" s="177" t="s">
        <v>136</v>
      </c>
      <c r="T7" s="177" t="s">
        <v>137</v>
      </c>
      <c r="U7" s="163" t="s">
        <v>138</v>
      </c>
    </row>
    <row r="8" spans="1:31" ht="12.75">
      <c r="A8" s="178" t="s">
        <v>139</v>
      </c>
      <c r="B8" s="179" t="s">
        <v>53</v>
      </c>
      <c r="C8" s="180" t="s">
        <v>54</v>
      </c>
      <c r="D8" s="181"/>
      <c r="E8" s="182"/>
      <c r="F8" s="170"/>
      <c r="G8" s="210">
        <f>SUMIF(AE9:AE15,"&lt;&gt;NOR",G9:G15)</f>
        <v>0</v>
      </c>
      <c r="H8" s="170"/>
      <c r="I8" s="170">
        <f>SUM(I9:I15)</f>
        <v>0</v>
      </c>
      <c r="J8" s="170"/>
      <c r="K8" s="170">
        <f>SUM(K9:K15)</f>
        <v>0</v>
      </c>
      <c r="L8" s="170"/>
      <c r="M8" s="170">
        <f>SUM(M9:M15)</f>
        <v>0</v>
      </c>
      <c r="N8" s="170"/>
      <c r="O8" s="170">
        <f>SUM(O9:O15)</f>
        <v>6.29</v>
      </c>
      <c r="P8" s="170"/>
      <c r="Q8" s="170">
        <f>SUM(Q9:Q15)</f>
        <v>2.38</v>
      </c>
      <c r="R8" s="170"/>
      <c r="S8" s="170"/>
      <c r="T8" s="183"/>
      <c r="U8" s="170">
        <f>SUM(U9:U15)</f>
        <v>41.540000000000006</v>
      </c>
      <c r="AE8" t="s">
        <v>140</v>
      </c>
    </row>
    <row r="9" spans="1:60" ht="12.75" outlineLevel="1">
      <c r="A9" s="159">
        <v>1</v>
      </c>
      <c r="B9" s="164" t="s">
        <v>141</v>
      </c>
      <c r="C9" s="195" t="s">
        <v>142</v>
      </c>
      <c r="D9" s="166" t="s">
        <v>143</v>
      </c>
      <c r="E9" s="168">
        <v>12.96</v>
      </c>
      <c r="F9" s="279">
        <f>H9+J9</f>
        <v>0</v>
      </c>
      <c r="G9" s="211">
        <f aca="true" t="shared" si="0" ref="G9:G15">ROUND(E9*F9,2)</f>
        <v>0</v>
      </c>
      <c r="H9" s="171"/>
      <c r="I9" s="172">
        <f aca="true" t="shared" si="1" ref="I9:I15">ROUND(E9*H9,2)</f>
        <v>0</v>
      </c>
      <c r="J9" s="171"/>
      <c r="K9" s="172">
        <f aca="true" t="shared" si="2" ref="K9:K15">ROUND(E9*J9,2)</f>
        <v>0</v>
      </c>
      <c r="L9" s="172">
        <v>21</v>
      </c>
      <c r="M9" s="172">
        <f aca="true" t="shared" si="3" ref="M9:M15">G9*(1+L9/100)</f>
        <v>0</v>
      </c>
      <c r="N9" s="172">
        <v>0</v>
      </c>
      <c r="O9" s="172">
        <f aca="true" t="shared" si="4" ref="O9:O15">ROUND(E9*N9,2)</f>
        <v>0</v>
      </c>
      <c r="P9" s="172">
        <v>0</v>
      </c>
      <c r="Q9" s="172">
        <f aca="true" t="shared" si="5" ref="Q9:Q15">ROUND(E9*P9,2)</f>
        <v>0</v>
      </c>
      <c r="R9" s="172"/>
      <c r="S9" s="172"/>
      <c r="T9" s="173">
        <v>2.335</v>
      </c>
      <c r="U9" s="172">
        <f aca="true" t="shared" si="6" ref="U9:U15">ROUND(E9*T9,2)</f>
        <v>30.26</v>
      </c>
      <c r="V9" s="158"/>
      <c r="W9" s="158"/>
      <c r="X9" s="158"/>
      <c r="Y9" s="158"/>
      <c r="Z9" s="158"/>
      <c r="AA9" s="158"/>
      <c r="AB9" s="158"/>
      <c r="AC9" s="158"/>
      <c r="AD9" s="158"/>
      <c r="AE9" s="158" t="s">
        <v>144</v>
      </c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</row>
    <row r="10" spans="1:60" ht="12.75" outlineLevel="1">
      <c r="A10" s="159">
        <v>2</v>
      </c>
      <c r="B10" s="164" t="s">
        <v>145</v>
      </c>
      <c r="C10" s="195" t="s">
        <v>146</v>
      </c>
      <c r="D10" s="166" t="s">
        <v>143</v>
      </c>
      <c r="E10" s="168">
        <v>3.499</v>
      </c>
      <c r="F10" s="279">
        <f aca="true" t="shared" si="7" ref="F10:F73">H10+J10</f>
        <v>0</v>
      </c>
      <c r="G10" s="211">
        <f t="shared" si="0"/>
        <v>0</v>
      </c>
      <c r="H10" s="171"/>
      <c r="I10" s="172">
        <f t="shared" si="1"/>
        <v>0</v>
      </c>
      <c r="J10" s="171"/>
      <c r="K10" s="172">
        <f t="shared" si="2"/>
        <v>0</v>
      </c>
      <c r="L10" s="172">
        <v>21</v>
      </c>
      <c r="M10" s="172">
        <f t="shared" si="3"/>
        <v>0</v>
      </c>
      <c r="N10" s="172">
        <v>0</v>
      </c>
      <c r="O10" s="172">
        <f t="shared" si="4"/>
        <v>0</v>
      </c>
      <c r="P10" s="172">
        <v>0</v>
      </c>
      <c r="Q10" s="172">
        <f t="shared" si="5"/>
        <v>0</v>
      </c>
      <c r="R10" s="172"/>
      <c r="S10" s="172"/>
      <c r="T10" s="173">
        <v>0.202</v>
      </c>
      <c r="U10" s="172">
        <f t="shared" si="6"/>
        <v>0.71</v>
      </c>
      <c r="V10" s="158"/>
      <c r="W10" s="158"/>
      <c r="X10" s="158"/>
      <c r="Y10" s="158"/>
      <c r="Z10" s="158"/>
      <c r="AA10" s="158"/>
      <c r="AB10" s="158"/>
      <c r="AC10" s="158"/>
      <c r="AD10" s="158"/>
      <c r="AE10" s="158" t="s">
        <v>144</v>
      </c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</row>
    <row r="11" spans="1:60" ht="12.75" outlineLevel="1">
      <c r="A11" s="159">
        <v>3</v>
      </c>
      <c r="B11" s="164" t="s">
        <v>147</v>
      </c>
      <c r="C11" s="195" t="s">
        <v>148</v>
      </c>
      <c r="D11" s="166" t="s">
        <v>143</v>
      </c>
      <c r="E11" s="168">
        <v>9.46</v>
      </c>
      <c r="F11" s="279">
        <f t="shared" si="7"/>
        <v>0</v>
      </c>
      <c r="G11" s="211">
        <f t="shared" si="0"/>
        <v>0</v>
      </c>
      <c r="H11" s="171"/>
      <c r="I11" s="172">
        <f t="shared" si="1"/>
        <v>0</v>
      </c>
      <c r="J11" s="171"/>
      <c r="K11" s="172">
        <f t="shared" si="2"/>
        <v>0</v>
      </c>
      <c r="L11" s="172">
        <v>21</v>
      </c>
      <c r="M11" s="172">
        <f t="shared" si="3"/>
        <v>0</v>
      </c>
      <c r="N11" s="172">
        <v>0</v>
      </c>
      <c r="O11" s="172">
        <f t="shared" si="4"/>
        <v>0</v>
      </c>
      <c r="P11" s="172">
        <v>0</v>
      </c>
      <c r="Q11" s="172">
        <f t="shared" si="5"/>
        <v>0</v>
      </c>
      <c r="R11" s="172"/>
      <c r="S11" s="172"/>
      <c r="T11" s="173">
        <v>0</v>
      </c>
      <c r="U11" s="172">
        <f t="shared" si="6"/>
        <v>0</v>
      </c>
      <c r="V11" s="158"/>
      <c r="W11" s="158"/>
      <c r="X11" s="158"/>
      <c r="Y11" s="158"/>
      <c r="Z11" s="158"/>
      <c r="AA11" s="158"/>
      <c r="AB11" s="158"/>
      <c r="AC11" s="158"/>
      <c r="AD11" s="158"/>
      <c r="AE11" s="158" t="s">
        <v>144</v>
      </c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</row>
    <row r="12" spans="1:60" ht="12.75" outlineLevel="1">
      <c r="A12" s="159">
        <v>4</v>
      </c>
      <c r="B12" s="164" t="s">
        <v>149</v>
      </c>
      <c r="C12" s="195" t="s">
        <v>150</v>
      </c>
      <c r="D12" s="166" t="s">
        <v>143</v>
      </c>
      <c r="E12" s="168">
        <v>9.46</v>
      </c>
      <c r="F12" s="279">
        <f t="shared" si="7"/>
        <v>0</v>
      </c>
      <c r="G12" s="211">
        <f t="shared" si="0"/>
        <v>0</v>
      </c>
      <c r="H12" s="171"/>
      <c r="I12" s="172">
        <f t="shared" si="1"/>
        <v>0</v>
      </c>
      <c r="J12" s="171"/>
      <c r="K12" s="172">
        <f t="shared" si="2"/>
        <v>0</v>
      </c>
      <c r="L12" s="172">
        <v>21</v>
      </c>
      <c r="M12" s="172">
        <f t="shared" si="3"/>
        <v>0</v>
      </c>
      <c r="N12" s="172">
        <v>0</v>
      </c>
      <c r="O12" s="172">
        <f t="shared" si="4"/>
        <v>0</v>
      </c>
      <c r="P12" s="172">
        <v>0</v>
      </c>
      <c r="Q12" s="172">
        <f t="shared" si="5"/>
        <v>0</v>
      </c>
      <c r="R12" s="172"/>
      <c r="S12" s="172"/>
      <c r="T12" s="173">
        <v>0.011</v>
      </c>
      <c r="U12" s="172">
        <f t="shared" si="6"/>
        <v>0.1</v>
      </c>
      <c r="V12" s="158"/>
      <c r="W12" s="158"/>
      <c r="X12" s="158"/>
      <c r="Y12" s="158"/>
      <c r="Z12" s="158"/>
      <c r="AA12" s="158"/>
      <c r="AB12" s="158"/>
      <c r="AC12" s="158"/>
      <c r="AD12" s="158"/>
      <c r="AE12" s="158" t="s">
        <v>144</v>
      </c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</row>
    <row r="13" spans="1:60" ht="22.5" outlineLevel="1">
      <c r="A13" s="159">
        <v>5</v>
      </c>
      <c r="B13" s="164" t="s">
        <v>151</v>
      </c>
      <c r="C13" s="195" t="s">
        <v>152</v>
      </c>
      <c r="D13" s="166" t="s">
        <v>143</v>
      </c>
      <c r="E13" s="168">
        <v>3.7</v>
      </c>
      <c r="F13" s="279">
        <f t="shared" si="7"/>
        <v>0</v>
      </c>
      <c r="G13" s="211">
        <f t="shared" si="0"/>
        <v>0</v>
      </c>
      <c r="H13" s="171"/>
      <c r="I13" s="172">
        <f t="shared" si="1"/>
        <v>0</v>
      </c>
      <c r="J13" s="171"/>
      <c r="K13" s="172">
        <f t="shared" si="2"/>
        <v>0</v>
      </c>
      <c r="L13" s="172">
        <v>21</v>
      </c>
      <c r="M13" s="172">
        <f t="shared" si="3"/>
        <v>0</v>
      </c>
      <c r="N13" s="172">
        <v>1.7</v>
      </c>
      <c r="O13" s="172">
        <f t="shared" si="4"/>
        <v>6.29</v>
      </c>
      <c r="P13" s="172">
        <v>0</v>
      </c>
      <c r="Q13" s="172">
        <f t="shared" si="5"/>
        <v>0</v>
      </c>
      <c r="R13" s="172"/>
      <c r="S13" s="172"/>
      <c r="T13" s="173">
        <v>1.587</v>
      </c>
      <c r="U13" s="172">
        <f t="shared" si="6"/>
        <v>5.87</v>
      </c>
      <c r="V13" s="158"/>
      <c r="W13" s="158"/>
      <c r="X13" s="158"/>
      <c r="Y13" s="158"/>
      <c r="Z13" s="158"/>
      <c r="AA13" s="158"/>
      <c r="AB13" s="158"/>
      <c r="AC13" s="158"/>
      <c r="AD13" s="158"/>
      <c r="AE13" s="158" t="s">
        <v>144</v>
      </c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</row>
    <row r="14" spans="1:60" ht="22.5" outlineLevel="1">
      <c r="A14" s="159">
        <v>6</v>
      </c>
      <c r="B14" s="164" t="s">
        <v>153</v>
      </c>
      <c r="C14" s="195" t="s">
        <v>154</v>
      </c>
      <c r="D14" s="166" t="s">
        <v>155</v>
      </c>
      <c r="E14" s="168">
        <v>7.35</v>
      </c>
      <c r="F14" s="279">
        <f t="shared" si="7"/>
        <v>0</v>
      </c>
      <c r="G14" s="211">
        <f t="shared" si="0"/>
        <v>0</v>
      </c>
      <c r="H14" s="171"/>
      <c r="I14" s="172">
        <f t="shared" si="1"/>
        <v>0</v>
      </c>
      <c r="J14" s="171"/>
      <c r="K14" s="172">
        <f t="shared" si="2"/>
        <v>0</v>
      </c>
      <c r="L14" s="172">
        <v>21</v>
      </c>
      <c r="M14" s="172">
        <f t="shared" si="3"/>
        <v>0</v>
      </c>
      <c r="N14" s="172">
        <v>3E-05</v>
      </c>
      <c r="O14" s="172">
        <f t="shared" si="4"/>
        <v>0</v>
      </c>
      <c r="P14" s="172">
        <v>0</v>
      </c>
      <c r="Q14" s="172">
        <f t="shared" si="5"/>
        <v>0</v>
      </c>
      <c r="R14" s="172"/>
      <c r="S14" s="172"/>
      <c r="T14" s="173">
        <v>0.25752</v>
      </c>
      <c r="U14" s="172">
        <f t="shared" si="6"/>
        <v>1.89</v>
      </c>
      <c r="V14" s="158"/>
      <c r="W14" s="158"/>
      <c r="X14" s="158"/>
      <c r="Y14" s="158"/>
      <c r="Z14" s="158"/>
      <c r="AA14" s="158"/>
      <c r="AB14" s="158"/>
      <c r="AC14" s="158"/>
      <c r="AD14" s="158"/>
      <c r="AE14" s="158" t="s">
        <v>156</v>
      </c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</row>
    <row r="15" spans="1:60" ht="12.75" outlineLevel="1">
      <c r="A15" s="159">
        <v>7</v>
      </c>
      <c r="B15" s="164" t="s">
        <v>157</v>
      </c>
      <c r="C15" s="195" t="s">
        <v>158</v>
      </c>
      <c r="D15" s="166" t="s">
        <v>155</v>
      </c>
      <c r="E15" s="168">
        <v>10.8</v>
      </c>
      <c r="F15" s="279">
        <f t="shared" si="7"/>
        <v>0</v>
      </c>
      <c r="G15" s="211">
        <f t="shared" si="0"/>
        <v>0</v>
      </c>
      <c r="H15" s="171"/>
      <c r="I15" s="172">
        <f t="shared" si="1"/>
        <v>0</v>
      </c>
      <c r="J15" s="171"/>
      <c r="K15" s="172">
        <f t="shared" si="2"/>
        <v>0</v>
      </c>
      <c r="L15" s="172">
        <v>21</v>
      </c>
      <c r="M15" s="172">
        <f t="shared" si="3"/>
        <v>0</v>
      </c>
      <c r="N15" s="172">
        <v>0</v>
      </c>
      <c r="O15" s="172">
        <f t="shared" si="4"/>
        <v>0</v>
      </c>
      <c r="P15" s="172">
        <v>0.22</v>
      </c>
      <c r="Q15" s="172">
        <f t="shared" si="5"/>
        <v>2.38</v>
      </c>
      <c r="R15" s="172"/>
      <c r="S15" s="172"/>
      <c r="T15" s="173">
        <v>0.251</v>
      </c>
      <c r="U15" s="172">
        <f t="shared" si="6"/>
        <v>2.71</v>
      </c>
      <c r="V15" s="158"/>
      <c r="W15" s="158"/>
      <c r="X15" s="158"/>
      <c r="Y15" s="158"/>
      <c r="Z15" s="158"/>
      <c r="AA15" s="158"/>
      <c r="AB15" s="158"/>
      <c r="AC15" s="158"/>
      <c r="AD15" s="158"/>
      <c r="AE15" s="158" t="s">
        <v>144</v>
      </c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</row>
    <row r="16" spans="1:31" ht="12.75">
      <c r="A16" s="160" t="s">
        <v>139</v>
      </c>
      <c r="B16" s="165" t="s">
        <v>55</v>
      </c>
      <c r="C16" s="196" t="s">
        <v>56</v>
      </c>
      <c r="D16" s="167"/>
      <c r="E16" s="169"/>
      <c r="F16" s="280"/>
      <c r="G16" s="212">
        <f>SUMIF(AE17:AE22,"&lt;&gt;NOR",G17:G22)</f>
        <v>0</v>
      </c>
      <c r="H16" s="174"/>
      <c r="I16" s="174">
        <f>SUM(I17:I22)</f>
        <v>0</v>
      </c>
      <c r="J16" s="174"/>
      <c r="K16" s="174">
        <f>SUM(K17:K22)</f>
        <v>0</v>
      </c>
      <c r="L16" s="174"/>
      <c r="M16" s="174">
        <f>SUM(M17:M22)</f>
        <v>0</v>
      </c>
      <c r="N16" s="174"/>
      <c r="O16" s="174">
        <f>SUM(O17:O22)</f>
        <v>9.809999999999999</v>
      </c>
      <c r="P16" s="174"/>
      <c r="Q16" s="174">
        <f>SUM(Q17:Q22)</f>
        <v>0</v>
      </c>
      <c r="R16" s="174"/>
      <c r="S16" s="174"/>
      <c r="T16" s="175"/>
      <c r="U16" s="174">
        <f>SUM(U17:U22)</f>
        <v>18.65</v>
      </c>
      <c r="AE16" t="s">
        <v>140</v>
      </c>
    </row>
    <row r="17" spans="1:60" ht="12.75" outlineLevel="1">
      <c r="A17" s="159">
        <v>8</v>
      </c>
      <c r="B17" s="164" t="s">
        <v>159</v>
      </c>
      <c r="C17" s="195" t="s">
        <v>160</v>
      </c>
      <c r="D17" s="166" t="s">
        <v>143</v>
      </c>
      <c r="E17" s="168">
        <v>1.5</v>
      </c>
      <c r="F17" s="279">
        <f t="shared" si="7"/>
        <v>0</v>
      </c>
      <c r="G17" s="211">
        <f aca="true" t="shared" si="8" ref="G17:G22">ROUND(E17*F17,2)</f>
        <v>0</v>
      </c>
      <c r="H17" s="171"/>
      <c r="I17" s="172">
        <f aca="true" t="shared" si="9" ref="I17:I22">ROUND(E17*H17,2)</f>
        <v>0</v>
      </c>
      <c r="J17" s="171"/>
      <c r="K17" s="172">
        <f aca="true" t="shared" si="10" ref="K17:K22">ROUND(E17*J17,2)</f>
        <v>0</v>
      </c>
      <c r="L17" s="172">
        <v>21</v>
      </c>
      <c r="M17" s="172">
        <f aca="true" t="shared" si="11" ref="M17:M22">G17*(1+L17/100)</f>
        <v>0</v>
      </c>
      <c r="N17" s="172">
        <v>2.525</v>
      </c>
      <c r="O17" s="172">
        <f aca="true" t="shared" si="12" ref="O17:O22">ROUND(E17*N17,2)</f>
        <v>3.79</v>
      </c>
      <c r="P17" s="172">
        <v>0</v>
      </c>
      <c r="Q17" s="172">
        <f aca="true" t="shared" si="13" ref="Q17:Q22">ROUND(E17*P17,2)</f>
        <v>0</v>
      </c>
      <c r="R17" s="172"/>
      <c r="S17" s="172"/>
      <c r="T17" s="173">
        <v>0.48</v>
      </c>
      <c r="U17" s="172">
        <f aca="true" t="shared" si="14" ref="U17:U22">ROUND(E17*T17,2)</f>
        <v>0.72</v>
      </c>
      <c r="V17" s="158"/>
      <c r="W17" s="158"/>
      <c r="X17" s="158"/>
      <c r="Y17" s="158"/>
      <c r="Z17" s="158"/>
      <c r="AA17" s="158"/>
      <c r="AB17" s="158"/>
      <c r="AC17" s="158"/>
      <c r="AD17" s="158"/>
      <c r="AE17" s="158" t="s">
        <v>144</v>
      </c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</row>
    <row r="18" spans="1:60" ht="22.5" outlineLevel="1">
      <c r="A18" s="159">
        <v>9</v>
      </c>
      <c r="B18" s="164" t="s">
        <v>161</v>
      </c>
      <c r="C18" s="195" t="s">
        <v>162</v>
      </c>
      <c r="D18" s="166" t="s">
        <v>163</v>
      </c>
      <c r="E18" s="168">
        <v>0.028</v>
      </c>
      <c r="F18" s="279">
        <f t="shared" si="7"/>
        <v>0</v>
      </c>
      <c r="G18" s="211">
        <f t="shared" si="8"/>
        <v>0</v>
      </c>
      <c r="H18" s="171"/>
      <c r="I18" s="172">
        <f t="shared" si="9"/>
        <v>0</v>
      </c>
      <c r="J18" s="171"/>
      <c r="K18" s="172">
        <f t="shared" si="10"/>
        <v>0</v>
      </c>
      <c r="L18" s="172">
        <v>21</v>
      </c>
      <c r="M18" s="172">
        <f t="shared" si="11"/>
        <v>0</v>
      </c>
      <c r="N18" s="172">
        <v>1.05439</v>
      </c>
      <c r="O18" s="172">
        <f t="shared" si="12"/>
        <v>0.03</v>
      </c>
      <c r="P18" s="172">
        <v>0</v>
      </c>
      <c r="Q18" s="172">
        <f t="shared" si="13"/>
        <v>0</v>
      </c>
      <c r="R18" s="172"/>
      <c r="S18" s="172"/>
      <c r="T18" s="173">
        <v>15.231</v>
      </c>
      <c r="U18" s="172">
        <f t="shared" si="14"/>
        <v>0.43</v>
      </c>
      <c r="V18" s="158"/>
      <c r="W18" s="158"/>
      <c r="X18" s="158"/>
      <c r="Y18" s="158"/>
      <c r="Z18" s="158"/>
      <c r="AA18" s="158"/>
      <c r="AB18" s="158"/>
      <c r="AC18" s="158"/>
      <c r="AD18" s="158"/>
      <c r="AE18" s="158" t="s">
        <v>144</v>
      </c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</row>
    <row r="19" spans="1:60" ht="12.75" outlineLevel="1">
      <c r="A19" s="159">
        <v>10</v>
      </c>
      <c r="B19" s="164" t="s">
        <v>164</v>
      </c>
      <c r="C19" s="195" t="s">
        <v>165</v>
      </c>
      <c r="D19" s="166" t="s">
        <v>143</v>
      </c>
      <c r="E19" s="168">
        <v>0.95</v>
      </c>
      <c r="F19" s="279">
        <f t="shared" si="7"/>
        <v>0</v>
      </c>
      <c r="G19" s="211">
        <f t="shared" si="8"/>
        <v>0</v>
      </c>
      <c r="H19" s="171"/>
      <c r="I19" s="172">
        <f t="shared" si="9"/>
        <v>0</v>
      </c>
      <c r="J19" s="171"/>
      <c r="K19" s="172">
        <f t="shared" si="10"/>
        <v>0</v>
      </c>
      <c r="L19" s="172">
        <v>21</v>
      </c>
      <c r="M19" s="172">
        <f t="shared" si="11"/>
        <v>0</v>
      </c>
      <c r="N19" s="172">
        <v>1.78164</v>
      </c>
      <c r="O19" s="172">
        <f t="shared" si="12"/>
        <v>1.69</v>
      </c>
      <c r="P19" s="172">
        <v>0</v>
      </c>
      <c r="Q19" s="172">
        <f t="shared" si="13"/>
        <v>0</v>
      </c>
      <c r="R19" s="172"/>
      <c r="S19" s="172"/>
      <c r="T19" s="173">
        <v>1.085</v>
      </c>
      <c r="U19" s="172">
        <f t="shared" si="14"/>
        <v>1.03</v>
      </c>
      <c r="V19" s="158"/>
      <c r="W19" s="158"/>
      <c r="X19" s="158"/>
      <c r="Y19" s="158"/>
      <c r="Z19" s="158"/>
      <c r="AA19" s="158"/>
      <c r="AB19" s="158"/>
      <c r="AC19" s="158"/>
      <c r="AD19" s="158"/>
      <c r="AE19" s="158" t="s">
        <v>144</v>
      </c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</row>
    <row r="20" spans="1:60" ht="12.75" outlineLevel="1">
      <c r="A20" s="159">
        <v>11</v>
      </c>
      <c r="B20" s="164" t="s">
        <v>166</v>
      </c>
      <c r="C20" s="195" t="s">
        <v>167</v>
      </c>
      <c r="D20" s="166" t="s">
        <v>155</v>
      </c>
      <c r="E20" s="168">
        <v>9.7</v>
      </c>
      <c r="F20" s="279">
        <f t="shared" si="7"/>
        <v>0</v>
      </c>
      <c r="G20" s="211">
        <f t="shared" si="8"/>
        <v>0</v>
      </c>
      <c r="H20" s="171"/>
      <c r="I20" s="172">
        <f t="shared" si="9"/>
        <v>0</v>
      </c>
      <c r="J20" s="171"/>
      <c r="K20" s="172">
        <f t="shared" si="10"/>
        <v>0</v>
      </c>
      <c r="L20" s="172">
        <v>21</v>
      </c>
      <c r="M20" s="172">
        <f t="shared" si="11"/>
        <v>0</v>
      </c>
      <c r="N20" s="172">
        <v>0</v>
      </c>
      <c r="O20" s="172">
        <f t="shared" si="12"/>
        <v>0</v>
      </c>
      <c r="P20" s="172">
        <v>0</v>
      </c>
      <c r="Q20" s="172">
        <f t="shared" si="13"/>
        <v>0</v>
      </c>
      <c r="R20" s="172"/>
      <c r="S20" s="172"/>
      <c r="T20" s="173">
        <v>0.32</v>
      </c>
      <c r="U20" s="172">
        <f t="shared" si="14"/>
        <v>3.1</v>
      </c>
      <c r="V20" s="158"/>
      <c r="W20" s="158"/>
      <c r="X20" s="158"/>
      <c r="Y20" s="158"/>
      <c r="Z20" s="158"/>
      <c r="AA20" s="158"/>
      <c r="AB20" s="158"/>
      <c r="AC20" s="158"/>
      <c r="AD20" s="158"/>
      <c r="AE20" s="158" t="s">
        <v>144</v>
      </c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</row>
    <row r="21" spans="1:60" ht="12.75" outlineLevel="1">
      <c r="A21" s="159">
        <v>12</v>
      </c>
      <c r="B21" s="164" t="s">
        <v>168</v>
      </c>
      <c r="C21" s="195" t="s">
        <v>169</v>
      </c>
      <c r="D21" s="166" t="s">
        <v>155</v>
      </c>
      <c r="E21" s="168">
        <v>9.7</v>
      </c>
      <c r="F21" s="279">
        <f t="shared" si="7"/>
        <v>0</v>
      </c>
      <c r="G21" s="211">
        <f t="shared" si="8"/>
        <v>0</v>
      </c>
      <c r="H21" s="171"/>
      <c r="I21" s="172">
        <f t="shared" si="9"/>
        <v>0</v>
      </c>
      <c r="J21" s="171"/>
      <c r="K21" s="172">
        <f t="shared" si="10"/>
        <v>0</v>
      </c>
      <c r="L21" s="172">
        <v>21</v>
      </c>
      <c r="M21" s="172">
        <f t="shared" si="11"/>
        <v>0</v>
      </c>
      <c r="N21" s="172">
        <v>0.03916</v>
      </c>
      <c r="O21" s="172">
        <f t="shared" si="12"/>
        <v>0.38</v>
      </c>
      <c r="P21" s="172">
        <v>0</v>
      </c>
      <c r="Q21" s="172">
        <f t="shared" si="13"/>
        <v>0</v>
      </c>
      <c r="R21" s="172"/>
      <c r="S21" s="172"/>
      <c r="T21" s="173">
        <v>1.05</v>
      </c>
      <c r="U21" s="172">
        <f t="shared" si="14"/>
        <v>10.19</v>
      </c>
      <c r="V21" s="158"/>
      <c r="W21" s="158"/>
      <c r="X21" s="158"/>
      <c r="Y21" s="158"/>
      <c r="Z21" s="158"/>
      <c r="AA21" s="158"/>
      <c r="AB21" s="158"/>
      <c r="AC21" s="158"/>
      <c r="AD21" s="158"/>
      <c r="AE21" s="158" t="s">
        <v>144</v>
      </c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</row>
    <row r="22" spans="1:60" ht="12.75" outlineLevel="1">
      <c r="A22" s="159">
        <v>13</v>
      </c>
      <c r="B22" s="164" t="s">
        <v>170</v>
      </c>
      <c r="C22" s="195" t="s">
        <v>171</v>
      </c>
      <c r="D22" s="166" t="s">
        <v>143</v>
      </c>
      <c r="E22" s="168">
        <v>1.296</v>
      </c>
      <c r="F22" s="279">
        <f t="shared" si="7"/>
        <v>0</v>
      </c>
      <c r="G22" s="211">
        <f t="shared" si="8"/>
        <v>0</v>
      </c>
      <c r="H22" s="171"/>
      <c r="I22" s="172">
        <f t="shared" si="9"/>
        <v>0</v>
      </c>
      <c r="J22" s="171"/>
      <c r="K22" s="172">
        <f t="shared" si="10"/>
        <v>0</v>
      </c>
      <c r="L22" s="172">
        <v>21</v>
      </c>
      <c r="M22" s="172">
        <f t="shared" si="11"/>
        <v>0</v>
      </c>
      <c r="N22" s="172">
        <v>3.02639</v>
      </c>
      <c r="O22" s="172">
        <f t="shared" si="12"/>
        <v>3.92</v>
      </c>
      <c r="P22" s="172">
        <v>0</v>
      </c>
      <c r="Q22" s="172">
        <f t="shared" si="13"/>
        <v>0</v>
      </c>
      <c r="R22" s="172"/>
      <c r="S22" s="172"/>
      <c r="T22" s="173">
        <v>2.45376</v>
      </c>
      <c r="U22" s="172">
        <f t="shared" si="14"/>
        <v>3.18</v>
      </c>
      <c r="V22" s="158"/>
      <c r="W22" s="158"/>
      <c r="X22" s="158"/>
      <c r="Y22" s="158"/>
      <c r="Z22" s="158"/>
      <c r="AA22" s="158"/>
      <c r="AB22" s="158"/>
      <c r="AC22" s="158"/>
      <c r="AD22" s="158"/>
      <c r="AE22" s="158" t="s">
        <v>156</v>
      </c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</row>
    <row r="23" spans="1:31" ht="12.75">
      <c r="A23" s="160" t="s">
        <v>139</v>
      </c>
      <c r="B23" s="165" t="s">
        <v>57</v>
      </c>
      <c r="C23" s="196" t="s">
        <v>58</v>
      </c>
      <c r="D23" s="167"/>
      <c r="E23" s="169"/>
      <c r="F23" s="280"/>
      <c r="G23" s="212">
        <f>SUMIF(AE24:AE37,"&lt;&gt;NOR",G24:G37)</f>
        <v>0</v>
      </c>
      <c r="H23" s="174"/>
      <c r="I23" s="174">
        <f>SUM(I24:I37)</f>
        <v>0</v>
      </c>
      <c r="J23" s="174"/>
      <c r="K23" s="174">
        <f>SUM(K24:K37)</f>
        <v>0</v>
      </c>
      <c r="L23" s="174"/>
      <c r="M23" s="174">
        <f>SUM(M24:M37)</f>
        <v>0</v>
      </c>
      <c r="N23" s="174"/>
      <c r="O23" s="174">
        <f>SUM(O24:O37)</f>
        <v>10.420000000000002</v>
      </c>
      <c r="P23" s="174"/>
      <c r="Q23" s="174">
        <f>SUM(Q24:Q37)</f>
        <v>1.46</v>
      </c>
      <c r="R23" s="174"/>
      <c r="S23" s="174"/>
      <c r="T23" s="175"/>
      <c r="U23" s="174">
        <f>SUM(U24:U37)</f>
        <v>120.63000000000001</v>
      </c>
      <c r="AE23" t="s">
        <v>140</v>
      </c>
    </row>
    <row r="24" spans="1:60" ht="22.5" outlineLevel="1">
      <c r="A24" s="159">
        <v>14</v>
      </c>
      <c r="B24" s="164" t="s">
        <v>172</v>
      </c>
      <c r="C24" s="195" t="s">
        <v>173</v>
      </c>
      <c r="D24" s="166" t="s">
        <v>155</v>
      </c>
      <c r="E24" s="168">
        <v>24.142</v>
      </c>
      <c r="F24" s="279">
        <f t="shared" si="7"/>
        <v>0</v>
      </c>
      <c r="G24" s="211">
        <f aca="true" t="shared" si="15" ref="G24:G37">ROUND(E24*F24,2)</f>
        <v>0</v>
      </c>
      <c r="H24" s="171"/>
      <c r="I24" s="172">
        <f aca="true" t="shared" si="16" ref="I24:I37">ROUND(E24*H24,2)</f>
        <v>0</v>
      </c>
      <c r="J24" s="171"/>
      <c r="K24" s="172">
        <f aca="true" t="shared" si="17" ref="K24:K37">ROUND(E24*J24,2)</f>
        <v>0</v>
      </c>
      <c r="L24" s="172">
        <v>21</v>
      </c>
      <c r="M24" s="172">
        <f aca="true" t="shared" si="18" ref="M24:M37">G24*(1+L24/100)</f>
        <v>0</v>
      </c>
      <c r="N24" s="172">
        <v>0.0706</v>
      </c>
      <c r="O24" s="172">
        <f aca="true" t="shared" si="19" ref="O24:O37">ROUND(E24*N24,2)</f>
        <v>1.7</v>
      </c>
      <c r="P24" s="172">
        <v>0</v>
      </c>
      <c r="Q24" s="172">
        <f aca="true" t="shared" si="20" ref="Q24:Q37">ROUND(E24*P24,2)</f>
        <v>0</v>
      </c>
      <c r="R24" s="172"/>
      <c r="S24" s="172"/>
      <c r="T24" s="173">
        <v>0.52915</v>
      </c>
      <c r="U24" s="172">
        <f aca="true" t="shared" si="21" ref="U24:U37">ROUND(E24*T24,2)</f>
        <v>12.77</v>
      </c>
      <c r="V24" s="158"/>
      <c r="W24" s="158"/>
      <c r="X24" s="158"/>
      <c r="Y24" s="158"/>
      <c r="Z24" s="158"/>
      <c r="AA24" s="158"/>
      <c r="AB24" s="158"/>
      <c r="AC24" s="158"/>
      <c r="AD24" s="158"/>
      <c r="AE24" s="158" t="s">
        <v>144</v>
      </c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</row>
    <row r="25" spans="1:60" ht="22.5" outlineLevel="1">
      <c r="A25" s="159">
        <v>15</v>
      </c>
      <c r="B25" s="164" t="s">
        <v>174</v>
      </c>
      <c r="C25" s="195" t="s">
        <v>175</v>
      </c>
      <c r="D25" s="166" t="s">
        <v>155</v>
      </c>
      <c r="E25" s="168">
        <v>6.83</v>
      </c>
      <c r="F25" s="279">
        <f t="shared" si="7"/>
        <v>0</v>
      </c>
      <c r="G25" s="211">
        <f t="shared" si="15"/>
        <v>0</v>
      </c>
      <c r="H25" s="171"/>
      <c r="I25" s="172">
        <f t="shared" si="16"/>
        <v>0</v>
      </c>
      <c r="J25" s="171"/>
      <c r="K25" s="172">
        <f t="shared" si="17"/>
        <v>0</v>
      </c>
      <c r="L25" s="172">
        <v>21</v>
      </c>
      <c r="M25" s="172">
        <f t="shared" si="18"/>
        <v>0</v>
      </c>
      <c r="N25" s="172">
        <v>0.01658</v>
      </c>
      <c r="O25" s="172">
        <f t="shared" si="19"/>
        <v>0.11</v>
      </c>
      <c r="P25" s="172">
        <v>0</v>
      </c>
      <c r="Q25" s="172">
        <f t="shared" si="20"/>
        <v>0</v>
      </c>
      <c r="R25" s="172"/>
      <c r="S25" s="172"/>
      <c r="T25" s="173">
        <v>0.83</v>
      </c>
      <c r="U25" s="172">
        <f t="shared" si="21"/>
        <v>5.67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 t="s">
        <v>144</v>
      </c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</row>
    <row r="26" spans="1:60" ht="12.75" outlineLevel="1">
      <c r="A26" s="159">
        <v>16</v>
      </c>
      <c r="B26" s="164" t="s">
        <v>176</v>
      </c>
      <c r="C26" s="195" t="s">
        <v>177</v>
      </c>
      <c r="D26" s="166" t="s">
        <v>178</v>
      </c>
      <c r="E26" s="168">
        <v>34</v>
      </c>
      <c r="F26" s="279">
        <f t="shared" si="7"/>
        <v>0</v>
      </c>
      <c r="G26" s="211">
        <f t="shared" si="15"/>
        <v>0</v>
      </c>
      <c r="H26" s="171"/>
      <c r="I26" s="172">
        <f t="shared" si="16"/>
        <v>0</v>
      </c>
      <c r="J26" s="171"/>
      <c r="K26" s="172">
        <f t="shared" si="17"/>
        <v>0</v>
      </c>
      <c r="L26" s="172">
        <v>21</v>
      </c>
      <c r="M26" s="172">
        <f t="shared" si="18"/>
        <v>0</v>
      </c>
      <c r="N26" s="172">
        <v>0.001</v>
      </c>
      <c r="O26" s="172">
        <f t="shared" si="19"/>
        <v>0.03</v>
      </c>
      <c r="P26" s="172">
        <v>0</v>
      </c>
      <c r="Q26" s="172">
        <f t="shared" si="20"/>
        <v>0</v>
      </c>
      <c r="R26" s="172"/>
      <c r="S26" s="172"/>
      <c r="T26" s="173">
        <v>0</v>
      </c>
      <c r="U26" s="172">
        <f t="shared" si="21"/>
        <v>0</v>
      </c>
      <c r="V26" s="158"/>
      <c r="W26" s="158"/>
      <c r="X26" s="158"/>
      <c r="Y26" s="158"/>
      <c r="Z26" s="158"/>
      <c r="AA26" s="158"/>
      <c r="AB26" s="158"/>
      <c r="AC26" s="158"/>
      <c r="AD26" s="158"/>
      <c r="AE26" s="158" t="s">
        <v>179</v>
      </c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</row>
    <row r="27" spans="1:60" ht="12.75" outlineLevel="1">
      <c r="A27" s="159">
        <v>17</v>
      </c>
      <c r="B27" s="164" t="s">
        <v>180</v>
      </c>
      <c r="C27" s="195" t="s">
        <v>181</v>
      </c>
      <c r="D27" s="166" t="s">
        <v>143</v>
      </c>
      <c r="E27" s="168">
        <v>0.7</v>
      </c>
      <c r="F27" s="279">
        <f t="shared" si="7"/>
        <v>0</v>
      </c>
      <c r="G27" s="211">
        <f t="shared" si="15"/>
        <v>0</v>
      </c>
      <c r="H27" s="171"/>
      <c r="I27" s="172">
        <f t="shared" si="16"/>
        <v>0</v>
      </c>
      <c r="J27" s="171"/>
      <c r="K27" s="172">
        <f t="shared" si="17"/>
        <v>0</v>
      </c>
      <c r="L27" s="172">
        <v>21</v>
      </c>
      <c r="M27" s="172">
        <f t="shared" si="18"/>
        <v>0</v>
      </c>
      <c r="N27" s="172">
        <v>2.5327</v>
      </c>
      <c r="O27" s="172">
        <f t="shared" si="19"/>
        <v>1.77</v>
      </c>
      <c r="P27" s="172">
        <v>0</v>
      </c>
      <c r="Q27" s="172">
        <f t="shared" si="20"/>
        <v>0</v>
      </c>
      <c r="R27" s="172"/>
      <c r="S27" s="172"/>
      <c r="T27" s="173">
        <v>1.212</v>
      </c>
      <c r="U27" s="172">
        <f t="shared" si="21"/>
        <v>0.85</v>
      </c>
      <c r="V27" s="158"/>
      <c r="W27" s="158"/>
      <c r="X27" s="158"/>
      <c r="Y27" s="158"/>
      <c r="Z27" s="158"/>
      <c r="AA27" s="158"/>
      <c r="AB27" s="158"/>
      <c r="AC27" s="158"/>
      <c r="AD27" s="158"/>
      <c r="AE27" s="158" t="s">
        <v>144</v>
      </c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</row>
    <row r="28" spans="1:60" ht="22.5" outlineLevel="1">
      <c r="A28" s="159">
        <v>18</v>
      </c>
      <c r="B28" s="164" t="s">
        <v>182</v>
      </c>
      <c r="C28" s="195" t="s">
        <v>183</v>
      </c>
      <c r="D28" s="166" t="s">
        <v>163</v>
      </c>
      <c r="E28" s="168">
        <v>0.08</v>
      </c>
      <c r="F28" s="279">
        <f t="shared" si="7"/>
        <v>0</v>
      </c>
      <c r="G28" s="211">
        <f t="shared" si="15"/>
        <v>0</v>
      </c>
      <c r="H28" s="171"/>
      <c r="I28" s="172">
        <f t="shared" si="16"/>
        <v>0</v>
      </c>
      <c r="J28" s="171"/>
      <c r="K28" s="172">
        <f t="shared" si="17"/>
        <v>0</v>
      </c>
      <c r="L28" s="172">
        <v>21</v>
      </c>
      <c r="M28" s="172">
        <f t="shared" si="18"/>
        <v>0</v>
      </c>
      <c r="N28" s="172">
        <v>1.05488</v>
      </c>
      <c r="O28" s="172">
        <f t="shared" si="19"/>
        <v>0.08</v>
      </c>
      <c r="P28" s="172">
        <v>0</v>
      </c>
      <c r="Q28" s="172">
        <f t="shared" si="20"/>
        <v>0</v>
      </c>
      <c r="R28" s="172"/>
      <c r="S28" s="172"/>
      <c r="T28" s="173">
        <v>15.231</v>
      </c>
      <c r="U28" s="172">
        <f t="shared" si="21"/>
        <v>1.22</v>
      </c>
      <c r="V28" s="158"/>
      <c r="W28" s="158"/>
      <c r="X28" s="158"/>
      <c r="Y28" s="158"/>
      <c r="Z28" s="158"/>
      <c r="AA28" s="158"/>
      <c r="AB28" s="158"/>
      <c r="AC28" s="158"/>
      <c r="AD28" s="158"/>
      <c r="AE28" s="158" t="s">
        <v>144</v>
      </c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</row>
    <row r="29" spans="1:60" ht="12.75" outlineLevel="1">
      <c r="A29" s="159">
        <v>19</v>
      </c>
      <c r="B29" s="164" t="s">
        <v>184</v>
      </c>
      <c r="C29" s="195" t="s">
        <v>185</v>
      </c>
      <c r="D29" s="166" t="s">
        <v>155</v>
      </c>
      <c r="E29" s="168">
        <v>6.2</v>
      </c>
      <c r="F29" s="279">
        <f t="shared" si="7"/>
        <v>0</v>
      </c>
      <c r="G29" s="211">
        <f t="shared" si="15"/>
        <v>0</v>
      </c>
      <c r="H29" s="171"/>
      <c r="I29" s="172">
        <f t="shared" si="16"/>
        <v>0</v>
      </c>
      <c r="J29" s="171"/>
      <c r="K29" s="172">
        <f t="shared" si="17"/>
        <v>0</v>
      </c>
      <c r="L29" s="172">
        <v>21</v>
      </c>
      <c r="M29" s="172">
        <f t="shared" si="18"/>
        <v>0</v>
      </c>
      <c r="N29" s="172">
        <v>0.03931</v>
      </c>
      <c r="O29" s="172">
        <f t="shared" si="19"/>
        <v>0.24</v>
      </c>
      <c r="P29" s="172">
        <v>0</v>
      </c>
      <c r="Q29" s="172">
        <f t="shared" si="20"/>
        <v>0</v>
      </c>
      <c r="R29" s="172"/>
      <c r="S29" s="172"/>
      <c r="T29" s="173">
        <v>0.66781</v>
      </c>
      <c r="U29" s="172">
        <f t="shared" si="21"/>
        <v>4.14</v>
      </c>
      <c r="V29" s="158"/>
      <c r="W29" s="158"/>
      <c r="X29" s="158"/>
      <c r="Y29" s="158"/>
      <c r="Z29" s="158"/>
      <c r="AA29" s="158"/>
      <c r="AB29" s="158"/>
      <c r="AC29" s="158"/>
      <c r="AD29" s="158"/>
      <c r="AE29" s="158" t="s">
        <v>144</v>
      </c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</row>
    <row r="30" spans="1:60" ht="12.75" outlineLevel="1">
      <c r="A30" s="159">
        <v>20</v>
      </c>
      <c r="B30" s="164" t="s">
        <v>186</v>
      </c>
      <c r="C30" s="195" t="s">
        <v>187</v>
      </c>
      <c r="D30" s="166" t="s">
        <v>155</v>
      </c>
      <c r="E30" s="168">
        <v>6.2</v>
      </c>
      <c r="F30" s="279">
        <f t="shared" si="7"/>
        <v>0</v>
      </c>
      <c r="G30" s="211">
        <f t="shared" si="15"/>
        <v>0</v>
      </c>
      <c r="H30" s="171"/>
      <c r="I30" s="172">
        <f t="shared" si="16"/>
        <v>0</v>
      </c>
      <c r="J30" s="171"/>
      <c r="K30" s="172">
        <f t="shared" si="17"/>
        <v>0</v>
      </c>
      <c r="L30" s="172">
        <v>21</v>
      </c>
      <c r="M30" s="172">
        <f t="shared" si="18"/>
        <v>0</v>
      </c>
      <c r="N30" s="172">
        <v>0</v>
      </c>
      <c r="O30" s="172">
        <f t="shared" si="19"/>
        <v>0</v>
      </c>
      <c r="P30" s="172">
        <v>0</v>
      </c>
      <c r="Q30" s="172">
        <f t="shared" si="20"/>
        <v>0</v>
      </c>
      <c r="R30" s="172"/>
      <c r="S30" s="172"/>
      <c r="T30" s="173">
        <v>0.33074</v>
      </c>
      <c r="U30" s="172">
        <f t="shared" si="21"/>
        <v>2.05</v>
      </c>
      <c r="V30" s="158"/>
      <c r="W30" s="158"/>
      <c r="X30" s="158"/>
      <c r="Y30" s="158"/>
      <c r="Z30" s="158"/>
      <c r="AA30" s="158"/>
      <c r="AB30" s="158"/>
      <c r="AC30" s="158"/>
      <c r="AD30" s="158"/>
      <c r="AE30" s="158" t="s">
        <v>144</v>
      </c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</row>
    <row r="31" spans="1:60" ht="12.75" outlineLevel="1">
      <c r="A31" s="159">
        <v>21</v>
      </c>
      <c r="B31" s="164" t="s">
        <v>188</v>
      </c>
      <c r="C31" s="195" t="s">
        <v>189</v>
      </c>
      <c r="D31" s="166" t="s">
        <v>190</v>
      </c>
      <c r="E31" s="168">
        <v>3</v>
      </c>
      <c r="F31" s="279">
        <f t="shared" si="7"/>
        <v>0</v>
      </c>
      <c r="G31" s="211">
        <f t="shared" si="15"/>
        <v>0</v>
      </c>
      <c r="H31" s="171"/>
      <c r="I31" s="172">
        <f t="shared" si="16"/>
        <v>0</v>
      </c>
      <c r="J31" s="171"/>
      <c r="K31" s="172">
        <f t="shared" si="17"/>
        <v>0</v>
      </c>
      <c r="L31" s="172">
        <v>21</v>
      </c>
      <c r="M31" s="172">
        <f t="shared" si="18"/>
        <v>0</v>
      </c>
      <c r="N31" s="172">
        <v>0.31998</v>
      </c>
      <c r="O31" s="172">
        <f t="shared" si="19"/>
        <v>0.96</v>
      </c>
      <c r="P31" s="172">
        <v>0.225</v>
      </c>
      <c r="Q31" s="172">
        <f t="shared" si="20"/>
        <v>0.68</v>
      </c>
      <c r="R31" s="172"/>
      <c r="S31" s="172"/>
      <c r="T31" s="173">
        <v>8.52721</v>
      </c>
      <c r="U31" s="172">
        <f t="shared" si="21"/>
        <v>25.58</v>
      </c>
      <c r="V31" s="158"/>
      <c r="W31" s="158"/>
      <c r="X31" s="158"/>
      <c r="Y31" s="158"/>
      <c r="Z31" s="158"/>
      <c r="AA31" s="158"/>
      <c r="AB31" s="158"/>
      <c r="AC31" s="158"/>
      <c r="AD31" s="158"/>
      <c r="AE31" s="158" t="s">
        <v>156</v>
      </c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</row>
    <row r="32" spans="1:60" ht="12.75" outlineLevel="1">
      <c r="A32" s="159">
        <v>22</v>
      </c>
      <c r="B32" s="164" t="s">
        <v>191</v>
      </c>
      <c r="C32" s="195" t="s">
        <v>192</v>
      </c>
      <c r="D32" s="166" t="s">
        <v>190</v>
      </c>
      <c r="E32" s="168">
        <v>1</v>
      </c>
      <c r="F32" s="279">
        <f t="shared" si="7"/>
        <v>0</v>
      </c>
      <c r="G32" s="211">
        <f t="shared" si="15"/>
        <v>0</v>
      </c>
      <c r="H32" s="171"/>
      <c r="I32" s="172">
        <f t="shared" si="16"/>
        <v>0</v>
      </c>
      <c r="J32" s="171"/>
      <c r="K32" s="172">
        <f t="shared" si="17"/>
        <v>0</v>
      </c>
      <c r="L32" s="172">
        <v>21</v>
      </c>
      <c r="M32" s="172">
        <f t="shared" si="18"/>
        <v>0</v>
      </c>
      <c r="N32" s="172">
        <v>1.48684</v>
      </c>
      <c r="O32" s="172">
        <f t="shared" si="19"/>
        <v>1.49</v>
      </c>
      <c r="P32" s="172">
        <v>0.7826</v>
      </c>
      <c r="Q32" s="172">
        <f t="shared" si="20"/>
        <v>0.78</v>
      </c>
      <c r="R32" s="172"/>
      <c r="S32" s="172"/>
      <c r="T32" s="173">
        <v>49.20483</v>
      </c>
      <c r="U32" s="172">
        <f t="shared" si="21"/>
        <v>49.2</v>
      </c>
      <c r="V32" s="158"/>
      <c r="W32" s="158"/>
      <c r="X32" s="158"/>
      <c r="Y32" s="158"/>
      <c r="Z32" s="158"/>
      <c r="AA32" s="158"/>
      <c r="AB32" s="158"/>
      <c r="AC32" s="158"/>
      <c r="AD32" s="158"/>
      <c r="AE32" s="158" t="s">
        <v>156</v>
      </c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</row>
    <row r="33" spans="1:60" ht="22.5" outlineLevel="1">
      <c r="A33" s="159">
        <v>23</v>
      </c>
      <c r="B33" s="164" t="s">
        <v>193</v>
      </c>
      <c r="C33" s="195" t="s">
        <v>194</v>
      </c>
      <c r="D33" s="166" t="s">
        <v>163</v>
      </c>
      <c r="E33" s="168">
        <v>0.082</v>
      </c>
      <c r="F33" s="279">
        <f t="shared" si="7"/>
        <v>0</v>
      </c>
      <c r="G33" s="211">
        <f t="shared" si="15"/>
        <v>0</v>
      </c>
      <c r="H33" s="171"/>
      <c r="I33" s="172">
        <f t="shared" si="16"/>
        <v>0</v>
      </c>
      <c r="J33" s="171"/>
      <c r="K33" s="172">
        <f t="shared" si="17"/>
        <v>0</v>
      </c>
      <c r="L33" s="172">
        <v>21</v>
      </c>
      <c r="M33" s="172">
        <f t="shared" si="18"/>
        <v>0</v>
      </c>
      <c r="N33" s="172">
        <v>1</v>
      </c>
      <c r="O33" s="172">
        <f t="shared" si="19"/>
        <v>0.08</v>
      </c>
      <c r="P33" s="172">
        <v>0</v>
      </c>
      <c r="Q33" s="172">
        <f t="shared" si="20"/>
        <v>0</v>
      </c>
      <c r="R33" s="172"/>
      <c r="S33" s="172"/>
      <c r="T33" s="173">
        <v>0</v>
      </c>
      <c r="U33" s="172">
        <f t="shared" si="21"/>
        <v>0</v>
      </c>
      <c r="V33" s="158"/>
      <c r="W33" s="158"/>
      <c r="X33" s="158"/>
      <c r="Y33" s="158"/>
      <c r="Z33" s="158"/>
      <c r="AA33" s="158"/>
      <c r="AB33" s="158"/>
      <c r="AC33" s="158"/>
      <c r="AD33" s="158"/>
      <c r="AE33" s="158" t="s">
        <v>179</v>
      </c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</row>
    <row r="34" spans="1:60" ht="12.75" outlineLevel="1">
      <c r="A34" s="159">
        <v>24</v>
      </c>
      <c r="B34" s="164" t="s">
        <v>195</v>
      </c>
      <c r="C34" s="195" t="s">
        <v>196</v>
      </c>
      <c r="D34" s="166" t="s">
        <v>163</v>
      </c>
      <c r="E34" s="168">
        <v>0.404</v>
      </c>
      <c r="F34" s="279">
        <f t="shared" si="7"/>
        <v>0</v>
      </c>
      <c r="G34" s="211">
        <f t="shared" si="15"/>
        <v>0</v>
      </c>
      <c r="H34" s="171"/>
      <c r="I34" s="172">
        <f t="shared" si="16"/>
        <v>0</v>
      </c>
      <c r="J34" s="171"/>
      <c r="K34" s="172">
        <f t="shared" si="17"/>
        <v>0</v>
      </c>
      <c r="L34" s="172">
        <v>21</v>
      </c>
      <c r="M34" s="172">
        <f t="shared" si="18"/>
        <v>0</v>
      </c>
      <c r="N34" s="172">
        <v>1</v>
      </c>
      <c r="O34" s="172">
        <f t="shared" si="19"/>
        <v>0.4</v>
      </c>
      <c r="P34" s="172">
        <v>0</v>
      </c>
      <c r="Q34" s="172">
        <f t="shared" si="20"/>
        <v>0</v>
      </c>
      <c r="R34" s="172"/>
      <c r="S34" s="172"/>
      <c r="T34" s="173">
        <v>0</v>
      </c>
      <c r="U34" s="172">
        <f t="shared" si="21"/>
        <v>0</v>
      </c>
      <c r="V34" s="158"/>
      <c r="W34" s="158"/>
      <c r="X34" s="158"/>
      <c r="Y34" s="158"/>
      <c r="Z34" s="158"/>
      <c r="AA34" s="158"/>
      <c r="AB34" s="158"/>
      <c r="AC34" s="158"/>
      <c r="AD34" s="158"/>
      <c r="AE34" s="158" t="s">
        <v>179</v>
      </c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</row>
    <row r="35" spans="1:60" ht="12.75" outlineLevel="1">
      <c r="A35" s="159">
        <v>25</v>
      </c>
      <c r="B35" s="164" t="s">
        <v>197</v>
      </c>
      <c r="C35" s="195" t="s">
        <v>198</v>
      </c>
      <c r="D35" s="166" t="s">
        <v>199</v>
      </c>
      <c r="E35" s="168">
        <v>18</v>
      </c>
      <c r="F35" s="279">
        <f t="shared" si="7"/>
        <v>0</v>
      </c>
      <c r="G35" s="211">
        <f t="shared" si="15"/>
        <v>0</v>
      </c>
      <c r="H35" s="171"/>
      <c r="I35" s="172">
        <f t="shared" si="16"/>
        <v>0</v>
      </c>
      <c r="J35" s="171"/>
      <c r="K35" s="172">
        <f t="shared" si="17"/>
        <v>0</v>
      </c>
      <c r="L35" s="172">
        <v>21</v>
      </c>
      <c r="M35" s="172">
        <f t="shared" si="18"/>
        <v>0</v>
      </c>
      <c r="N35" s="172">
        <v>0.00102</v>
      </c>
      <c r="O35" s="172">
        <f t="shared" si="19"/>
        <v>0.02</v>
      </c>
      <c r="P35" s="172">
        <v>0</v>
      </c>
      <c r="Q35" s="172">
        <f t="shared" si="20"/>
        <v>0</v>
      </c>
      <c r="R35" s="172"/>
      <c r="S35" s="172"/>
      <c r="T35" s="173">
        <v>0.36</v>
      </c>
      <c r="U35" s="172">
        <f t="shared" si="21"/>
        <v>6.48</v>
      </c>
      <c r="V35" s="158"/>
      <c r="W35" s="158"/>
      <c r="X35" s="158"/>
      <c r="Y35" s="158"/>
      <c r="Z35" s="158"/>
      <c r="AA35" s="158"/>
      <c r="AB35" s="158"/>
      <c r="AC35" s="158"/>
      <c r="AD35" s="158"/>
      <c r="AE35" s="158" t="s">
        <v>144</v>
      </c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</row>
    <row r="36" spans="1:60" ht="12.75" outlineLevel="1">
      <c r="A36" s="159">
        <v>26</v>
      </c>
      <c r="B36" s="164" t="s">
        <v>200</v>
      </c>
      <c r="C36" s="195" t="s">
        <v>201</v>
      </c>
      <c r="D36" s="166" t="s">
        <v>143</v>
      </c>
      <c r="E36" s="168">
        <v>1.2</v>
      </c>
      <c r="F36" s="279">
        <f t="shared" si="7"/>
        <v>0</v>
      </c>
      <c r="G36" s="211">
        <f t="shared" si="15"/>
        <v>0</v>
      </c>
      <c r="H36" s="171"/>
      <c r="I36" s="172">
        <f t="shared" si="16"/>
        <v>0</v>
      </c>
      <c r="J36" s="171"/>
      <c r="K36" s="172">
        <f t="shared" si="17"/>
        <v>0</v>
      </c>
      <c r="L36" s="172">
        <v>21</v>
      </c>
      <c r="M36" s="172">
        <f t="shared" si="18"/>
        <v>0</v>
      </c>
      <c r="N36" s="172">
        <v>0.75082</v>
      </c>
      <c r="O36" s="172">
        <f t="shared" si="19"/>
        <v>0.9</v>
      </c>
      <c r="P36" s="172">
        <v>0</v>
      </c>
      <c r="Q36" s="172">
        <f t="shared" si="20"/>
        <v>0</v>
      </c>
      <c r="R36" s="172"/>
      <c r="S36" s="172"/>
      <c r="T36" s="173">
        <v>3.08188</v>
      </c>
      <c r="U36" s="172">
        <f t="shared" si="21"/>
        <v>3.7</v>
      </c>
      <c r="V36" s="158"/>
      <c r="W36" s="158"/>
      <c r="X36" s="158"/>
      <c r="Y36" s="158"/>
      <c r="Z36" s="158"/>
      <c r="AA36" s="158"/>
      <c r="AB36" s="158"/>
      <c r="AC36" s="158"/>
      <c r="AD36" s="158"/>
      <c r="AE36" s="158" t="s">
        <v>144</v>
      </c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</row>
    <row r="37" spans="1:60" ht="12.75" outlineLevel="1">
      <c r="A37" s="159">
        <v>27</v>
      </c>
      <c r="B37" s="164" t="s">
        <v>202</v>
      </c>
      <c r="C37" s="195" t="s">
        <v>203</v>
      </c>
      <c r="D37" s="166" t="s">
        <v>199</v>
      </c>
      <c r="E37" s="168">
        <v>9.8</v>
      </c>
      <c r="F37" s="279">
        <f t="shared" si="7"/>
        <v>0</v>
      </c>
      <c r="G37" s="211">
        <f t="shared" si="15"/>
        <v>0</v>
      </c>
      <c r="H37" s="171"/>
      <c r="I37" s="172">
        <f t="shared" si="16"/>
        <v>0</v>
      </c>
      <c r="J37" s="171"/>
      <c r="K37" s="172">
        <f t="shared" si="17"/>
        <v>0</v>
      </c>
      <c r="L37" s="172">
        <v>21</v>
      </c>
      <c r="M37" s="172">
        <f t="shared" si="18"/>
        <v>0</v>
      </c>
      <c r="N37" s="172">
        <v>0.26933</v>
      </c>
      <c r="O37" s="172">
        <f t="shared" si="19"/>
        <v>2.64</v>
      </c>
      <c r="P37" s="172">
        <v>0</v>
      </c>
      <c r="Q37" s="172">
        <f t="shared" si="20"/>
        <v>0</v>
      </c>
      <c r="R37" s="172"/>
      <c r="S37" s="172"/>
      <c r="T37" s="173">
        <v>0.915</v>
      </c>
      <c r="U37" s="172">
        <f t="shared" si="21"/>
        <v>8.97</v>
      </c>
      <c r="V37" s="158"/>
      <c r="W37" s="158"/>
      <c r="X37" s="158"/>
      <c r="Y37" s="158"/>
      <c r="Z37" s="158"/>
      <c r="AA37" s="158"/>
      <c r="AB37" s="158"/>
      <c r="AC37" s="158"/>
      <c r="AD37" s="158"/>
      <c r="AE37" s="158" t="s">
        <v>144</v>
      </c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</row>
    <row r="38" spans="1:31" ht="12.75">
      <c r="A38" s="160" t="s">
        <v>139</v>
      </c>
      <c r="B38" s="165" t="s">
        <v>59</v>
      </c>
      <c r="C38" s="196" t="s">
        <v>60</v>
      </c>
      <c r="D38" s="167"/>
      <c r="E38" s="169"/>
      <c r="F38" s="280"/>
      <c r="G38" s="212">
        <f>SUMIF(AE39:AE39,"&lt;&gt;NOR",G39:G39)</f>
        <v>0</v>
      </c>
      <c r="H38" s="174"/>
      <c r="I38" s="174">
        <f>SUM(I39:I39)</f>
        <v>0</v>
      </c>
      <c r="J38" s="174"/>
      <c r="K38" s="174">
        <f>SUM(K39:K39)</f>
        <v>0</v>
      </c>
      <c r="L38" s="174"/>
      <c r="M38" s="174">
        <f>SUM(M39:M39)</f>
        <v>0</v>
      </c>
      <c r="N38" s="174"/>
      <c r="O38" s="174">
        <f>SUM(O39:O39)</f>
        <v>0.54</v>
      </c>
      <c r="P38" s="174"/>
      <c r="Q38" s="174">
        <f>SUM(Q39:Q39)</f>
        <v>0</v>
      </c>
      <c r="R38" s="174"/>
      <c r="S38" s="174"/>
      <c r="T38" s="175"/>
      <c r="U38" s="174">
        <f>SUM(U39:U39)</f>
        <v>0.28</v>
      </c>
      <c r="AE38" t="s">
        <v>140</v>
      </c>
    </row>
    <row r="39" spans="1:60" ht="12.75" outlineLevel="1">
      <c r="A39" s="159">
        <v>28</v>
      </c>
      <c r="B39" s="164" t="s">
        <v>204</v>
      </c>
      <c r="C39" s="195" t="s">
        <v>205</v>
      </c>
      <c r="D39" s="166" t="s">
        <v>155</v>
      </c>
      <c r="E39" s="168">
        <v>2.65</v>
      </c>
      <c r="F39" s="279">
        <f t="shared" si="7"/>
        <v>0</v>
      </c>
      <c r="G39" s="211">
        <f>ROUND(E39*F39,2)</f>
        <v>0</v>
      </c>
      <c r="H39" s="171"/>
      <c r="I39" s="172">
        <f>ROUND(E39*H39,2)</f>
        <v>0</v>
      </c>
      <c r="J39" s="171"/>
      <c r="K39" s="172">
        <f>ROUND(E39*J39,2)</f>
        <v>0</v>
      </c>
      <c r="L39" s="172">
        <v>21</v>
      </c>
      <c r="M39" s="172">
        <f>G39*(1+L39/100)</f>
        <v>0</v>
      </c>
      <c r="N39" s="172">
        <v>0.202</v>
      </c>
      <c r="O39" s="172">
        <f>ROUND(E39*N39,2)</f>
        <v>0.54</v>
      </c>
      <c r="P39" s="172">
        <v>0</v>
      </c>
      <c r="Q39" s="172">
        <f>ROUND(E39*P39,2)</f>
        <v>0</v>
      </c>
      <c r="R39" s="172"/>
      <c r="S39" s="172"/>
      <c r="T39" s="173">
        <v>0.105</v>
      </c>
      <c r="U39" s="172">
        <f>ROUND(E39*T39,2)</f>
        <v>0.28</v>
      </c>
      <c r="V39" s="158"/>
      <c r="W39" s="158"/>
      <c r="X39" s="158"/>
      <c r="Y39" s="158"/>
      <c r="Z39" s="158"/>
      <c r="AA39" s="158"/>
      <c r="AB39" s="158"/>
      <c r="AC39" s="158"/>
      <c r="AD39" s="158"/>
      <c r="AE39" s="158" t="s">
        <v>144</v>
      </c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</row>
    <row r="40" spans="1:31" ht="12.75">
      <c r="A40" s="160" t="s">
        <v>139</v>
      </c>
      <c r="B40" s="165" t="s">
        <v>61</v>
      </c>
      <c r="C40" s="196" t="s">
        <v>62</v>
      </c>
      <c r="D40" s="167"/>
      <c r="E40" s="169"/>
      <c r="F40" s="280"/>
      <c r="G40" s="212">
        <f>SUMIF(AE41:AE50,"&lt;&gt;NOR",G41:G50)</f>
        <v>0</v>
      </c>
      <c r="H40" s="174"/>
      <c r="I40" s="174">
        <f>SUM(I41:I50)</f>
        <v>0</v>
      </c>
      <c r="J40" s="174"/>
      <c r="K40" s="174">
        <f>SUM(K41:K50)</f>
        <v>0</v>
      </c>
      <c r="L40" s="174"/>
      <c r="M40" s="174">
        <f>SUM(M41:M50)</f>
        <v>0</v>
      </c>
      <c r="N40" s="174"/>
      <c r="O40" s="174">
        <f>SUM(O41:O50)</f>
        <v>0.79</v>
      </c>
      <c r="P40" s="174"/>
      <c r="Q40" s="174">
        <f>SUM(Q41:Q50)</f>
        <v>0</v>
      </c>
      <c r="R40" s="174"/>
      <c r="S40" s="174"/>
      <c r="T40" s="175"/>
      <c r="U40" s="174">
        <f>SUM(U41:U50)</f>
        <v>7.340000000000001</v>
      </c>
      <c r="AE40" t="s">
        <v>140</v>
      </c>
    </row>
    <row r="41" spans="1:60" ht="12.75" outlineLevel="1">
      <c r="A41" s="159">
        <v>29</v>
      </c>
      <c r="B41" s="164" t="s">
        <v>206</v>
      </c>
      <c r="C41" s="195" t="s">
        <v>207</v>
      </c>
      <c r="D41" s="166" t="s">
        <v>155</v>
      </c>
      <c r="E41" s="168">
        <v>14.477</v>
      </c>
      <c r="F41" s="279">
        <f t="shared" si="7"/>
        <v>0</v>
      </c>
      <c r="G41" s="211">
        <f aca="true" t="shared" si="22" ref="G41:G50">ROUND(E41*F41,2)</f>
        <v>0</v>
      </c>
      <c r="H41" s="171"/>
      <c r="I41" s="172">
        <f aca="true" t="shared" si="23" ref="I41:I50">ROUND(E41*H41,2)</f>
        <v>0</v>
      </c>
      <c r="J41" s="171"/>
      <c r="K41" s="172">
        <f aca="true" t="shared" si="24" ref="K41:K50">ROUND(E41*J41,2)</f>
        <v>0</v>
      </c>
      <c r="L41" s="172">
        <v>21</v>
      </c>
      <c r="M41" s="172">
        <f aca="true" t="shared" si="25" ref="M41:M50">G41*(1+L41/100)</f>
        <v>0</v>
      </c>
      <c r="N41" s="172">
        <v>0</v>
      </c>
      <c r="O41" s="172">
        <f aca="true" t="shared" si="26" ref="O41:O50">ROUND(E41*N41,2)</f>
        <v>0</v>
      </c>
      <c r="P41" s="172">
        <v>0</v>
      </c>
      <c r="Q41" s="172">
        <f aca="true" t="shared" si="27" ref="Q41:Q50">ROUND(E41*P41,2)</f>
        <v>0</v>
      </c>
      <c r="R41" s="172"/>
      <c r="S41" s="172"/>
      <c r="T41" s="173">
        <v>0.091</v>
      </c>
      <c r="U41" s="172">
        <f aca="true" t="shared" si="28" ref="U41:U50">ROUND(E41*T41,2)</f>
        <v>1.32</v>
      </c>
      <c r="V41" s="158"/>
      <c r="W41" s="158"/>
      <c r="X41" s="158"/>
      <c r="Y41" s="158"/>
      <c r="Z41" s="158"/>
      <c r="AA41" s="158"/>
      <c r="AB41" s="158"/>
      <c r="AC41" s="158"/>
      <c r="AD41" s="158"/>
      <c r="AE41" s="158" t="s">
        <v>144</v>
      </c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</row>
    <row r="42" spans="1:60" ht="12.75" outlineLevel="1">
      <c r="A42" s="159">
        <v>30</v>
      </c>
      <c r="B42" s="164" t="s">
        <v>208</v>
      </c>
      <c r="C42" s="195" t="s">
        <v>209</v>
      </c>
      <c r="D42" s="166" t="s">
        <v>155</v>
      </c>
      <c r="E42" s="168">
        <v>17.1</v>
      </c>
      <c r="F42" s="279">
        <f t="shared" si="7"/>
        <v>0</v>
      </c>
      <c r="G42" s="211">
        <f t="shared" si="22"/>
        <v>0</v>
      </c>
      <c r="H42" s="171"/>
      <c r="I42" s="172">
        <f t="shared" si="23"/>
        <v>0</v>
      </c>
      <c r="J42" s="171"/>
      <c r="K42" s="172">
        <f t="shared" si="24"/>
        <v>0</v>
      </c>
      <c r="L42" s="172">
        <v>21</v>
      </c>
      <c r="M42" s="172">
        <f t="shared" si="25"/>
        <v>0</v>
      </c>
      <c r="N42" s="172">
        <v>0.00015</v>
      </c>
      <c r="O42" s="172">
        <f t="shared" si="26"/>
        <v>0</v>
      </c>
      <c r="P42" s="172">
        <v>0</v>
      </c>
      <c r="Q42" s="172">
        <f t="shared" si="27"/>
        <v>0</v>
      </c>
      <c r="R42" s="172"/>
      <c r="S42" s="172"/>
      <c r="T42" s="173">
        <v>0</v>
      </c>
      <c r="U42" s="172">
        <f t="shared" si="28"/>
        <v>0</v>
      </c>
      <c r="V42" s="158"/>
      <c r="W42" s="158"/>
      <c r="X42" s="158"/>
      <c r="Y42" s="158"/>
      <c r="Z42" s="158"/>
      <c r="AA42" s="158"/>
      <c r="AB42" s="158"/>
      <c r="AC42" s="158"/>
      <c r="AD42" s="158"/>
      <c r="AE42" s="158" t="s">
        <v>179</v>
      </c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</row>
    <row r="43" spans="1:60" ht="12.75" outlineLevel="1">
      <c r="A43" s="159">
        <v>31</v>
      </c>
      <c r="B43" s="164" t="s">
        <v>210</v>
      </c>
      <c r="C43" s="195" t="s">
        <v>211</v>
      </c>
      <c r="D43" s="166" t="s">
        <v>155</v>
      </c>
      <c r="E43" s="168">
        <v>6.3</v>
      </c>
      <c r="F43" s="279">
        <f t="shared" si="7"/>
        <v>0</v>
      </c>
      <c r="G43" s="211">
        <f t="shared" si="22"/>
        <v>0</v>
      </c>
      <c r="H43" s="171"/>
      <c r="I43" s="172">
        <f t="shared" si="23"/>
        <v>0</v>
      </c>
      <c r="J43" s="171"/>
      <c r="K43" s="172">
        <f t="shared" si="24"/>
        <v>0</v>
      </c>
      <c r="L43" s="172">
        <v>21</v>
      </c>
      <c r="M43" s="172">
        <f t="shared" si="25"/>
        <v>0</v>
      </c>
      <c r="N43" s="172">
        <v>0.0739</v>
      </c>
      <c r="O43" s="172">
        <f t="shared" si="26"/>
        <v>0.47</v>
      </c>
      <c r="P43" s="172">
        <v>0</v>
      </c>
      <c r="Q43" s="172">
        <f t="shared" si="27"/>
        <v>0</v>
      </c>
      <c r="R43" s="172"/>
      <c r="S43" s="172"/>
      <c r="T43" s="173">
        <v>0.452</v>
      </c>
      <c r="U43" s="172">
        <f t="shared" si="28"/>
        <v>2.85</v>
      </c>
      <c r="V43" s="158"/>
      <c r="W43" s="158"/>
      <c r="X43" s="158"/>
      <c r="Y43" s="158"/>
      <c r="Z43" s="158"/>
      <c r="AA43" s="158"/>
      <c r="AB43" s="158"/>
      <c r="AC43" s="158"/>
      <c r="AD43" s="158"/>
      <c r="AE43" s="158" t="s">
        <v>144</v>
      </c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</row>
    <row r="44" spans="1:60" ht="12.75" outlineLevel="1">
      <c r="A44" s="159">
        <v>32</v>
      </c>
      <c r="B44" s="164" t="s">
        <v>212</v>
      </c>
      <c r="C44" s="195" t="s">
        <v>213</v>
      </c>
      <c r="D44" s="166" t="s">
        <v>199</v>
      </c>
      <c r="E44" s="168">
        <v>5.45</v>
      </c>
      <c r="F44" s="279">
        <f t="shared" si="7"/>
        <v>0</v>
      </c>
      <c r="G44" s="211">
        <f t="shared" si="22"/>
        <v>0</v>
      </c>
      <c r="H44" s="171"/>
      <c r="I44" s="172">
        <f t="shared" si="23"/>
        <v>0</v>
      </c>
      <c r="J44" s="171"/>
      <c r="K44" s="172">
        <f t="shared" si="24"/>
        <v>0</v>
      </c>
      <c r="L44" s="172">
        <v>21</v>
      </c>
      <c r="M44" s="172">
        <f t="shared" si="25"/>
        <v>0</v>
      </c>
      <c r="N44" s="172">
        <v>0.00033</v>
      </c>
      <c r="O44" s="172">
        <f t="shared" si="26"/>
        <v>0</v>
      </c>
      <c r="P44" s="172">
        <v>0</v>
      </c>
      <c r="Q44" s="172">
        <f t="shared" si="27"/>
        <v>0</v>
      </c>
      <c r="R44" s="172"/>
      <c r="S44" s="172"/>
      <c r="T44" s="173">
        <v>0.41</v>
      </c>
      <c r="U44" s="172">
        <f t="shared" si="28"/>
        <v>2.23</v>
      </c>
      <c r="V44" s="158"/>
      <c r="W44" s="158"/>
      <c r="X44" s="158"/>
      <c r="Y44" s="158"/>
      <c r="Z44" s="158"/>
      <c r="AA44" s="158"/>
      <c r="AB44" s="158"/>
      <c r="AC44" s="158"/>
      <c r="AD44" s="158"/>
      <c r="AE44" s="158" t="s">
        <v>144</v>
      </c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</row>
    <row r="45" spans="1:60" ht="12.75" outlineLevel="1">
      <c r="A45" s="159">
        <v>33</v>
      </c>
      <c r="B45" s="164" t="s">
        <v>214</v>
      </c>
      <c r="C45" s="195" t="s">
        <v>215</v>
      </c>
      <c r="D45" s="166" t="s">
        <v>155</v>
      </c>
      <c r="E45" s="168">
        <v>0.88</v>
      </c>
      <c r="F45" s="279">
        <f t="shared" si="7"/>
        <v>0</v>
      </c>
      <c r="G45" s="211">
        <f t="shared" si="22"/>
        <v>0</v>
      </c>
      <c r="H45" s="171"/>
      <c r="I45" s="172">
        <f t="shared" si="23"/>
        <v>0</v>
      </c>
      <c r="J45" s="171"/>
      <c r="K45" s="172">
        <f t="shared" si="24"/>
        <v>0</v>
      </c>
      <c r="L45" s="172">
        <v>21</v>
      </c>
      <c r="M45" s="172">
        <f t="shared" si="25"/>
        <v>0</v>
      </c>
      <c r="N45" s="172">
        <v>0.09797</v>
      </c>
      <c r="O45" s="172">
        <f t="shared" si="26"/>
        <v>0.09</v>
      </c>
      <c r="P45" s="172">
        <v>0</v>
      </c>
      <c r="Q45" s="172">
        <f t="shared" si="27"/>
        <v>0</v>
      </c>
      <c r="R45" s="172"/>
      <c r="S45" s="172"/>
      <c r="T45" s="173">
        <v>0.237</v>
      </c>
      <c r="U45" s="172">
        <f t="shared" si="28"/>
        <v>0.21</v>
      </c>
      <c r="V45" s="158"/>
      <c r="W45" s="158"/>
      <c r="X45" s="158"/>
      <c r="Y45" s="158"/>
      <c r="Z45" s="158"/>
      <c r="AA45" s="158"/>
      <c r="AB45" s="158"/>
      <c r="AC45" s="158"/>
      <c r="AD45" s="158"/>
      <c r="AE45" s="158" t="s">
        <v>144</v>
      </c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</row>
    <row r="46" spans="1:60" ht="12.75" outlineLevel="1">
      <c r="A46" s="159">
        <v>34</v>
      </c>
      <c r="B46" s="164" t="s">
        <v>216</v>
      </c>
      <c r="C46" s="195" t="s">
        <v>217</v>
      </c>
      <c r="D46" s="166" t="s">
        <v>155</v>
      </c>
      <c r="E46" s="168">
        <v>0.88</v>
      </c>
      <c r="F46" s="279">
        <f t="shared" si="7"/>
        <v>0</v>
      </c>
      <c r="G46" s="211">
        <f t="shared" si="22"/>
        <v>0</v>
      </c>
      <c r="H46" s="171"/>
      <c r="I46" s="172">
        <f t="shared" si="23"/>
        <v>0</v>
      </c>
      <c r="J46" s="171"/>
      <c r="K46" s="172">
        <f t="shared" si="24"/>
        <v>0</v>
      </c>
      <c r="L46" s="172">
        <v>21</v>
      </c>
      <c r="M46" s="172">
        <f t="shared" si="25"/>
        <v>0</v>
      </c>
      <c r="N46" s="172">
        <v>0.00609</v>
      </c>
      <c r="O46" s="172">
        <f t="shared" si="26"/>
        <v>0.01</v>
      </c>
      <c r="P46" s="172">
        <v>0</v>
      </c>
      <c r="Q46" s="172">
        <f t="shared" si="27"/>
        <v>0</v>
      </c>
      <c r="R46" s="172"/>
      <c r="S46" s="172"/>
      <c r="T46" s="173">
        <v>0.016</v>
      </c>
      <c r="U46" s="172">
        <f t="shared" si="28"/>
        <v>0.01</v>
      </c>
      <c r="V46" s="158"/>
      <c r="W46" s="158"/>
      <c r="X46" s="158"/>
      <c r="Y46" s="158"/>
      <c r="Z46" s="158"/>
      <c r="AA46" s="158"/>
      <c r="AB46" s="158"/>
      <c r="AC46" s="158"/>
      <c r="AD46" s="158"/>
      <c r="AE46" s="158" t="s">
        <v>144</v>
      </c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</row>
    <row r="47" spans="1:60" ht="22.5" outlineLevel="1">
      <c r="A47" s="159">
        <v>35</v>
      </c>
      <c r="B47" s="164" t="s">
        <v>218</v>
      </c>
      <c r="C47" s="195" t="s">
        <v>219</v>
      </c>
      <c r="D47" s="166" t="s">
        <v>190</v>
      </c>
      <c r="E47" s="168">
        <v>2</v>
      </c>
      <c r="F47" s="279">
        <f t="shared" si="7"/>
        <v>0</v>
      </c>
      <c r="G47" s="211">
        <f t="shared" si="22"/>
        <v>0</v>
      </c>
      <c r="H47" s="171"/>
      <c r="I47" s="172">
        <f t="shared" si="23"/>
        <v>0</v>
      </c>
      <c r="J47" s="171"/>
      <c r="K47" s="172">
        <f t="shared" si="24"/>
        <v>0</v>
      </c>
      <c r="L47" s="172">
        <v>21</v>
      </c>
      <c r="M47" s="172">
        <f t="shared" si="25"/>
        <v>0</v>
      </c>
      <c r="N47" s="172">
        <v>0.0882</v>
      </c>
      <c r="O47" s="172">
        <f t="shared" si="26"/>
        <v>0.18</v>
      </c>
      <c r="P47" s="172">
        <v>0</v>
      </c>
      <c r="Q47" s="172">
        <f t="shared" si="27"/>
        <v>0</v>
      </c>
      <c r="R47" s="172"/>
      <c r="S47" s="172"/>
      <c r="T47" s="173">
        <v>0.22582</v>
      </c>
      <c r="U47" s="172">
        <f t="shared" si="28"/>
        <v>0.45</v>
      </c>
      <c r="V47" s="158"/>
      <c r="W47" s="158"/>
      <c r="X47" s="158"/>
      <c r="Y47" s="158"/>
      <c r="Z47" s="158"/>
      <c r="AA47" s="158"/>
      <c r="AB47" s="158"/>
      <c r="AC47" s="158"/>
      <c r="AD47" s="158"/>
      <c r="AE47" s="158" t="s">
        <v>144</v>
      </c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</row>
    <row r="48" spans="1:60" ht="22.5" outlineLevel="1">
      <c r="A48" s="159">
        <v>36</v>
      </c>
      <c r="B48" s="164" t="s">
        <v>220</v>
      </c>
      <c r="C48" s="195" t="s">
        <v>221</v>
      </c>
      <c r="D48" s="166" t="s">
        <v>190</v>
      </c>
      <c r="E48" s="168">
        <v>1</v>
      </c>
      <c r="F48" s="279">
        <f t="shared" si="7"/>
        <v>0</v>
      </c>
      <c r="G48" s="211">
        <f t="shared" si="22"/>
        <v>0</v>
      </c>
      <c r="H48" s="171"/>
      <c r="I48" s="172">
        <f t="shared" si="23"/>
        <v>0</v>
      </c>
      <c r="J48" s="171"/>
      <c r="K48" s="172">
        <f t="shared" si="24"/>
        <v>0</v>
      </c>
      <c r="L48" s="172">
        <v>21</v>
      </c>
      <c r="M48" s="172">
        <f t="shared" si="25"/>
        <v>0</v>
      </c>
      <c r="N48" s="172">
        <v>0.04414</v>
      </c>
      <c r="O48" s="172">
        <f t="shared" si="26"/>
        <v>0.04</v>
      </c>
      <c r="P48" s="172">
        <v>0</v>
      </c>
      <c r="Q48" s="172">
        <f t="shared" si="27"/>
        <v>0</v>
      </c>
      <c r="R48" s="172"/>
      <c r="S48" s="172"/>
      <c r="T48" s="173">
        <v>0.1899</v>
      </c>
      <c r="U48" s="172">
        <f t="shared" si="28"/>
        <v>0.19</v>
      </c>
      <c r="V48" s="158"/>
      <c r="W48" s="158"/>
      <c r="X48" s="158"/>
      <c r="Y48" s="158"/>
      <c r="Z48" s="158"/>
      <c r="AA48" s="158"/>
      <c r="AB48" s="158"/>
      <c r="AC48" s="158"/>
      <c r="AD48" s="158"/>
      <c r="AE48" s="158" t="s">
        <v>144</v>
      </c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</row>
    <row r="49" spans="1:60" ht="12.75" outlineLevel="1">
      <c r="A49" s="159">
        <v>37</v>
      </c>
      <c r="B49" s="164" t="s">
        <v>222</v>
      </c>
      <c r="C49" s="195" t="s">
        <v>223</v>
      </c>
      <c r="D49" s="166" t="s">
        <v>190</v>
      </c>
      <c r="E49" s="168">
        <v>2</v>
      </c>
      <c r="F49" s="279">
        <f t="shared" si="7"/>
        <v>0</v>
      </c>
      <c r="G49" s="211">
        <f t="shared" si="22"/>
        <v>0</v>
      </c>
      <c r="H49" s="171"/>
      <c r="I49" s="172">
        <f t="shared" si="23"/>
        <v>0</v>
      </c>
      <c r="J49" s="171"/>
      <c r="K49" s="172">
        <f t="shared" si="24"/>
        <v>0</v>
      </c>
      <c r="L49" s="172">
        <v>21</v>
      </c>
      <c r="M49" s="172">
        <f t="shared" si="25"/>
        <v>0</v>
      </c>
      <c r="N49" s="172">
        <v>0.00084</v>
      </c>
      <c r="O49" s="172">
        <f t="shared" si="26"/>
        <v>0</v>
      </c>
      <c r="P49" s="172">
        <v>0</v>
      </c>
      <c r="Q49" s="172">
        <f t="shared" si="27"/>
        <v>0</v>
      </c>
      <c r="R49" s="172"/>
      <c r="S49" s="172"/>
      <c r="T49" s="173">
        <v>0.02</v>
      </c>
      <c r="U49" s="172">
        <f t="shared" si="28"/>
        <v>0.04</v>
      </c>
      <c r="V49" s="158"/>
      <c r="W49" s="158"/>
      <c r="X49" s="158"/>
      <c r="Y49" s="158"/>
      <c r="Z49" s="158"/>
      <c r="AA49" s="158"/>
      <c r="AB49" s="158"/>
      <c r="AC49" s="158"/>
      <c r="AD49" s="158"/>
      <c r="AE49" s="158" t="s">
        <v>144</v>
      </c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</row>
    <row r="50" spans="1:60" ht="12.75" outlineLevel="1">
      <c r="A50" s="159">
        <v>38</v>
      </c>
      <c r="B50" s="164" t="s">
        <v>224</v>
      </c>
      <c r="C50" s="195" t="s">
        <v>225</v>
      </c>
      <c r="D50" s="166" t="s">
        <v>190</v>
      </c>
      <c r="E50" s="168">
        <v>2</v>
      </c>
      <c r="F50" s="279">
        <f t="shared" si="7"/>
        <v>0</v>
      </c>
      <c r="G50" s="211">
        <f t="shared" si="22"/>
        <v>0</v>
      </c>
      <c r="H50" s="171"/>
      <c r="I50" s="172">
        <f t="shared" si="23"/>
        <v>0</v>
      </c>
      <c r="J50" s="171"/>
      <c r="K50" s="172">
        <f t="shared" si="24"/>
        <v>0</v>
      </c>
      <c r="L50" s="172">
        <v>21</v>
      </c>
      <c r="M50" s="172">
        <f t="shared" si="25"/>
        <v>0</v>
      </c>
      <c r="N50" s="172">
        <v>0.00126</v>
      </c>
      <c r="O50" s="172">
        <f t="shared" si="26"/>
        <v>0</v>
      </c>
      <c r="P50" s="172">
        <v>0</v>
      </c>
      <c r="Q50" s="172">
        <f t="shared" si="27"/>
        <v>0</v>
      </c>
      <c r="R50" s="172"/>
      <c r="S50" s="172"/>
      <c r="T50" s="173">
        <v>0.02</v>
      </c>
      <c r="U50" s="172">
        <f t="shared" si="28"/>
        <v>0.04</v>
      </c>
      <c r="V50" s="158"/>
      <c r="W50" s="158"/>
      <c r="X50" s="158"/>
      <c r="Y50" s="158"/>
      <c r="Z50" s="158"/>
      <c r="AA50" s="158"/>
      <c r="AB50" s="158"/>
      <c r="AC50" s="158"/>
      <c r="AD50" s="158"/>
      <c r="AE50" s="158" t="s">
        <v>144</v>
      </c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</row>
    <row r="51" spans="1:31" ht="12.75">
      <c r="A51" s="160" t="s">
        <v>139</v>
      </c>
      <c r="B51" s="165" t="s">
        <v>63</v>
      </c>
      <c r="C51" s="196" t="s">
        <v>64</v>
      </c>
      <c r="D51" s="167"/>
      <c r="E51" s="169"/>
      <c r="F51" s="280"/>
      <c r="G51" s="212">
        <f>SUMIF(AE52:AE57,"&lt;&gt;NOR",G52:G57)</f>
        <v>0</v>
      </c>
      <c r="H51" s="174"/>
      <c r="I51" s="174">
        <f>SUM(I52:I57)</f>
        <v>0</v>
      </c>
      <c r="J51" s="174"/>
      <c r="K51" s="174">
        <f>SUM(K52:K57)</f>
        <v>0</v>
      </c>
      <c r="L51" s="174"/>
      <c r="M51" s="174">
        <f>SUM(M52:M57)</f>
        <v>0</v>
      </c>
      <c r="N51" s="174"/>
      <c r="O51" s="174">
        <f>SUM(O52:O57)</f>
        <v>8.51</v>
      </c>
      <c r="P51" s="174"/>
      <c r="Q51" s="174">
        <f>SUM(Q52:Q57)</f>
        <v>0.07</v>
      </c>
      <c r="R51" s="174"/>
      <c r="S51" s="174"/>
      <c r="T51" s="175"/>
      <c r="U51" s="174">
        <f>SUM(U52:U57)</f>
        <v>141.59</v>
      </c>
      <c r="AE51" t="s">
        <v>140</v>
      </c>
    </row>
    <row r="52" spans="1:60" ht="12.75" outlineLevel="1">
      <c r="A52" s="159">
        <v>39</v>
      </c>
      <c r="B52" s="164" t="s">
        <v>226</v>
      </c>
      <c r="C52" s="195" t="s">
        <v>227</v>
      </c>
      <c r="D52" s="166" t="s">
        <v>155</v>
      </c>
      <c r="E52" s="168">
        <v>17.8</v>
      </c>
      <c r="F52" s="279">
        <f t="shared" si="7"/>
        <v>0</v>
      </c>
      <c r="G52" s="211">
        <f aca="true" t="shared" si="29" ref="G52:G57">ROUND(E52*F52,2)</f>
        <v>0</v>
      </c>
      <c r="H52" s="171"/>
      <c r="I52" s="172">
        <f aca="true" t="shared" si="30" ref="I52:I57">ROUND(E52*H52,2)</f>
        <v>0</v>
      </c>
      <c r="J52" s="171"/>
      <c r="K52" s="172">
        <f aca="true" t="shared" si="31" ref="K52:K57">ROUND(E52*J52,2)</f>
        <v>0</v>
      </c>
      <c r="L52" s="172">
        <v>21</v>
      </c>
      <c r="M52" s="172">
        <f aca="true" t="shared" si="32" ref="M52:M57">G52*(1+L52/100)</f>
        <v>0</v>
      </c>
      <c r="N52" s="172">
        <v>0.05123</v>
      </c>
      <c r="O52" s="172">
        <f aca="true" t="shared" si="33" ref="O52:O57">ROUND(E52*N52,2)</f>
        <v>0.91</v>
      </c>
      <c r="P52" s="172">
        <v>0</v>
      </c>
      <c r="Q52" s="172">
        <f aca="true" t="shared" si="34" ref="Q52:Q57">ROUND(E52*P52,2)</f>
        <v>0</v>
      </c>
      <c r="R52" s="172"/>
      <c r="S52" s="172"/>
      <c r="T52" s="173">
        <v>0.908</v>
      </c>
      <c r="U52" s="172">
        <f aca="true" t="shared" si="35" ref="U52:U57">ROUND(E52*T52,2)</f>
        <v>16.16</v>
      </c>
      <c r="V52" s="158"/>
      <c r="W52" s="158"/>
      <c r="X52" s="158"/>
      <c r="Y52" s="158"/>
      <c r="Z52" s="158"/>
      <c r="AA52" s="158"/>
      <c r="AB52" s="158"/>
      <c r="AC52" s="158"/>
      <c r="AD52" s="158"/>
      <c r="AE52" s="158" t="s">
        <v>144</v>
      </c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</row>
    <row r="53" spans="1:60" ht="12.75" outlineLevel="1">
      <c r="A53" s="159">
        <v>40</v>
      </c>
      <c r="B53" s="164" t="s">
        <v>228</v>
      </c>
      <c r="C53" s="195" t="s">
        <v>229</v>
      </c>
      <c r="D53" s="166" t="s">
        <v>155</v>
      </c>
      <c r="E53" s="168">
        <v>61.9</v>
      </c>
      <c r="F53" s="279">
        <f t="shared" si="7"/>
        <v>0</v>
      </c>
      <c r="G53" s="211">
        <f t="shared" si="29"/>
        <v>0</v>
      </c>
      <c r="H53" s="171"/>
      <c r="I53" s="172">
        <f t="shared" si="30"/>
        <v>0</v>
      </c>
      <c r="J53" s="171"/>
      <c r="K53" s="172">
        <f t="shared" si="31"/>
        <v>0</v>
      </c>
      <c r="L53" s="172">
        <v>21</v>
      </c>
      <c r="M53" s="172">
        <f t="shared" si="32"/>
        <v>0</v>
      </c>
      <c r="N53" s="172">
        <v>0.04766</v>
      </c>
      <c r="O53" s="172">
        <f t="shared" si="33"/>
        <v>2.95</v>
      </c>
      <c r="P53" s="172">
        <v>0</v>
      </c>
      <c r="Q53" s="172">
        <f t="shared" si="34"/>
        <v>0</v>
      </c>
      <c r="R53" s="172"/>
      <c r="S53" s="172"/>
      <c r="T53" s="173">
        <v>0.656</v>
      </c>
      <c r="U53" s="172">
        <f t="shared" si="35"/>
        <v>40.61</v>
      </c>
      <c r="V53" s="158"/>
      <c r="W53" s="158"/>
      <c r="X53" s="158"/>
      <c r="Y53" s="158"/>
      <c r="Z53" s="158"/>
      <c r="AA53" s="158"/>
      <c r="AB53" s="158"/>
      <c r="AC53" s="158"/>
      <c r="AD53" s="158"/>
      <c r="AE53" s="158" t="s">
        <v>144</v>
      </c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</row>
    <row r="54" spans="1:60" ht="22.5" outlineLevel="1">
      <c r="A54" s="159">
        <v>41</v>
      </c>
      <c r="B54" s="164" t="s">
        <v>230</v>
      </c>
      <c r="C54" s="195" t="s">
        <v>231</v>
      </c>
      <c r="D54" s="166" t="s">
        <v>155</v>
      </c>
      <c r="E54" s="168">
        <v>48</v>
      </c>
      <c r="F54" s="279">
        <f t="shared" si="7"/>
        <v>0</v>
      </c>
      <c r="G54" s="211">
        <f t="shared" si="29"/>
        <v>0</v>
      </c>
      <c r="H54" s="171"/>
      <c r="I54" s="172">
        <f t="shared" si="30"/>
        <v>0</v>
      </c>
      <c r="J54" s="171"/>
      <c r="K54" s="172">
        <f t="shared" si="31"/>
        <v>0</v>
      </c>
      <c r="L54" s="172">
        <v>21</v>
      </c>
      <c r="M54" s="172">
        <f t="shared" si="32"/>
        <v>0</v>
      </c>
      <c r="N54" s="172">
        <v>0.00367</v>
      </c>
      <c r="O54" s="172">
        <f t="shared" si="33"/>
        <v>0.18</v>
      </c>
      <c r="P54" s="172">
        <v>0</v>
      </c>
      <c r="Q54" s="172">
        <f t="shared" si="34"/>
        <v>0</v>
      </c>
      <c r="R54" s="172"/>
      <c r="S54" s="172"/>
      <c r="T54" s="173">
        <v>0.362</v>
      </c>
      <c r="U54" s="172">
        <f t="shared" si="35"/>
        <v>17.38</v>
      </c>
      <c r="V54" s="158"/>
      <c r="W54" s="158"/>
      <c r="X54" s="158"/>
      <c r="Y54" s="158"/>
      <c r="Z54" s="158"/>
      <c r="AA54" s="158"/>
      <c r="AB54" s="158"/>
      <c r="AC54" s="158"/>
      <c r="AD54" s="158"/>
      <c r="AE54" s="158" t="s">
        <v>144</v>
      </c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</row>
    <row r="55" spans="1:60" ht="12.75" outlineLevel="1">
      <c r="A55" s="159">
        <v>42</v>
      </c>
      <c r="B55" s="164" t="s">
        <v>232</v>
      </c>
      <c r="C55" s="195" t="s">
        <v>233</v>
      </c>
      <c r="D55" s="166" t="s">
        <v>155</v>
      </c>
      <c r="E55" s="168">
        <v>18.275</v>
      </c>
      <c r="F55" s="279">
        <f t="shared" si="7"/>
        <v>0</v>
      </c>
      <c r="G55" s="211">
        <f t="shared" si="29"/>
        <v>0</v>
      </c>
      <c r="H55" s="171"/>
      <c r="I55" s="172">
        <f t="shared" si="30"/>
        <v>0</v>
      </c>
      <c r="J55" s="171"/>
      <c r="K55" s="172">
        <f t="shared" si="31"/>
        <v>0</v>
      </c>
      <c r="L55" s="172">
        <v>21</v>
      </c>
      <c r="M55" s="172">
        <f t="shared" si="32"/>
        <v>0</v>
      </c>
      <c r="N55" s="172">
        <v>0.00601</v>
      </c>
      <c r="O55" s="172">
        <f t="shared" si="33"/>
        <v>0.11</v>
      </c>
      <c r="P55" s="172">
        <v>0.004</v>
      </c>
      <c r="Q55" s="172">
        <f t="shared" si="34"/>
        <v>0.07</v>
      </c>
      <c r="R55" s="172"/>
      <c r="S55" s="172"/>
      <c r="T55" s="173">
        <v>0.31135</v>
      </c>
      <c r="U55" s="172">
        <f t="shared" si="35"/>
        <v>5.69</v>
      </c>
      <c r="V55" s="158"/>
      <c r="W55" s="158"/>
      <c r="X55" s="158"/>
      <c r="Y55" s="158"/>
      <c r="Z55" s="158"/>
      <c r="AA55" s="158"/>
      <c r="AB55" s="158"/>
      <c r="AC55" s="158"/>
      <c r="AD55" s="158"/>
      <c r="AE55" s="158" t="s">
        <v>156</v>
      </c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</row>
    <row r="56" spans="1:60" ht="12.75" outlineLevel="1">
      <c r="A56" s="159">
        <v>43</v>
      </c>
      <c r="B56" s="164" t="s">
        <v>234</v>
      </c>
      <c r="C56" s="195" t="s">
        <v>235</v>
      </c>
      <c r="D56" s="166" t="s">
        <v>155</v>
      </c>
      <c r="E56" s="168">
        <v>25.74</v>
      </c>
      <c r="F56" s="279">
        <f t="shared" si="7"/>
        <v>0</v>
      </c>
      <c r="G56" s="211">
        <f t="shared" si="29"/>
        <v>0</v>
      </c>
      <c r="H56" s="171"/>
      <c r="I56" s="172">
        <f t="shared" si="30"/>
        <v>0</v>
      </c>
      <c r="J56" s="171"/>
      <c r="K56" s="172">
        <f t="shared" si="31"/>
        <v>0</v>
      </c>
      <c r="L56" s="172">
        <v>21</v>
      </c>
      <c r="M56" s="172">
        <f t="shared" si="32"/>
        <v>0</v>
      </c>
      <c r="N56" s="172">
        <v>0.15277</v>
      </c>
      <c r="O56" s="172">
        <f t="shared" si="33"/>
        <v>3.93</v>
      </c>
      <c r="P56" s="172">
        <v>0</v>
      </c>
      <c r="Q56" s="172">
        <f t="shared" si="34"/>
        <v>0</v>
      </c>
      <c r="R56" s="172"/>
      <c r="S56" s="172"/>
      <c r="T56" s="173">
        <v>2.05701</v>
      </c>
      <c r="U56" s="172">
        <f t="shared" si="35"/>
        <v>52.95</v>
      </c>
      <c r="V56" s="158"/>
      <c r="W56" s="158"/>
      <c r="X56" s="158"/>
      <c r="Y56" s="158"/>
      <c r="Z56" s="158"/>
      <c r="AA56" s="158"/>
      <c r="AB56" s="158"/>
      <c r="AC56" s="158"/>
      <c r="AD56" s="158"/>
      <c r="AE56" s="158" t="s">
        <v>156</v>
      </c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</row>
    <row r="57" spans="1:60" ht="12.75" outlineLevel="1">
      <c r="A57" s="159">
        <v>44</v>
      </c>
      <c r="B57" s="164" t="s">
        <v>236</v>
      </c>
      <c r="C57" s="195" t="s">
        <v>237</v>
      </c>
      <c r="D57" s="166" t="s">
        <v>155</v>
      </c>
      <c r="E57" s="168">
        <v>7.475</v>
      </c>
      <c r="F57" s="279">
        <f t="shared" si="7"/>
        <v>0</v>
      </c>
      <c r="G57" s="211">
        <f t="shared" si="29"/>
        <v>0</v>
      </c>
      <c r="H57" s="171"/>
      <c r="I57" s="172">
        <f t="shared" si="30"/>
        <v>0</v>
      </c>
      <c r="J57" s="171"/>
      <c r="K57" s="172">
        <f t="shared" si="31"/>
        <v>0</v>
      </c>
      <c r="L57" s="172">
        <v>21</v>
      </c>
      <c r="M57" s="172">
        <f t="shared" si="32"/>
        <v>0</v>
      </c>
      <c r="N57" s="172">
        <v>0.05729</v>
      </c>
      <c r="O57" s="172">
        <f t="shared" si="33"/>
        <v>0.43</v>
      </c>
      <c r="P57" s="172">
        <v>0</v>
      </c>
      <c r="Q57" s="172">
        <f t="shared" si="34"/>
        <v>0</v>
      </c>
      <c r="R57" s="172"/>
      <c r="S57" s="172"/>
      <c r="T57" s="173">
        <v>1.17717</v>
      </c>
      <c r="U57" s="172">
        <f t="shared" si="35"/>
        <v>8.8</v>
      </c>
      <c r="V57" s="158"/>
      <c r="W57" s="158"/>
      <c r="X57" s="158"/>
      <c r="Y57" s="158"/>
      <c r="Z57" s="158"/>
      <c r="AA57" s="158"/>
      <c r="AB57" s="158"/>
      <c r="AC57" s="158"/>
      <c r="AD57" s="158"/>
      <c r="AE57" s="158" t="s">
        <v>144</v>
      </c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</row>
    <row r="58" spans="1:31" ht="12.75">
      <c r="A58" s="160" t="s">
        <v>139</v>
      </c>
      <c r="B58" s="165" t="s">
        <v>65</v>
      </c>
      <c r="C58" s="196" t="s">
        <v>66</v>
      </c>
      <c r="D58" s="167"/>
      <c r="E58" s="169"/>
      <c r="F58" s="280"/>
      <c r="G58" s="212">
        <f>SUMIF(AE59:AE59,"&lt;&gt;NOR",G59:G59)</f>
        <v>0</v>
      </c>
      <c r="H58" s="174"/>
      <c r="I58" s="174">
        <f>SUM(I59:I59)</f>
        <v>0</v>
      </c>
      <c r="J58" s="174"/>
      <c r="K58" s="174">
        <f>SUM(K59:K59)</f>
        <v>0</v>
      </c>
      <c r="L58" s="174"/>
      <c r="M58" s="174">
        <f>SUM(M59:M59)</f>
        <v>0</v>
      </c>
      <c r="N58" s="174"/>
      <c r="O58" s="174">
        <f>SUM(O59:O59)</f>
        <v>0.13</v>
      </c>
      <c r="P58" s="174"/>
      <c r="Q58" s="174">
        <f>SUM(Q59:Q59)</f>
        <v>0</v>
      </c>
      <c r="R58" s="174"/>
      <c r="S58" s="174"/>
      <c r="T58" s="175"/>
      <c r="U58" s="174">
        <f>SUM(U59:U59)</f>
        <v>3.41</v>
      </c>
      <c r="AE58" t="s">
        <v>140</v>
      </c>
    </row>
    <row r="59" spans="1:60" ht="12.75" outlineLevel="1">
      <c r="A59" s="159">
        <v>45</v>
      </c>
      <c r="B59" s="164" t="s">
        <v>238</v>
      </c>
      <c r="C59" s="195" t="s">
        <v>239</v>
      </c>
      <c r="D59" s="166" t="s">
        <v>155</v>
      </c>
      <c r="E59" s="168">
        <v>2.5</v>
      </c>
      <c r="F59" s="279">
        <f t="shared" si="7"/>
        <v>0</v>
      </c>
      <c r="G59" s="211">
        <f>ROUND(E59*F59,2)</f>
        <v>0</v>
      </c>
      <c r="H59" s="171"/>
      <c r="I59" s="172">
        <f>ROUND(E59*H59,2)</f>
        <v>0</v>
      </c>
      <c r="J59" s="171"/>
      <c r="K59" s="172">
        <f>ROUND(E59*J59,2)</f>
        <v>0</v>
      </c>
      <c r="L59" s="172">
        <v>21</v>
      </c>
      <c r="M59" s="172">
        <f>G59*(1+L59/100)</f>
        <v>0</v>
      </c>
      <c r="N59" s="172">
        <v>0.05172</v>
      </c>
      <c r="O59" s="172">
        <f>ROUND(E59*N59,2)</f>
        <v>0.13</v>
      </c>
      <c r="P59" s="172">
        <v>0</v>
      </c>
      <c r="Q59" s="172">
        <f>ROUND(E59*P59,2)</f>
        <v>0</v>
      </c>
      <c r="R59" s="172"/>
      <c r="S59" s="172"/>
      <c r="T59" s="173">
        <v>1.365</v>
      </c>
      <c r="U59" s="172">
        <f>ROUND(E59*T59,2)</f>
        <v>3.41</v>
      </c>
      <c r="V59" s="158"/>
      <c r="W59" s="158"/>
      <c r="X59" s="158"/>
      <c r="Y59" s="158"/>
      <c r="Z59" s="158"/>
      <c r="AA59" s="158"/>
      <c r="AB59" s="158"/>
      <c r="AC59" s="158"/>
      <c r="AD59" s="158"/>
      <c r="AE59" s="158" t="s">
        <v>144</v>
      </c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</row>
    <row r="60" spans="1:31" ht="12.75">
      <c r="A60" s="160" t="s">
        <v>139</v>
      </c>
      <c r="B60" s="165" t="s">
        <v>67</v>
      </c>
      <c r="C60" s="196" t="s">
        <v>68</v>
      </c>
      <c r="D60" s="167"/>
      <c r="E60" s="169"/>
      <c r="F60" s="280"/>
      <c r="G60" s="212">
        <f>SUMIF(AE61:AE62,"&lt;&gt;NOR",G61:G62)</f>
        <v>0</v>
      </c>
      <c r="H60" s="174"/>
      <c r="I60" s="174">
        <f>SUM(I61:I62)</f>
        <v>0</v>
      </c>
      <c r="J60" s="174"/>
      <c r="K60" s="174">
        <f>SUM(K61:K62)</f>
        <v>0</v>
      </c>
      <c r="L60" s="174"/>
      <c r="M60" s="174">
        <f>SUM(M61:M62)</f>
        <v>0</v>
      </c>
      <c r="N60" s="174"/>
      <c r="O60" s="174">
        <f>SUM(O61:O62)</f>
        <v>1.06</v>
      </c>
      <c r="P60" s="174"/>
      <c r="Q60" s="174">
        <f>SUM(Q61:Q62)</f>
        <v>0</v>
      </c>
      <c r="R60" s="174"/>
      <c r="S60" s="174"/>
      <c r="T60" s="175"/>
      <c r="U60" s="174">
        <f>SUM(U61:U62)</f>
        <v>2.26</v>
      </c>
      <c r="AE60" t="s">
        <v>140</v>
      </c>
    </row>
    <row r="61" spans="1:60" ht="12.75" outlineLevel="1">
      <c r="A61" s="159">
        <v>46</v>
      </c>
      <c r="B61" s="164" t="s">
        <v>240</v>
      </c>
      <c r="C61" s="195" t="s">
        <v>241</v>
      </c>
      <c r="D61" s="166" t="s">
        <v>199</v>
      </c>
      <c r="E61" s="168">
        <v>2.4</v>
      </c>
      <c r="F61" s="279">
        <f t="shared" si="7"/>
        <v>0</v>
      </c>
      <c r="G61" s="211">
        <f>ROUND(E61*F61,2)</f>
        <v>0</v>
      </c>
      <c r="H61" s="171"/>
      <c r="I61" s="172">
        <f>ROUND(E61*H61,2)</f>
        <v>0</v>
      </c>
      <c r="J61" s="171"/>
      <c r="K61" s="172">
        <f>ROUND(E61*J61,2)</f>
        <v>0</v>
      </c>
      <c r="L61" s="172">
        <v>21</v>
      </c>
      <c r="M61" s="172">
        <f>G61*(1+L61/100)</f>
        <v>0</v>
      </c>
      <c r="N61" s="172">
        <v>0.12068</v>
      </c>
      <c r="O61" s="172">
        <f>ROUND(E61*N61,2)</f>
        <v>0.29</v>
      </c>
      <c r="P61" s="172">
        <v>0</v>
      </c>
      <c r="Q61" s="172">
        <f>ROUND(E61*P61,2)</f>
        <v>0</v>
      </c>
      <c r="R61" s="172"/>
      <c r="S61" s="172"/>
      <c r="T61" s="173">
        <v>0.14</v>
      </c>
      <c r="U61" s="172">
        <f>ROUND(E61*T61,2)</f>
        <v>0.34</v>
      </c>
      <c r="V61" s="158"/>
      <c r="W61" s="158"/>
      <c r="X61" s="158"/>
      <c r="Y61" s="158"/>
      <c r="Z61" s="158"/>
      <c r="AA61" s="158"/>
      <c r="AB61" s="158"/>
      <c r="AC61" s="158"/>
      <c r="AD61" s="158"/>
      <c r="AE61" s="158" t="s">
        <v>144</v>
      </c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</row>
    <row r="62" spans="1:60" ht="12.75" outlineLevel="1">
      <c r="A62" s="159">
        <v>47</v>
      </c>
      <c r="B62" s="164" t="s">
        <v>242</v>
      </c>
      <c r="C62" s="195" t="s">
        <v>243</v>
      </c>
      <c r="D62" s="166" t="s">
        <v>155</v>
      </c>
      <c r="E62" s="168">
        <v>2</v>
      </c>
      <c r="F62" s="279">
        <f t="shared" si="7"/>
        <v>0</v>
      </c>
      <c r="G62" s="211">
        <f>ROUND(E62*F62,2)</f>
        <v>0</v>
      </c>
      <c r="H62" s="171"/>
      <c r="I62" s="172">
        <f>ROUND(E62*H62,2)</f>
        <v>0</v>
      </c>
      <c r="J62" s="171"/>
      <c r="K62" s="172">
        <f>ROUND(E62*J62,2)</f>
        <v>0</v>
      </c>
      <c r="L62" s="172">
        <v>21</v>
      </c>
      <c r="M62" s="172">
        <f>G62*(1+L62/100)</f>
        <v>0</v>
      </c>
      <c r="N62" s="172">
        <v>0.38432</v>
      </c>
      <c r="O62" s="172">
        <f>ROUND(E62*N62,2)</f>
        <v>0.77</v>
      </c>
      <c r="P62" s="172">
        <v>0</v>
      </c>
      <c r="Q62" s="172">
        <f>ROUND(E62*P62,2)</f>
        <v>0</v>
      </c>
      <c r="R62" s="172"/>
      <c r="S62" s="172"/>
      <c r="T62" s="173">
        <v>0.9599</v>
      </c>
      <c r="U62" s="172">
        <f>ROUND(E62*T62,2)</f>
        <v>1.92</v>
      </c>
      <c r="V62" s="158"/>
      <c r="W62" s="158"/>
      <c r="X62" s="158"/>
      <c r="Y62" s="158"/>
      <c r="Z62" s="158"/>
      <c r="AA62" s="158"/>
      <c r="AB62" s="158"/>
      <c r="AC62" s="158"/>
      <c r="AD62" s="158"/>
      <c r="AE62" s="158" t="s">
        <v>156</v>
      </c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</row>
    <row r="63" spans="1:31" ht="12.75">
      <c r="A63" s="160" t="s">
        <v>139</v>
      </c>
      <c r="B63" s="165" t="s">
        <v>69</v>
      </c>
      <c r="C63" s="196" t="s">
        <v>70</v>
      </c>
      <c r="D63" s="167"/>
      <c r="E63" s="169"/>
      <c r="F63" s="280"/>
      <c r="G63" s="212">
        <f>SUMIF(AE64:AE66,"&lt;&gt;NOR",G64:G66)</f>
        <v>0</v>
      </c>
      <c r="H63" s="174"/>
      <c r="I63" s="174">
        <f>SUM(I64:I66)</f>
        <v>0</v>
      </c>
      <c r="J63" s="174"/>
      <c r="K63" s="174">
        <f>SUM(K64:K66)</f>
        <v>0</v>
      </c>
      <c r="L63" s="174"/>
      <c r="M63" s="174">
        <f>SUM(M64:M66)</f>
        <v>0</v>
      </c>
      <c r="N63" s="174"/>
      <c r="O63" s="174">
        <f>SUM(O64:O66)</f>
        <v>0.12000000000000001</v>
      </c>
      <c r="P63" s="174"/>
      <c r="Q63" s="174">
        <f>SUM(Q64:Q66)</f>
        <v>0</v>
      </c>
      <c r="R63" s="174"/>
      <c r="S63" s="174"/>
      <c r="T63" s="175"/>
      <c r="U63" s="174">
        <f>SUM(U64:U66)</f>
        <v>7.44</v>
      </c>
      <c r="AE63" t="s">
        <v>140</v>
      </c>
    </row>
    <row r="64" spans="1:60" ht="12.75" outlineLevel="1">
      <c r="A64" s="159">
        <v>48</v>
      </c>
      <c r="B64" s="164" t="s">
        <v>244</v>
      </c>
      <c r="C64" s="195" t="s">
        <v>245</v>
      </c>
      <c r="D64" s="166" t="s">
        <v>190</v>
      </c>
      <c r="E64" s="168">
        <v>4</v>
      </c>
      <c r="F64" s="279">
        <f t="shared" si="7"/>
        <v>0</v>
      </c>
      <c r="G64" s="211">
        <f>ROUND(E64*F64,2)</f>
        <v>0</v>
      </c>
      <c r="H64" s="171"/>
      <c r="I64" s="172">
        <f>ROUND(E64*H64,2)</f>
        <v>0</v>
      </c>
      <c r="J64" s="171"/>
      <c r="K64" s="172">
        <f>ROUND(E64*J64,2)</f>
        <v>0</v>
      </c>
      <c r="L64" s="172">
        <v>21</v>
      </c>
      <c r="M64" s="172">
        <f>G64*(1+L64/100)</f>
        <v>0</v>
      </c>
      <c r="N64" s="172">
        <v>0.01897</v>
      </c>
      <c r="O64" s="172">
        <f>ROUND(E64*N64,2)</f>
        <v>0.08</v>
      </c>
      <c r="P64" s="172">
        <v>0</v>
      </c>
      <c r="Q64" s="172">
        <f>ROUND(E64*P64,2)</f>
        <v>0</v>
      </c>
      <c r="R64" s="172"/>
      <c r="S64" s="172"/>
      <c r="T64" s="173">
        <v>1.86</v>
      </c>
      <c r="U64" s="172">
        <f>ROUND(E64*T64,2)</f>
        <v>7.44</v>
      </c>
      <c r="V64" s="158"/>
      <c r="W64" s="158"/>
      <c r="X64" s="158"/>
      <c r="Y64" s="158"/>
      <c r="Z64" s="158"/>
      <c r="AA64" s="158"/>
      <c r="AB64" s="158"/>
      <c r="AC64" s="158"/>
      <c r="AD64" s="158"/>
      <c r="AE64" s="158" t="s">
        <v>144</v>
      </c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</row>
    <row r="65" spans="1:60" ht="22.5" outlineLevel="1">
      <c r="A65" s="159">
        <v>49</v>
      </c>
      <c r="B65" s="164" t="s">
        <v>246</v>
      </c>
      <c r="C65" s="195" t="s">
        <v>247</v>
      </c>
      <c r="D65" s="166" t="s">
        <v>190</v>
      </c>
      <c r="E65" s="168">
        <v>2</v>
      </c>
      <c r="F65" s="279">
        <f t="shared" si="7"/>
        <v>0</v>
      </c>
      <c r="G65" s="211">
        <f>ROUND(E65*F65,2)</f>
        <v>0</v>
      </c>
      <c r="H65" s="171"/>
      <c r="I65" s="172">
        <f>ROUND(E65*H65,2)</f>
        <v>0</v>
      </c>
      <c r="J65" s="171"/>
      <c r="K65" s="172">
        <f>ROUND(E65*J65,2)</f>
        <v>0</v>
      </c>
      <c r="L65" s="172">
        <v>21</v>
      </c>
      <c r="M65" s="172">
        <f>G65*(1+L65/100)</f>
        <v>0</v>
      </c>
      <c r="N65" s="172">
        <v>0.01073</v>
      </c>
      <c r="O65" s="172">
        <f>ROUND(E65*N65,2)</f>
        <v>0.02</v>
      </c>
      <c r="P65" s="172">
        <v>0</v>
      </c>
      <c r="Q65" s="172">
        <f>ROUND(E65*P65,2)</f>
        <v>0</v>
      </c>
      <c r="R65" s="172"/>
      <c r="S65" s="172"/>
      <c r="T65" s="173">
        <v>0</v>
      </c>
      <c r="U65" s="172">
        <f>ROUND(E65*T65,2)</f>
        <v>0</v>
      </c>
      <c r="V65" s="158"/>
      <c r="W65" s="158"/>
      <c r="X65" s="158"/>
      <c r="Y65" s="158"/>
      <c r="Z65" s="158"/>
      <c r="AA65" s="158"/>
      <c r="AB65" s="158"/>
      <c r="AC65" s="158"/>
      <c r="AD65" s="158"/>
      <c r="AE65" s="158" t="s">
        <v>179</v>
      </c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</row>
    <row r="66" spans="1:60" ht="22.5" outlineLevel="1">
      <c r="A66" s="159">
        <v>50</v>
      </c>
      <c r="B66" s="164" t="s">
        <v>248</v>
      </c>
      <c r="C66" s="195" t="s">
        <v>249</v>
      </c>
      <c r="D66" s="166" t="s">
        <v>190</v>
      </c>
      <c r="E66" s="168">
        <v>2</v>
      </c>
      <c r="F66" s="279">
        <f t="shared" si="7"/>
        <v>0</v>
      </c>
      <c r="G66" s="211">
        <f>ROUND(E66*F66,2)</f>
        <v>0</v>
      </c>
      <c r="H66" s="171"/>
      <c r="I66" s="172">
        <f>ROUND(E66*H66,2)</f>
        <v>0</v>
      </c>
      <c r="J66" s="171"/>
      <c r="K66" s="172">
        <f>ROUND(E66*J66,2)</f>
        <v>0</v>
      </c>
      <c r="L66" s="172">
        <v>21</v>
      </c>
      <c r="M66" s="172">
        <f>G66*(1+L66/100)</f>
        <v>0</v>
      </c>
      <c r="N66" s="172">
        <v>0.0113</v>
      </c>
      <c r="O66" s="172">
        <f>ROUND(E66*N66,2)</f>
        <v>0.02</v>
      </c>
      <c r="P66" s="172">
        <v>0</v>
      </c>
      <c r="Q66" s="172">
        <f>ROUND(E66*P66,2)</f>
        <v>0</v>
      </c>
      <c r="R66" s="172"/>
      <c r="S66" s="172"/>
      <c r="T66" s="173">
        <v>0</v>
      </c>
      <c r="U66" s="172">
        <f>ROUND(E66*T66,2)</f>
        <v>0</v>
      </c>
      <c r="V66" s="158"/>
      <c r="W66" s="158"/>
      <c r="X66" s="158"/>
      <c r="Y66" s="158"/>
      <c r="Z66" s="158"/>
      <c r="AA66" s="158"/>
      <c r="AB66" s="158"/>
      <c r="AC66" s="158"/>
      <c r="AD66" s="158"/>
      <c r="AE66" s="158" t="s">
        <v>179</v>
      </c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</row>
    <row r="67" spans="1:31" ht="12.75">
      <c r="A67" s="160" t="s">
        <v>139</v>
      </c>
      <c r="B67" s="165" t="s">
        <v>71</v>
      </c>
      <c r="C67" s="196" t="s">
        <v>72</v>
      </c>
      <c r="D67" s="167"/>
      <c r="E67" s="169"/>
      <c r="F67" s="280"/>
      <c r="G67" s="212">
        <f>SUMIF(AE68:AE68,"&lt;&gt;NOR",G68:G68)</f>
        <v>0</v>
      </c>
      <c r="H67" s="174"/>
      <c r="I67" s="174">
        <f>SUM(I68:I68)</f>
        <v>0</v>
      </c>
      <c r="J67" s="174"/>
      <c r="K67" s="174">
        <f>SUM(K68:K68)</f>
        <v>0</v>
      </c>
      <c r="L67" s="174"/>
      <c r="M67" s="174">
        <f>SUM(M68:M68)</f>
        <v>0</v>
      </c>
      <c r="N67" s="174"/>
      <c r="O67" s="174">
        <f>SUM(O68:O68)</f>
        <v>0</v>
      </c>
      <c r="P67" s="174"/>
      <c r="Q67" s="174">
        <f>SUM(Q68:Q68)</f>
        <v>0</v>
      </c>
      <c r="R67" s="174"/>
      <c r="S67" s="174"/>
      <c r="T67" s="175"/>
      <c r="U67" s="174">
        <f>SUM(U68:U68)</f>
        <v>12</v>
      </c>
      <c r="AE67" t="s">
        <v>140</v>
      </c>
    </row>
    <row r="68" spans="1:60" ht="22.5" outlineLevel="1">
      <c r="A68" s="159">
        <v>51</v>
      </c>
      <c r="B68" s="164" t="s">
        <v>250</v>
      </c>
      <c r="C68" s="195" t="s">
        <v>251</v>
      </c>
      <c r="D68" s="166" t="s">
        <v>252</v>
      </c>
      <c r="E68" s="168">
        <v>12</v>
      </c>
      <c r="F68" s="279">
        <f t="shared" si="7"/>
        <v>0</v>
      </c>
      <c r="G68" s="211">
        <f>ROUND(E68*F68,2)</f>
        <v>0</v>
      </c>
      <c r="H68" s="171"/>
      <c r="I68" s="172">
        <f>ROUND(E68*H68,2)</f>
        <v>0</v>
      </c>
      <c r="J68" s="171"/>
      <c r="K68" s="172">
        <f>ROUND(E68*J68,2)</f>
        <v>0</v>
      </c>
      <c r="L68" s="172">
        <v>21</v>
      </c>
      <c r="M68" s="172">
        <f>G68*(1+L68/100)</f>
        <v>0</v>
      </c>
      <c r="N68" s="172">
        <v>0</v>
      </c>
      <c r="O68" s="172">
        <f>ROUND(E68*N68,2)</f>
        <v>0</v>
      </c>
      <c r="P68" s="172">
        <v>0</v>
      </c>
      <c r="Q68" s="172">
        <f>ROUND(E68*P68,2)</f>
        <v>0</v>
      </c>
      <c r="R68" s="172"/>
      <c r="S68" s="172"/>
      <c r="T68" s="173">
        <v>1</v>
      </c>
      <c r="U68" s="172">
        <f>ROUND(E68*T68,2)</f>
        <v>12</v>
      </c>
      <c r="V68" s="158"/>
      <c r="W68" s="158"/>
      <c r="X68" s="158"/>
      <c r="Y68" s="158"/>
      <c r="Z68" s="158"/>
      <c r="AA68" s="158"/>
      <c r="AB68" s="158"/>
      <c r="AC68" s="158"/>
      <c r="AD68" s="158"/>
      <c r="AE68" s="158" t="s">
        <v>144</v>
      </c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</row>
    <row r="69" spans="1:31" ht="12.75">
      <c r="A69" s="160" t="s">
        <v>139</v>
      </c>
      <c r="B69" s="165" t="s">
        <v>73</v>
      </c>
      <c r="C69" s="196" t="s">
        <v>74</v>
      </c>
      <c r="D69" s="167"/>
      <c r="E69" s="169"/>
      <c r="F69" s="280"/>
      <c r="G69" s="212">
        <f>SUMIF(AE70:AE81,"&lt;&gt;NOR",G70:G81)</f>
        <v>0</v>
      </c>
      <c r="H69" s="174"/>
      <c r="I69" s="174">
        <f>SUM(I70:I81)</f>
        <v>0</v>
      </c>
      <c r="J69" s="174"/>
      <c r="K69" s="174">
        <f>SUM(K70:K81)</f>
        <v>0</v>
      </c>
      <c r="L69" s="174"/>
      <c r="M69" s="174">
        <f>SUM(M70:M81)</f>
        <v>0</v>
      </c>
      <c r="N69" s="174"/>
      <c r="O69" s="174">
        <f>SUM(O70:O81)</f>
        <v>0.04</v>
      </c>
      <c r="P69" s="174"/>
      <c r="Q69" s="174">
        <f>SUM(Q70:Q81)</f>
        <v>26.2</v>
      </c>
      <c r="R69" s="174"/>
      <c r="S69" s="174"/>
      <c r="T69" s="175"/>
      <c r="U69" s="174">
        <f>SUM(U70:U81)</f>
        <v>112.27000000000001</v>
      </c>
      <c r="AE69" t="s">
        <v>140</v>
      </c>
    </row>
    <row r="70" spans="1:60" ht="12.75" outlineLevel="1">
      <c r="A70" s="159">
        <v>52</v>
      </c>
      <c r="B70" s="164" t="s">
        <v>253</v>
      </c>
      <c r="C70" s="195" t="s">
        <v>254</v>
      </c>
      <c r="D70" s="166" t="s">
        <v>155</v>
      </c>
      <c r="E70" s="168">
        <v>43.325</v>
      </c>
      <c r="F70" s="279">
        <f t="shared" si="7"/>
        <v>0</v>
      </c>
      <c r="G70" s="211">
        <f aca="true" t="shared" si="36" ref="G70:G81">ROUND(E70*F70,2)</f>
        <v>0</v>
      </c>
      <c r="H70" s="171"/>
      <c r="I70" s="172">
        <f aca="true" t="shared" si="37" ref="I70:I81">ROUND(E70*H70,2)</f>
        <v>0</v>
      </c>
      <c r="J70" s="171"/>
      <c r="K70" s="172">
        <f aca="true" t="shared" si="38" ref="K70:K81">ROUND(E70*J70,2)</f>
        <v>0</v>
      </c>
      <c r="L70" s="172">
        <v>21</v>
      </c>
      <c r="M70" s="172">
        <f aca="true" t="shared" si="39" ref="M70:M81">G70*(1+L70/100)</f>
        <v>0</v>
      </c>
      <c r="N70" s="172">
        <v>0.00067</v>
      </c>
      <c r="O70" s="172">
        <f aca="true" t="shared" si="40" ref="O70:O81">ROUND(E70*N70,2)</f>
        <v>0.03</v>
      </c>
      <c r="P70" s="172">
        <v>0.131</v>
      </c>
      <c r="Q70" s="172">
        <f aca="true" t="shared" si="41" ref="Q70:Q81">ROUND(E70*P70,2)</f>
        <v>5.68</v>
      </c>
      <c r="R70" s="172"/>
      <c r="S70" s="172"/>
      <c r="T70" s="173">
        <v>0.207</v>
      </c>
      <c r="U70" s="172">
        <f aca="true" t="shared" si="42" ref="U70:U81">ROUND(E70*T70,2)</f>
        <v>8.97</v>
      </c>
      <c r="V70" s="158"/>
      <c r="W70" s="158"/>
      <c r="X70" s="158"/>
      <c r="Y70" s="158"/>
      <c r="Z70" s="158"/>
      <c r="AA70" s="158"/>
      <c r="AB70" s="158"/>
      <c r="AC70" s="158"/>
      <c r="AD70" s="158"/>
      <c r="AE70" s="158" t="s">
        <v>144</v>
      </c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</row>
    <row r="71" spans="1:60" ht="12.75" outlineLevel="1">
      <c r="A71" s="159">
        <v>53</v>
      </c>
      <c r="B71" s="164" t="s">
        <v>255</v>
      </c>
      <c r="C71" s="195" t="s">
        <v>256</v>
      </c>
      <c r="D71" s="166" t="s">
        <v>143</v>
      </c>
      <c r="E71" s="168">
        <v>3.2</v>
      </c>
      <c r="F71" s="279">
        <f t="shared" si="7"/>
        <v>0</v>
      </c>
      <c r="G71" s="211">
        <f t="shared" si="36"/>
        <v>0</v>
      </c>
      <c r="H71" s="171"/>
      <c r="I71" s="172">
        <f t="shared" si="37"/>
        <v>0</v>
      </c>
      <c r="J71" s="171"/>
      <c r="K71" s="172">
        <f t="shared" si="38"/>
        <v>0</v>
      </c>
      <c r="L71" s="172">
        <v>21</v>
      </c>
      <c r="M71" s="172">
        <f t="shared" si="39"/>
        <v>0</v>
      </c>
      <c r="N71" s="172">
        <v>0.00128</v>
      </c>
      <c r="O71" s="172">
        <f t="shared" si="40"/>
        <v>0</v>
      </c>
      <c r="P71" s="172">
        <v>1.8</v>
      </c>
      <c r="Q71" s="172">
        <f t="shared" si="41"/>
        <v>5.76</v>
      </c>
      <c r="R71" s="172"/>
      <c r="S71" s="172"/>
      <c r="T71" s="173">
        <v>1.52</v>
      </c>
      <c r="U71" s="172">
        <f t="shared" si="42"/>
        <v>4.86</v>
      </c>
      <c r="V71" s="158"/>
      <c r="W71" s="158"/>
      <c r="X71" s="158"/>
      <c r="Y71" s="158"/>
      <c r="Z71" s="158"/>
      <c r="AA71" s="158"/>
      <c r="AB71" s="158"/>
      <c r="AC71" s="158"/>
      <c r="AD71" s="158"/>
      <c r="AE71" s="158" t="s">
        <v>144</v>
      </c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</row>
    <row r="72" spans="1:60" ht="12.75" outlineLevel="1">
      <c r="A72" s="159">
        <v>54</v>
      </c>
      <c r="B72" s="164" t="s">
        <v>257</v>
      </c>
      <c r="C72" s="195" t="s">
        <v>258</v>
      </c>
      <c r="D72" s="166" t="s">
        <v>155</v>
      </c>
      <c r="E72" s="168">
        <v>2.6</v>
      </c>
      <c r="F72" s="279">
        <f t="shared" si="7"/>
        <v>0</v>
      </c>
      <c r="G72" s="211">
        <f t="shared" si="36"/>
        <v>0</v>
      </c>
      <c r="H72" s="171"/>
      <c r="I72" s="172">
        <f t="shared" si="37"/>
        <v>0</v>
      </c>
      <c r="J72" s="171"/>
      <c r="K72" s="172">
        <f t="shared" si="38"/>
        <v>0</v>
      </c>
      <c r="L72" s="172">
        <v>21</v>
      </c>
      <c r="M72" s="172">
        <f t="shared" si="39"/>
        <v>0</v>
      </c>
      <c r="N72" s="172">
        <v>0.00092</v>
      </c>
      <c r="O72" s="172">
        <f t="shared" si="40"/>
        <v>0</v>
      </c>
      <c r="P72" s="172">
        <v>0.04</v>
      </c>
      <c r="Q72" s="172">
        <f t="shared" si="41"/>
        <v>0.1</v>
      </c>
      <c r="R72" s="172"/>
      <c r="S72" s="172"/>
      <c r="T72" s="173">
        <v>0.373</v>
      </c>
      <c r="U72" s="172">
        <f t="shared" si="42"/>
        <v>0.97</v>
      </c>
      <c r="V72" s="158"/>
      <c r="W72" s="158"/>
      <c r="X72" s="158"/>
      <c r="Y72" s="158"/>
      <c r="Z72" s="158"/>
      <c r="AA72" s="158"/>
      <c r="AB72" s="158"/>
      <c r="AC72" s="158"/>
      <c r="AD72" s="158"/>
      <c r="AE72" s="158" t="s">
        <v>144</v>
      </c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</row>
    <row r="73" spans="1:60" ht="12.75" outlineLevel="1">
      <c r="A73" s="159">
        <v>55</v>
      </c>
      <c r="B73" s="164" t="s">
        <v>259</v>
      </c>
      <c r="C73" s="195" t="s">
        <v>260</v>
      </c>
      <c r="D73" s="166" t="s">
        <v>155</v>
      </c>
      <c r="E73" s="168">
        <v>12</v>
      </c>
      <c r="F73" s="279">
        <f t="shared" si="7"/>
        <v>0</v>
      </c>
      <c r="G73" s="211">
        <f t="shared" si="36"/>
        <v>0</v>
      </c>
      <c r="H73" s="171"/>
      <c r="I73" s="172">
        <f t="shared" si="37"/>
        <v>0</v>
      </c>
      <c r="J73" s="171"/>
      <c r="K73" s="172">
        <f t="shared" si="38"/>
        <v>0</v>
      </c>
      <c r="L73" s="172">
        <v>21</v>
      </c>
      <c r="M73" s="172">
        <f t="shared" si="39"/>
        <v>0</v>
      </c>
      <c r="N73" s="172">
        <v>0.00117</v>
      </c>
      <c r="O73" s="172">
        <f t="shared" si="40"/>
        <v>0.01</v>
      </c>
      <c r="P73" s="172">
        <v>0.076</v>
      </c>
      <c r="Q73" s="172">
        <f t="shared" si="41"/>
        <v>0.91</v>
      </c>
      <c r="R73" s="172"/>
      <c r="S73" s="172"/>
      <c r="T73" s="173">
        <v>0.939</v>
      </c>
      <c r="U73" s="172">
        <f t="shared" si="42"/>
        <v>11.27</v>
      </c>
      <c r="V73" s="158"/>
      <c r="W73" s="158"/>
      <c r="X73" s="158"/>
      <c r="Y73" s="158"/>
      <c r="Z73" s="158"/>
      <c r="AA73" s="158"/>
      <c r="AB73" s="158"/>
      <c r="AC73" s="158"/>
      <c r="AD73" s="158"/>
      <c r="AE73" s="158" t="s">
        <v>144</v>
      </c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</row>
    <row r="74" spans="1:60" ht="12.75" outlineLevel="1">
      <c r="A74" s="159">
        <v>56</v>
      </c>
      <c r="B74" s="164" t="s">
        <v>261</v>
      </c>
      <c r="C74" s="195" t="s">
        <v>262</v>
      </c>
      <c r="D74" s="166" t="s">
        <v>155</v>
      </c>
      <c r="E74" s="168">
        <v>56.5</v>
      </c>
      <c r="F74" s="279">
        <f aca="true" t="shared" si="43" ref="F74:F137">H74+J74</f>
        <v>0</v>
      </c>
      <c r="G74" s="211">
        <f t="shared" si="36"/>
        <v>0</v>
      </c>
      <c r="H74" s="171"/>
      <c r="I74" s="172">
        <f t="shared" si="37"/>
        <v>0</v>
      </c>
      <c r="J74" s="171"/>
      <c r="K74" s="172">
        <f t="shared" si="38"/>
        <v>0</v>
      </c>
      <c r="L74" s="172">
        <v>21</v>
      </c>
      <c r="M74" s="172">
        <f t="shared" si="39"/>
        <v>0</v>
      </c>
      <c r="N74" s="172">
        <v>0</v>
      </c>
      <c r="O74" s="172">
        <f t="shared" si="40"/>
        <v>0</v>
      </c>
      <c r="P74" s="172">
        <v>0.02</v>
      </c>
      <c r="Q74" s="172">
        <f t="shared" si="41"/>
        <v>1.13</v>
      </c>
      <c r="R74" s="172"/>
      <c r="S74" s="172"/>
      <c r="T74" s="173">
        <v>0.147</v>
      </c>
      <c r="U74" s="172">
        <f t="shared" si="42"/>
        <v>8.31</v>
      </c>
      <c r="V74" s="158"/>
      <c r="W74" s="158"/>
      <c r="X74" s="158"/>
      <c r="Y74" s="158"/>
      <c r="Z74" s="158"/>
      <c r="AA74" s="158"/>
      <c r="AB74" s="158"/>
      <c r="AC74" s="158"/>
      <c r="AD74" s="158"/>
      <c r="AE74" s="158" t="s">
        <v>144</v>
      </c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</row>
    <row r="75" spans="1:60" ht="22.5" outlineLevel="1">
      <c r="A75" s="159">
        <v>57</v>
      </c>
      <c r="B75" s="164" t="s">
        <v>263</v>
      </c>
      <c r="C75" s="195" t="s">
        <v>264</v>
      </c>
      <c r="D75" s="166" t="s">
        <v>143</v>
      </c>
      <c r="E75" s="168">
        <v>2.29</v>
      </c>
      <c r="F75" s="279">
        <f t="shared" si="43"/>
        <v>0</v>
      </c>
      <c r="G75" s="211">
        <f t="shared" si="36"/>
        <v>0</v>
      </c>
      <c r="H75" s="171"/>
      <c r="I75" s="172">
        <f t="shared" si="37"/>
        <v>0</v>
      </c>
      <c r="J75" s="171"/>
      <c r="K75" s="172">
        <f t="shared" si="38"/>
        <v>0</v>
      </c>
      <c r="L75" s="172">
        <v>21</v>
      </c>
      <c r="M75" s="172">
        <f t="shared" si="39"/>
        <v>0</v>
      </c>
      <c r="N75" s="172">
        <v>0</v>
      </c>
      <c r="O75" s="172">
        <f t="shared" si="40"/>
        <v>0</v>
      </c>
      <c r="P75" s="172">
        <v>2.2</v>
      </c>
      <c r="Q75" s="172">
        <f t="shared" si="41"/>
        <v>5.04</v>
      </c>
      <c r="R75" s="172"/>
      <c r="S75" s="172"/>
      <c r="T75" s="173">
        <v>10.773</v>
      </c>
      <c r="U75" s="172">
        <f t="shared" si="42"/>
        <v>24.67</v>
      </c>
      <c r="V75" s="158"/>
      <c r="W75" s="158"/>
      <c r="X75" s="158"/>
      <c r="Y75" s="158"/>
      <c r="Z75" s="158"/>
      <c r="AA75" s="158"/>
      <c r="AB75" s="158"/>
      <c r="AC75" s="158"/>
      <c r="AD75" s="158"/>
      <c r="AE75" s="158" t="s">
        <v>144</v>
      </c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</row>
    <row r="76" spans="1:60" ht="12.75" outlineLevel="1">
      <c r="A76" s="159">
        <v>58</v>
      </c>
      <c r="B76" s="164" t="s">
        <v>265</v>
      </c>
      <c r="C76" s="195" t="s">
        <v>266</v>
      </c>
      <c r="D76" s="166" t="s">
        <v>155</v>
      </c>
      <c r="E76" s="168">
        <v>0.96</v>
      </c>
      <c r="F76" s="279">
        <f t="shared" si="43"/>
        <v>0</v>
      </c>
      <c r="G76" s="211">
        <f t="shared" si="36"/>
        <v>0</v>
      </c>
      <c r="H76" s="171"/>
      <c r="I76" s="172">
        <f t="shared" si="37"/>
        <v>0</v>
      </c>
      <c r="J76" s="171"/>
      <c r="K76" s="172">
        <f t="shared" si="38"/>
        <v>0</v>
      </c>
      <c r="L76" s="172">
        <v>21</v>
      </c>
      <c r="M76" s="172">
        <f t="shared" si="39"/>
        <v>0</v>
      </c>
      <c r="N76" s="172">
        <v>0</v>
      </c>
      <c r="O76" s="172">
        <f t="shared" si="40"/>
        <v>0</v>
      </c>
      <c r="P76" s="172">
        <v>0.0153</v>
      </c>
      <c r="Q76" s="172">
        <f t="shared" si="41"/>
        <v>0.01</v>
      </c>
      <c r="R76" s="172"/>
      <c r="S76" s="172"/>
      <c r="T76" s="173">
        <v>0.0693</v>
      </c>
      <c r="U76" s="172">
        <f t="shared" si="42"/>
        <v>0.07</v>
      </c>
      <c r="V76" s="158"/>
      <c r="W76" s="158"/>
      <c r="X76" s="158"/>
      <c r="Y76" s="158"/>
      <c r="Z76" s="158"/>
      <c r="AA76" s="158"/>
      <c r="AB76" s="158"/>
      <c r="AC76" s="158"/>
      <c r="AD76" s="158"/>
      <c r="AE76" s="158" t="s">
        <v>144</v>
      </c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</row>
    <row r="77" spans="1:60" ht="22.5" outlineLevel="1">
      <c r="A77" s="159">
        <v>59</v>
      </c>
      <c r="B77" s="164" t="s">
        <v>267</v>
      </c>
      <c r="C77" s="195" t="s">
        <v>268</v>
      </c>
      <c r="D77" s="166" t="s">
        <v>143</v>
      </c>
      <c r="E77" s="168">
        <v>3.144</v>
      </c>
      <c r="F77" s="279">
        <f t="shared" si="43"/>
        <v>0</v>
      </c>
      <c r="G77" s="211">
        <f t="shared" si="36"/>
        <v>0</v>
      </c>
      <c r="H77" s="171"/>
      <c r="I77" s="172">
        <f t="shared" si="37"/>
        <v>0</v>
      </c>
      <c r="J77" s="171"/>
      <c r="K77" s="172">
        <f t="shared" si="38"/>
        <v>0</v>
      </c>
      <c r="L77" s="172">
        <v>21</v>
      </c>
      <c r="M77" s="172">
        <f t="shared" si="39"/>
        <v>0</v>
      </c>
      <c r="N77" s="172">
        <v>0</v>
      </c>
      <c r="O77" s="172">
        <f t="shared" si="40"/>
        <v>0</v>
      </c>
      <c r="P77" s="172">
        <v>0</v>
      </c>
      <c r="Q77" s="172">
        <f t="shared" si="41"/>
        <v>0</v>
      </c>
      <c r="R77" s="172"/>
      <c r="S77" s="172"/>
      <c r="T77" s="173">
        <v>4.828</v>
      </c>
      <c r="U77" s="172">
        <f t="shared" si="42"/>
        <v>15.18</v>
      </c>
      <c r="V77" s="158"/>
      <c r="W77" s="158"/>
      <c r="X77" s="158"/>
      <c r="Y77" s="158"/>
      <c r="Z77" s="158"/>
      <c r="AA77" s="158"/>
      <c r="AB77" s="158"/>
      <c r="AC77" s="158"/>
      <c r="AD77" s="158"/>
      <c r="AE77" s="158" t="s">
        <v>144</v>
      </c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</row>
    <row r="78" spans="1:60" ht="22.5" outlineLevel="1">
      <c r="A78" s="159">
        <v>60</v>
      </c>
      <c r="B78" s="164" t="s">
        <v>269</v>
      </c>
      <c r="C78" s="195" t="s">
        <v>270</v>
      </c>
      <c r="D78" s="166" t="s">
        <v>143</v>
      </c>
      <c r="E78" s="168">
        <v>3.144</v>
      </c>
      <c r="F78" s="279">
        <f t="shared" si="43"/>
        <v>0</v>
      </c>
      <c r="G78" s="211">
        <f t="shared" si="36"/>
        <v>0</v>
      </c>
      <c r="H78" s="171"/>
      <c r="I78" s="172">
        <f t="shared" si="37"/>
        <v>0</v>
      </c>
      <c r="J78" s="171"/>
      <c r="K78" s="172">
        <f t="shared" si="38"/>
        <v>0</v>
      </c>
      <c r="L78" s="172">
        <v>21</v>
      </c>
      <c r="M78" s="172">
        <f t="shared" si="39"/>
        <v>0</v>
      </c>
      <c r="N78" s="172">
        <v>0</v>
      </c>
      <c r="O78" s="172">
        <f t="shared" si="40"/>
        <v>0</v>
      </c>
      <c r="P78" s="172">
        <v>2.2</v>
      </c>
      <c r="Q78" s="172">
        <f t="shared" si="41"/>
        <v>6.92</v>
      </c>
      <c r="R78" s="172"/>
      <c r="S78" s="172"/>
      <c r="T78" s="173">
        <v>11.05</v>
      </c>
      <c r="U78" s="172">
        <f t="shared" si="42"/>
        <v>34.74</v>
      </c>
      <c r="V78" s="158"/>
      <c r="W78" s="158"/>
      <c r="X78" s="158"/>
      <c r="Y78" s="158"/>
      <c r="Z78" s="158"/>
      <c r="AA78" s="158"/>
      <c r="AB78" s="158"/>
      <c r="AC78" s="158"/>
      <c r="AD78" s="158"/>
      <c r="AE78" s="158" t="s">
        <v>144</v>
      </c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</row>
    <row r="79" spans="1:60" ht="12.75" outlineLevel="1">
      <c r="A79" s="159">
        <v>61</v>
      </c>
      <c r="B79" s="164" t="s">
        <v>271</v>
      </c>
      <c r="C79" s="195" t="s">
        <v>272</v>
      </c>
      <c r="D79" s="166" t="s">
        <v>155</v>
      </c>
      <c r="E79" s="168">
        <v>1.76</v>
      </c>
      <c r="F79" s="279">
        <f t="shared" si="43"/>
        <v>0</v>
      </c>
      <c r="G79" s="211">
        <f t="shared" si="36"/>
        <v>0</v>
      </c>
      <c r="H79" s="171"/>
      <c r="I79" s="172">
        <f t="shared" si="37"/>
        <v>0</v>
      </c>
      <c r="J79" s="171"/>
      <c r="K79" s="172">
        <f t="shared" si="38"/>
        <v>0</v>
      </c>
      <c r="L79" s="172">
        <v>21</v>
      </c>
      <c r="M79" s="172">
        <f t="shared" si="39"/>
        <v>0</v>
      </c>
      <c r="N79" s="172">
        <v>0.00034</v>
      </c>
      <c r="O79" s="172">
        <f t="shared" si="40"/>
        <v>0</v>
      </c>
      <c r="P79" s="172">
        <v>0.275</v>
      </c>
      <c r="Q79" s="172">
        <f t="shared" si="41"/>
        <v>0.48</v>
      </c>
      <c r="R79" s="172"/>
      <c r="S79" s="172"/>
      <c r="T79" s="173">
        <v>1.053</v>
      </c>
      <c r="U79" s="172">
        <f t="shared" si="42"/>
        <v>1.85</v>
      </c>
      <c r="V79" s="158"/>
      <c r="W79" s="158"/>
      <c r="X79" s="158"/>
      <c r="Y79" s="158"/>
      <c r="Z79" s="158"/>
      <c r="AA79" s="158"/>
      <c r="AB79" s="158"/>
      <c r="AC79" s="158"/>
      <c r="AD79" s="158"/>
      <c r="AE79" s="158" t="s">
        <v>144</v>
      </c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</row>
    <row r="80" spans="1:60" ht="12.75" outlineLevel="1">
      <c r="A80" s="159">
        <v>62</v>
      </c>
      <c r="B80" s="164" t="s">
        <v>273</v>
      </c>
      <c r="C80" s="195" t="s">
        <v>274</v>
      </c>
      <c r="D80" s="166" t="s">
        <v>190</v>
      </c>
      <c r="E80" s="168">
        <v>1</v>
      </c>
      <c r="F80" s="279">
        <f t="shared" si="43"/>
        <v>0</v>
      </c>
      <c r="G80" s="211">
        <f t="shared" si="36"/>
        <v>0</v>
      </c>
      <c r="H80" s="171"/>
      <c r="I80" s="172">
        <f t="shared" si="37"/>
        <v>0</v>
      </c>
      <c r="J80" s="171"/>
      <c r="K80" s="172">
        <f t="shared" si="38"/>
        <v>0</v>
      </c>
      <c r="L80" s="172">
        <v>21</v>
      </c>
      <c r="M80" s="172">
        <f t="shared" si="39"/>
        <v>0</v>
      </c>
      <c r="N80" s="172">
        <v>0</v>
      </c>
      <c r="O80" s="172">
        <f t="shared" si="40"/>
        <v>0</v>
      </c>
      <c r="P80" s="172">
        <v>0</v>
      </c>
      <c r="Q80" s="172">
        <f t="shared" si="41"/>
        <v>0</v>
      </c>
      <c r="R80" s="172"/>
      <c r="S80" s="172"/>
      <c r="T80" s="173">
        <v>0.05</v>
      </c>
      <c r="U80" s="172">
        <f t="shared" si="42"/>
        <v>0.05</v>
      </c>
      <c r="V80" s="158"/>
      <c r="W80" s="158"/>
      <c r="X80" s="158"/>
      <c r="Y80" s="158"/>
      <c r="Z80" s="158"/>
      <c r="AA80" s="158"/>
      <c r="AB80" s="158"/>
      <c r="AC80" s="158"/>
      <c r="AD80" s="158"/>
      <c r="AE80" s="158" t="s">
        <v>144</v>
      </c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</row>
    <row r="81" spans="1:60" ht="12.75" outlineLevel="1">
      <c r="A81" s="159">
        <v>63</v>
      </c>
      <c r="B81" s="164" t="s">
        <v>275</v>
      </c>
      <c r="C81" s="195" t="s">
        <v>276</v>
      </c>
      <c r="D81" s="166" t="s">
        <v>155</v>
      </c>
      <c r="E81" s="168">
        <v>2.5</v>
      </c>
      <c r="F81" s="279">
        <f t="shared" si="43"/>
        <v>0</v>
      </c>
      <c r="G81" s="211">
        <f t="shared" si="36"/>
        <v>0</v>
      </c>
      <c r="H81" s="171"/>
      <c r="I81" s="172">
        <f t="shared" si="37"/>
        <v>0</v>
      </c>
      <c r="J81" s="171"/>
      <c r="K81" s="172">
        <f t="shared" si="38"/>
        <v>0</v>
      </c>
      <c r="L81" s="172">
        <v>21</v>
      </c>
      <c r="M81" s="172">
        <f t="shared" si="39"/>
        <v>0</v>
      </c>
      <c r="N81" s="172">
        <v>0.001</v>
      </c>
      <c r="O81" s="172">
        <f t="shared" si="40"/>
        <v>0</v>
      </c>
      <c r="P81" s="172">
        <v>0.067</v>
      </c>
      <c r="Q81" s="172">
        <f t="shared" si="41"/>
        <v>0.17</v>
      </c>
      <c r="R81" s="172"/>
      <c r="S81" s="172"/>
      <c r="T81" s="173">
        <v>0.533</v>
      </c>
      <c r="U81" s="172">
        <f t="shared" si="42"/>
        <v>1.33</v>
      </c>
      <c r="V81" s="158"/>
      <c r="W81" s="158"/>
      <c r="X81" s="158"/>
      <c r="Y81" s="158"/>
      <c r="Z81" s="158"/>
      <c r="AA81" s="158"/>
      <c r="AB81" s="158"/>
      <c r="AC81" s="158"/>
      <c r="AD81" s="158"/>
      <c r="AE81" s="158" t="s">
        <v>144</v>
      </c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</row>
    <row r="82" spans="1:31" ht="12.75">
      <c r="A82" s="160" t="s">
        <v>139</v>
      </c>
      <c r="B82" s="165" t="s">
        <v>75</v>
      </c>
      <c r="C82" s="196" t="s">
        <v>76</v>
      </c>
      <c r="D82" s="167"/>
      <c r="E82" s="169"/>
      <c r="F82" s="280"/>
      <c r="G82" s="212">
        <f>SUMIF(AE83:AE92,"&lt;&gt;NOR",G83:G92)</f>
        <v>0</v>
      </c>
      <c r="H82" s="174"/>
      <c r="I82" s="174">
        <f>SUM(I83:I92)</f>
        <v>0</v>
      </c>
      <c r="J82" s="174"/>
      <c r="K82" s="174">
        <f>SUM(K83:K92)</f>
        <v>0</v>
      </c>
      <c r="L82" s="174"/>
      <c r="M82" s="174">
        <f>SUM(M83:M92)</f>
        <v>0</v>
      </c>
      <c r="N82" s="174"/>
      <c r="O82" s="174">
        <f>SUM(O83:O92)</f>
        <v>0.06</v>
      </c>
      <c r="P82" s="174"/>
      <c r="Q82" s="174">
        <f>SUM(Q83:Q92)</f>
        <v>1.3900000000000001</v>
      </c>
      <c r="R82" s="174"/>
      <c r="S82" s="174"/>
      <c r="T82" s="175"/>
      <c r="U82" s="174">
        <f>SUM(U83:U92)</f>
        <v>76.05999999999999</v>
      </c>
      <c r="AE82" t="s">
        <v>140</v>
      </c>
    </row>
    <row r="83" spans="1:60" ht="12.75" outlineLevel="1">
      <c r="A83" s="159">
        <v>64</v>
      </c>
      <c r="B83" s="164" t="s">
        <v>277</v>
      </c>
      <c r="C83" s="195" t="s">
        <v>278</v>
      </c>
      <c r="D83" s="166" t="s">
        <v>163</v>
      </c>
      <c r="E83" s="168">
        <v>7.34</v>
      </c>
      <c r="F83" s="279">
        <f t="shared" si="43"/>
        <v>0</v>
      </c>
      <c r="G83" s="211">
        <f aca="true" t="shared" si="44" ref="G83:G92">ROUND(E83*F83,2)</f>
        <v>0</v>
      </c>
      <c r="H83" s="171"/>
      <c r="I83" s="172">
        <f aca="true" t="shared" si="45" ref="I83:I92">ROUND(E83*H83,2)</f>
        <v>0</v>
      </c>
      <c r="J83" s="171"/>
      <c r="K83" s="172">
        <f aca="true" t="shared" si="46" ref="K83:K92">ROUND(E83*J83,2)</f>
        <v>0</v>
      </c>
      <c r="L83" s="172">
        <v>21</v>
      </c>
      <c r="M83" s="172">
        <f aca="true" t="shared" si="47" ref="M83:M92">G83*(1+L83/100)</f>
        <v>0</v>
      </c>
      <c r="N83" s="172">
        <v>0</v>
      </c>
      <c r="O83" s="172">
        <f aca="true" t="shared" si="48" ref="O83:O92">ROUND(E83*N83,2)</f>
        <v>0</v>
      </c>
      <c r="P83" s="172">
        <v>0</v>
      </c>
      <c r="Q83" s="172">
        <f aca="true" t="shared" si="49" ref="Q83:Q92">ROUND(E83*P83,2)</f>
        <v>0</v>
      </c>
      <c r="R83" s="172"/>
      <c r="S83" s="172"/>
      <c r="T83" s="173">
        <v>0.942</v>
      </c>
      <c r="U83" s="172">
        <f aca="true" t="shared" si="50" ref="U83:U92">ROUND(E83*T83,2)</f>
        <v>6.91</v>
      </c>
      <c r="V83" s="158"/>
      <c r="W83" s="158"/>
      <c r="X83" s="158"/>
      <c r="Y83" s="158"/>
      <c r="Z83" s="158"/>
      <c r="AA83" s="158"/>
      <c r="AB83" s="158"/>
      <c r="AC83" s="158"/>
      <c r="AD83" s="158"/>
      <c r="AE83" s="158" t="s">
        <v>144</v>
      </c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</row>
    <row r="84" spans="1:60" ht="12.75" outlineLevel="1">
      <c r="A84" s="159">
        <v>65</v>
      </c>
      <c r="B84" s="164" t="s">
        <v>279</v>
      </c>
      <c r="C84" s="195" t="s">
        <v>280</v>
      </c>
      <c r="D84" s="166" t="s">
        <v>163</v>
      </c>
      <c r="E84" s="168">
        <v>51.34</v>
      </c>
      <c r="F84" s="279">
        <f t="shared" si="43"/>
        <v>0</v>
      </c>
      <c r="G84" s="211">
        <f t="shared" si="44"/>
        <v>0</v>
      </c>
      <c r="H84" s="171"/>
      <c r="I84" s="172">
        <f t="shared" si="45"/>
        <v>0</v>
      </c>
      <c r="J84" s="171"/>
      <c r="K84" s="172">
        <f t="shared" si="46"/>
        <v>0</v>
      </c>
      <c r="L84" s="172">
        <v>21</v>
      </c>
      <c r="M84" s="172">
        <f t="shared" si="47"/>
        <v>0</v>
      </c>
      <c r="N84" s="172">
        <v>0</v>
      </c>
      <c r="O84" s="172">
        <f t="shared" si="48"/>
        <v>0</v>
      </c>
      <c r="P84" s="172">
        <v>0</v>
      </c>
      <c r="Q84" s="172">
        <f t="shared" si="49"/>
        <v>0</v>
      </c>
      <c r="R84" s="172"/>
      <c r="S84" s="172"/>
      <c r="T84" s="173">
        <v>0.105</v>
      </c>
      <c r="U84" s="172">
        <f t="shared" si="50"/>
        <v>5.39</v>
      </c>
      <c r="V84" s="158"/>
      <c r="W84" s="158"/>
      <c r="X84" s="158"/>
      <c r="Y84" s="158"/>
      <c r="Z84" s="158"/>
      <c r="AA84" s="158"/>
      <c r="AB84" s="158"/>
      <c r="AC84" s="158"/>
      <c r="AD84" s="158"/>
      <c r="AE84" s="158" t="s">
        <v>144</v>
      </c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</row>
    <row r="85" spans="1:60" ht="12.75" outlineLevel="1">
      <c r="A85" s="159">
        <v>66</v>
      </c>
      <c r="B85" s="164" t="s">
        <v>281</v>
      </c>
      <c r="C85" s="195" t="s">
        <v>282</v>
      </c>
      <c r="D85" s="166" t="s">
        <v>163</v>
      </c>
      <c r="E85" s="168">
        <v>7.34</v>
      </c>
      <c r="F85" s="279">
        <f t="shared" si="43"/>
        <v>0</v>
      </c>
      <c r="G85" s="211">
        <f t="shared" si="44"/>
        <v>0</v>
      </c>
      <c r="H85" s="171"/>
      <c r="I85" s="172">
        <f t="shared" si="45"/>
        <v>0</v>
      </c>
      <c r="J85" s="171"/>
      <c r="K85" s="172">
        <f t="shared" si="46"/>
        <v>0</v>
      </c>
      <c r="L85" s="172">
        <v>21</v>
      </c>
      <c r="M85" s="172">
        <f t="shared" si="47"/>
        <v>0</v>
      </c>
      <c r="N85" s="172">
        <v>0</v>
      </c>
      <c r="O85" s="172">
        <f t="shared" si="48"/>
        <v>0</v>
      </c>
      <c r="P85" s="172">
        <v>0</v>
      </c>
      <c r="Q85" s="172">
        <f t="shared" si="49"/>
        <v>0</v>
      </c>
      <c r="R85" s="172"/>
      <c r="S85" s="172"/>
      <c r="T85" s="173">
        <v>0</v>
      </c>
      <c r="U85" s="172">
        <f t="shared" si="50"/>
        <v>0</v>
      </c>
      <c r="V85" s="158"/>
      <c r="W85" s="158"/>
      <c r="X85" s="158"/>
      <c r="Y85" s="158"/>
      <c r="Z85" s="158"/>
      <c r="AA85" s="158"/>
      <c r="AB85" s="158"/>
      <c r="AC85" s="158"/>
      <c r="AD85" s="158"/>
      <c r="AE85" s="158" t="s">
        <v>144</v>
      </c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</row>
    <row r="86" spans="1:60" ht="12.75" outlineLevel="1">
      <c r="A86" s="159">
        <v>67</v>
      </c>
      <c r="B86" s="164" t="s">
        <v>283</v>
      </c>
      <c r="C86" s="195" t="s">
        <v>284</v>
      </c>
      <c r="D86" s="166" t="s">
        <v>199</v>
      </c>
      <c r="E86" s="168">
        <v>4.5</v>
      </c>
      <c r="F86" s="279">
        <f t="shared" si="43"/>
        <v>0</v>
      </c>
      <c r="G86" s="211">
        <f t="shared" si="44"/>
        <v>0</v>
      </c>
      <c r="H86" s="171"/>
      <c r="I86" s="172">
        <f t="shared" si="45"/>
        <v>0</v>
      </c>
      <c r="J86" s="171"/>
      <c r="K86" s="172">
        <f t="shared" si="46"/>
        <v>0</v>
      </c>
      <c r="L86" s="172">
        <v>21</v>
      </c>
      <c r="M86" s="172">
        <f t="shared" si="47"/>
        <v>0</v>
      </c>
      <c r="N86" s="172">
        <v>0</v>
      </c>
      <c r="O86" s="172">
        <f t="shared" si="48"/>
        <v>0</v>
      </c>
      <c r="P86" s="172">
        <v>0.00046</v>
      </c>
      <c r="Q86" s="172">
        <f t="shared" si="49"/>
        <v>0</v>
      </c>
      <c r="R86" s="172"/>
      <c r="S86" s="172"/>
      <c r="T86" s="173">
        <v>2.025</v>
      </c>
      <c r="U86" s="172">
        <f t="shared" si="50"/>
        <v>9.11</v>
      </c>
      <c r="V86" s="158"/>
      <c r="W86" s="158"/>
      <c r="X86" s="158"/>
      <c r="Y86" s="158"/>
      <c r="Z86" s="158"/>
      <c r="AA86" s="158"/>
      <c r="AB86" s="158"/>
      <c r="AC86" s="158"/>
      <c r="AD86" s="158"/>
      <c r="AE86" s="158" t="s">
        <v>144</v>
      </c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</row>
    <row r="87" spans="1:60" ht="12.75" outlineLevel="1">
      <c r="A87" s="159">
        <v>68</v>
      </c>
      <c r="B87" s="164" t="s">
        <v>285</v>
      </c>
      <c r="C87" s="195" t="s">
        <v>286</v>
      </c>
      <c r="D87" s="166" t="s">
        <v>199</v>
      </c>
      <c r="E87" s="168">
        <v>6.25</v>
      </c>
      <c r="F87" s="279">
        <f t="shared" si="43"/>
        <v>0</v>
      </c>
      <c r="G87" s="211">
        <f t="shared" si="44"/>
        <v>0</v>
      </c>
      <c r="H87" s="171"/>
      <c r="I87" s="172">
        <f t="shared" si="45"/>
        <v>0</v>
      </c>
      <c r="J87" s="171"/>
      <c r="K87" s="172">
        <f t="shared" si="46"/>
        <v>0</v>
      </c>
      <c r="L87" s="172">
        <v>21</v>
      </c>
      <c r="M87" s="172">
        <f t="shared" si="47"/>
        <v>0</v>
      </c>
      <c r="N87" s="172">
        <v>0</v>
      </c>
      <c r="O87" s="172">
        <f t="shared" si="48"/>
        <v>0</v>
      </c>
      <c r="P87" s="172">
        <v>0.00046</v>
      </c>
      <c r="Q87" s="172">
        <f t="shared" si="49"/>
        <v>0</v>
      </c>
      <c r="R87" s="172"/>
      <c r="S87" s="172"/>
      <c r="T87" s="173">
        <v>2.835</v>
      </c>
      <c r="U87" s="172">
        <f t="shared" si="50"/>
        <v>17.72</v>
      </c>
      <c r="V87" s="158"/>
      <c r="W87" s="158"/>
      <c r="X87" s="158"/>
      <c r="Y87" s="158"/>
      <c r="Z87" s="158"/>
      <c r="AA87" s="158"/>
      <c r="AB87" s="158"/>
      <c r="AC87" s="158"/>
      <c r="AD87" s="158"/>
      <c r="AE87" s="158" t="s">
        <v>144</v>
      </c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</row>
    <row r="88" spans="1:60" ht="12.75" outlineLevel="1">
      <c r="A88" s="159">
        <v>69</v>
      </c>
      <c r="B88" s="164" t="s">
        <v>287</v>
      </c>
      <c r="C88" s="195" t="s">
        <v>288</v>
      </c>
      <c r="D88" s="166" t="s">
        <v>190</v>
      </c>
      <c r="E88" s="168">
        <v>2</v>
      </c>
      <c r="F88" s="279">
        <f t="shared" si="43"/>
        <v>0</v>
      </c>
      <c r="G88" s="211">
        <f t="shared" si="44"/>
        <v>0</v>
      </c>
      <c r="H88" s="171"/>
      <c r="I88" s="172">
        <f t="shared" si="45"/>
        <v>0</v>
      </c>
      <c r="J88" s="171"/>
      <c r="K88" s="172">
        <f t="shared" si="46"/>
        <v>0</v>
      </c>
      <c r="L88" s="172">
        <v>21</v>
      </c>
      <c r="M88" s="172">
        <f t="shared" si="47"/>
        <v>0</v>
      </c>
      <c r="N88" s="172">
        <v>0</v>
      </c>
      <c r="O88" s="172">
        <f t="shared" si="48"/>
        <v>0</v>
      </c>
      <c r="P88" s="172">
        <v>0.012</v>
      </c>
      <c r="Q88" s="172">
        <f t="shared" si="49"/>
        <v>0.02</v>
      </c>
      <c r="R88" s="172"/>
      <c r="S88" s="172"/>
      <c r="T88" s="173">
        <v>0.364</v>
      </c>
      <c r="U88" s="172">
        <f t="shared" si="50"/>
        <v>0.73</v>
      </c>
      <c r="V88" s="158"/>
      <c r="W88" s="158"/>
      <c r="X88" s="158"/>
      <c r="Y88" s="158"/>
      <c r="Z88" s="158"/>
      <c r="AA88" s="158"/>
      <c r="AB88" s="158"/>
      <c r="AC88" s="158"/>
      <c r="AD88" s="158"/>
      <c r="AE88" s="158" t="s">
        <v>144</v>
      </c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</row>
    <row r="89" spans="1:60" ht="12.75" outlineLevel="1">
      <c r="A89" s="159">
        <v>70</v>
      </c>
      <c r="B89" s="164" t="s">
        <v>289</v>
      </c>
      <c r="C89" s="195" t="s">
        <v>290</v>
      </c>
      <c r="D89" s="166" t="s">
        <v>190</v>
      </c>
      <c r="E89" s="168">
        <v>2</v>
      </c>
      <c r="F89" s="279">
        <f t="shared" si="43"/>
        <v>0</v>
      </c>
      <c r="G89" s="211">
        <f t="shared" si="44"/>
        <v>0</v>
      </c>
      <c r="H89" s="171"/>
      <c r="I89" s="172">
        <f t="shared" si="45"/>
        <v>0</v>
      </c>
      <c r="J89" s="171"/>
      <c r="K89" s="172">
        <f t="shared" si="46"/>
        <v>0</v>
      </c>
      <c r="L89" s="172">
        <v>21</v>
      </c>
      <c r="M89" s="172">
        <f t="shared" si="47"/>
        <v>0</v>
      </c>
      <c r="N89" s="172">
        <v>0.00133</v>
      </c>
      <c r="O89" s="172">
        <f t="shared" si="48"/>
        <v>0</v>
      </c>
      <c r="P89" s="172">
        <v>0.099</v>
      </c>
      <c r="Q89" s="172">
        <f t="shared" si="49"/>
        <v>0.2</v>
      </c>
      <c r="R89" s="172"/>
      <c r="S89" s="172"/>
      <c r="T89" s="173">
        <v>1.147</v>
      </c>
      <c r="U89" s="172">
        <f t="shared" si="50"/>
        <v>2.29</v>
      </c>
      <c r="V89" s="158"/>
      <c r="W89" s="158"/>
      <c r="X89" s="158"/>
      <c r="Y89" s="158"/>
      <c r="Z89" s="158"/>
      <c r="AA89" s="158"/>
      <c r="AB89" s="158"/>
      <c r="AC89" s="158"/>
      <c r="AD89" s="158"/>
      <c r="AE89" s="158" t="s">
        <v>144</v>
      </c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</row>
    <row r="90" spans="1:60" ht="12.75" outlineLevel="1">
      <c r="A90" s="159">
        <v>71</v>
      </c>
      <c r="B90" s="164" t="s">
        <v>291</v>
      </c>
      <c r="C90" s="195" t="s">
        <v>292</v>
      </c>
      <c r="D90" s="166" t="s">
        <v>199</v>
      </c>
      <c r="E90" s="168">
        <v>84.7</v>
      </c>
      <c r="F90" s="279">
        <f t="shared" si="43"/>
        <v>0</v>
      </c>
      <c r="G90" s="211">
        <f t="shared" si="44"/>
        <v>0</v>
      </c>
      <c r="H90" s="171"/>
      <c r="I90" s="172">
        <f t="shared" si="45"/>
        <v>0</v>
      </c>
      <c r="J90" s="171"/>
      <c r="K90" s="172">
        <f t="shared" si="46"/>
        <v>0</v>
      </c>
      <c r="L90" s="172">
        <v>21</v>
      </c>
      <c r="M90" s="172">
        <f t="shared" si="47"/>
        <v>0</v>
      </c>
      <c r="N90" s="172">
        <v>0.00049</v>
      </c>
      <c r="O90" s="172">
        <f t="shared" si="48"/>
        <v>0.04</v>
      </c>
      <c r="P90" s="172">
        <v>0.009</v>
      </c>
      <c r="Q90" s="172">
        <f t="shared" si="49"/>
        <v>0.76</v>
      </c>
      <c r="R90" s="172"/>
      <c r="S90" s="172"/>
      <c r="T90" s="173">
        <v>0.247</v>
      </c>
      <c r="U90" s="172">
        <f t="shared" si="50"/>
        <v>20.92</v>
      </c>
      <c r="V90" s="158"/>
      <c r="W90" s="158"/>
      <c r="X90" s="158"/>
      <c r="Y90" s="158"/>
      <c r="Z90" s="158"/>
      <c r="AA90" s="158"/>
      <c r="AB90" s="158"/>
      <c r="AC90" s="158"/>
      <c r="AD90" s="158"/>
      <c r="AE90" s="158" t="s">
        <v>144</v>
      </c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</row>
    <row r="91" spans="1:60" ht="12.75" outlineLevel="1">
      <c r="A91" s="159">
        <v>72</v>
      </c>
      <c r="B91" s="164" t="s">
        <v>293</v>
      </c>
      <c r="C91" s="195" t="s">
        <v>294</v>
      </c>
      <c r="D91" s="166" t="s">
        <v>199</v>
      </c>
      <c r="E91" s="168">
        <v>32.5</v>
      </c>
      <c r="F91" s="279">
        <f t="shared" si="43"/>
        <v>0</v>
      </c>
      <c r="G91" s="211">
        <f t="shared" si="44"/>
        <v>0</v>
      </c>
      <c r="H91" s="171"/>
      <c r="I91" s="172">
        <f t="shared" si="45"/>
        <v>0</v>
      </c>
      <c r="J91" s="171"/>
      <c r="K91" s="172">
        <f t="shared" si="46"/>
        <v>0</v>
      </c>
      <c r="L91" s="172">
        <v>21</v>
      </c>
      <c r="M91" s="172">
        <f t="shared" si="47"/>
        <v>0</v>
      </c>
      <c r="N91" s="172">
        <v>0.00049</v>
      </c>
      <c r="O91" s="172">
        <f t="shared" si="48"/>
        <v>0.02</v>
      </c>
      <c r="P91" s="172">
        <v>0.002</v>
      </c>
      <c r="Q91" s="172">
        <f t="shared" si="49"/>
        <v>0.07</v>
      </c>
      <c r="R91" s="172"/>
      <c r="S91" s="172"/>
      <c r="T91" s="173">
        <v>0.176</v>
      </c>
      <c r="U91" s="172">
        <f t="shared" si="50"/>
        <v>5.72</v>
      </c>
      <c r="V91" s="158"/>
      <c r="W91" s="158"/>
      <c r="X91" s="158"/>
      <c r="Y91" s="158"/>
      <c r="Z91" s="158"/>
      <c r="AA91" s="158"/>
      <c r="AB91" s="158"/>
      <c r="AC91" s="158"/>
      <c r="AD91" s="158"/>
      <c r="AE91" s="158" t="s">
        <v>144</v>
      </c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</row>
    <row r="92" spans="1:60" ht="12.75" outlineLevel="1">
      <c r="A92" s="159">
        <v>73</v>
      </c>
      <c r="B92" s="164" t="s">
        <v>295</v>
      </c>
      <c r="C92" s="195" t="s">
        <v>296</v>
      </c>
      <c r="D92" s="166" t="s">
        <v>199</v>
      </c>
      <c r="E92" s="168">
        <v>8.5</v>
      </c>
      <c r="F92" s="279">
        <f t="shared" si="43"/>
        <v>0</v>
      </c>
      <c r="G92" s="211">
        <f t="shared" si="44"/>
        <v>0</v>
      </c>
      <c r="H92" s="171"/>
      <c r="I92" s="172">
        <f t="shared" si="45"/>
        <v>0</v>
      </c>
      <c r="J92" s="171"/>
      <c r="K92" s="172">
        <f t="shared" si="46"/>
        <v>0</v>
      </c>
      <c r="L92" s="172">
        <v>21</v>
      </c>
      <c r="M92" s="172">
        <f t="shared" si="47"/>
        <v>0</v>
      </c>
      <c r="N92" s="172">
        <v>0.00049</v>
      </c>
      <c r="O92" s="172">
        <f t="shared" si="48"/>
        <v>0</v>
      </c>
      <c r="P92" s="172">
        <v>0.04</v>
      </c>
      <c r="Q92" s="172">
        <f t="shared" si="49"/>
        <v>0.34</v>
      </c>
      <c r="R92" s="172"/>
      <c r="S92" s="172"/>
      <c r="T92" s="173">
        <v>0.855</v>
      </c>
      <c r="U92" s="172">
        <f t="shared" si="50"/>
        <v>7.27</v>
      </c>
      <c r="V92" s="158"/>
      <c r="W92" s="158"/>
      <c r="X92" s="158"/>
      <c r="Y92" s="158"/>
      <c r="Z92" s="158"/>
      <c r="AA92" s="158"/>
      <c r="AB92" s="158"/>
      <c r="AC92" s="158"/>
      <c r="AD92" s="158"/>
      <c r="AE92" s="158" t="s">
        <v>144</v>
      </c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</row>
    <row r="93" spans="1:31" ht="12.75">
      <c r="A93" s="160" t="s">
        <v>139</v>
      </c>
      <c r="B93" s="165" t="s">
        <v>77</v>
      </c>
      <c r="C93" s="196" t="s">
        <v>78</v>
      </c>
      <c r="D93" s="167"/>
      <c r="E93" s="169"/>
      <c r="F93" s="280"/>
      <c r="G93" s="212">
        <f>SUMIF(AE94:AE95,"&lt;&gt;NOR",G94:G95)</f>
        <v>0</v>
      </c>
      <c r="H93" s="174"/>
      <c r="I93" s="174">
        <f>SUM(I94:I95)</f>
        <v>0</v>
      </c>
      <c r="J93" s="174"/>
      <c r="K93" s="174">
        <f>SUM(K94:K95)</f>
        <v>0</v>
      </c>
      <c r="L93" s="174"/>
      <c r="M93" s="174">
        <f>SUM(M94:M95)</f>
        <v>0</v>
      </c>
      <c r="N93" s="174"/>
      <c r="O93" s="174">
        <f>SUM(O94:O95)</f>
        <v>0</v>
      </c>
      <c r="P93" s="174"/>
      <c r="Q93" s="174">
        <f>SUM(Q94:Q95)</f>
        <v>0</v>
      </c>
      <c r="R93" s="174"/>
      <c r="S93" s="174"/>
      <c r="T93" s="175"/>
      <c r="U93" s="174">
        <f>SUM(U94:U95)</f>
        <v>125.39000000000001</v>
      </c>
      <c r="AE93" t="s">
        <v>140</v>
      </c>
    </row>
    <row r="94" spans="1:60" ht="12.75" outlineLevel="1">
      <c r="A94" s="159">
        <v>74</v>
      </c>
      <c r="B94" s="164" t="s">
        <v>297</v>
      </c>
      <c r="C94" s="195" t="s">
        <v>298</v>
      </c>
      <c r="D94" s="166" t="s">
        <v>163</v>
      </c>
      <c r="E94" s="168">
        <v>30.597</v>
      </c>
      <c r="F94" s="279">
        <f t="shared" si="43"/>
        <v>0</v>
      </c>
      <c r="G94" s="211">
        <f>ROUND(E94*F94,2)</f>
        <v>0</v>
      </c>
      <c r="H94" s="171"/>
      <c r="I94" s="172">
        <f>ROUND(E94*H94,2)</f>
        <v>0</v>
      </c>
      <c r="J94" s="171"/>
      <c r="K94" s="172">
        <f>ROUND(E94*J94,2)</f>
        <v>0</v>
      </c>
      <c r="L94" s="172">
        <v>21</v>
      </c>
      <c r="M94" s="172">
        <f>G94*(1+L94/100)</f>
        <v>0</v>
      </c>
      <c r="N94" s="172">
        <v>0</v>
      </c>
      <c r="O94" s="172">
        <f>ROUND(E94*N94,2)</f>
        <v>0</v>
      </c>
      <c r="P94" s="172">
        <v>0</v>
      </c>
      <c r="Q94" s="172">
        <f>ROUND(E94*P94,2)</f>
        <v>0</v>
      </c>
      <c r="R94" s="172"/>
      <c r="S94" s="172"/>
      <c r="T94" s="173">
        <v>2.872</v>
      </c>
      <c r="U94" s="172">
        <f>ROUND(E94*T94,2)</f>
        <v>87.87</v>
      </c>
      <c r="V94" s="158"/>
      <c r="W94" s="158"/>
      <c r="X94" s="158"/>
      <c r="Y94" s="158"/>
      <c r="Z94" s="158"/>
      <c r="AA94" s="158"/>
      <c r="AB94" s="158"/>
      <c r="AC94" s="158"/>
      <c r="AD94" s="158"/>
      <c r="AE94" s="158" t="s">
        <v>144</v>
      </c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</row>
    <row r="95" spans="1:60" ht="12.75" outlineLevel="1">
      <c r="A95" s="159">
        <v>75</v>
      </c>
      <c r="B95" s="164" t="s">
        <v>299</v>
      </c>
      <c r="C95" s="195" t="s">
        <v>300</v>
      </c>
      <c r="D95" s="166" t="s">
        <v>163</v>
      </c>
      <c r="E95" s="168">
        <v>44.037</v>
      </c>
      <c r="F95" s="279">
        <f t="shared" si="43"/>
        <v>0</v>
      </c>
      <c r="G95" s="211">
        <f>ROUND(E95*F95,2)</f>
        <v>0</v>
      </c>
      <c r="H95" s="171"/>
      <c r="I95" s="172">
        <f>ROUND(E95*H95,2)</f>
        <v>0</v>
      </c>
      <c r="J95" s="171"/>
      <c r="K95" s="172">
        <f>ROUND(E95*J95,2)</f>
        <v>0</v>
      </c>
      <c r="L95" s="172">
        <v>21</v>
      </c>
      <c r="M95" s="172">
        <f>G95*(1+L95/100)</f>
        <v>0</v>
      </c>
      <c r="N95" s="172">
        <v>0</v>
      </c>
      <c r="O95" s="172">
        <f>ROUND(E95*N95,2)</f>
        <v>0</v>
      </c>
      <c r="P95" s="172">
        <v>0</v>
      </c>
      <c r="Q95" s="172">
        <f>ROUND(E95*P95,2)</f>
        <v>0</v>
      </c>
      <c r="R95" s="172"/>
      <c r="S95" s="172"/>
      <c r="T95" s="173">
        <v>0.852</v>
      </c>
      <c r="U95" s="172">
        <f>ROUND(E95*T95,2)</f>
        <v>37.52</v>
      </c>
      <c r="V95" s="158"/>
      <c r="W95" s="158"/>
      <c r="X95" s="158"/>
      <c r="Y95" s="158"/>
      <c r="Z95" s="158"/>
      <c r="AA95" s="158"/>
      <c r="AB95" s="158"/>
      <c r="AC95" s="158"/>
      <c r="AD95" s="158"/>
      <c r="AE95" s="158" t="s">
        <v>144</v>
      </c>
      <c r="AF95" s="158"/>
      <c r="AG95" s="158"/>
      <c r="AH95" s="158"/>
      <c r="AI95" s="158"/>
      <c r="AJ95" s="158"/>
      <c r="AK95" s="158"/>
      <c r="AL95" s="158"/>
      <c r="AM95" s="158"/>
      <c r="AN95" s="158"/>
      <c r="AO95" s="158"/>
      <c r="AP95" s="158"/>
      <c r="AQ95" s="158"/>
      <c r="AR95" s="158"/>
      <c r="AS95" s="158"/>
      <c r="AT95" s="158"/>
      <c r="AU95" s="158"/>
      <c r="AV95" s="158"/>
      <c r="AW95" s="158"/>
      <c r="AX95" s="158"/>
      <c r="AY95" s="158"/>
      <c r="AZ95" s="158"/>
      <c r="BA95" s="158"/>
      <c r="BB95" s="158"/>
      <c r="BC95" s="158"/>
      <c r="BD95" s="158"/>
      <c r="BE95" s="158"/>
      <c r="BF95" s="158"/>
      <c r="BG95" s="158"/>
      <c r="BH95" s="158"/>
    </row>
    <row r="96" spans="1:31" ht="12.75">
      <c r="A96" s="160" t="s">
        <v>139</v>
      </c>
      <c r="B96" s="165" t="s">
        <v>79</v>
      </c>
      <c r="C96" s="196" t="s">
        <v>80</v>
      </c>
      <c r="D96" s="167"/>
      <c r="E96" s="169"/>
      <c r="F96" s="280"/>
      <c r="G96" s="212">
        <f>SUMIF(AE97:AE104,"&lt;&gt;NOR",G97:G104)</f>
        <v>0</v>
      </c>
      <c r="H96" s="174"/>
      <c r="I96" s="174">
        <f>SUM(I97:I104)</f>
        <v>0</v>
      </c>
      <c r="J96" s="174"/>
      <c r="K96" s="174">
        <f>SUM(K97:K104)</f>
        <v>0</v>
      </c>
      <c r="L96" s="174"/>
      <c r="M96" s="174">
        <f>SUM(M97:M104)</f>
        <v>0</v>
      </c>
      <c r="N96" s="174"/>
      <c r="O96" s="174">
        <f>SUM(O97:O104)</f>
        <v>0.12</v>
      </c>
      <c r="P96" s="174"/>
      <c r="Q96" s="174">
        <f>SUM(Q97:Q104)</f>
        <v>0</v>
      </c>
      <c r="R96" s="174"/>
      <c r="S96" s="174"/>
      <c r="T96" s="175"/>
      <c r="U96" s="174">
        <f>SUM(U97:U104)</f>
        <v>18.94</v>
      </c>
      <c r="AE96" t="s">
        <v>140</v>
      </c>
    </row>
    <row r="97" spans="1:60" ht="12.75" outlineLevel="1">
      <c r="A97" s="159">
        <v>76</v>
      </c>
      <c r="B97" s="164" t="s">
        <v>301</v>
      </c>
      <c r="C97" s="195" t="s">
        <v>302</v>
      </c>
      <c r="D97" s="166" t="s">
        <v>155</v>
      </c>
      <c r="E97" s="168">
        <v>10.8</v>
      </c>
      <c r="F97" s="279">
        <f t="shared" si="43"/>
        <v>0</v>
      </c>
      <c r="G97" s="211">
        <f aca="true" t="shared" si="51" ref="G97:G104">ROUND(E97*F97,2)</f>
        <v>0</v>
      </c>
      <c r="H97" s="171"/>
      <c r="I97" s="172">
        <f aca="true" t="shared" si="52" ref="I97:I104">ROUND(E97*H97,2)</f>
        <v>0</v>
      </c>
      <c r="J97" s="171"/>
      <c r="K97" s="172">
        <f aca="true" t="shared" si="53" ref="K97:K104">ROUND(E97*J97,2)</f>
        <v>0</v>
      </c>
      <c r="L97" s="172">
        <v>21</v>
      </c>
      <c r="M97" s="172">
        <f aca="true" t="shared" si="54" ref="M97:M104">G97*(1+L97/100)</f>
        <v>0</v>
      </c>
      <c r="N97" s="172">
        <v>0.00041</v>
      </c>
      <c r="O97" s="172">
        <f aca="true" t="shared" si="55" ref="O97:O104">ROUND(E97*N97,2)</f>
        <v>0</v>
      </c>
      <c r="P97" s="172">
        <v>0</v>
      </c>
      <c r="Q97" s="172">
        <f aca="true" t="shared" si="56" ref="Q97:Q104">ROUND(E97*P97,2)</f>
        <v>0</v>
      </c>
      <c r="R97" s="172"/>
      <c r="S97" s="172"/>
      <c r="T97" s="173">
        <v>0.22991</v>
      </c>
      <c r="U97" s="172">
        <f aca="true" t="shared" si="57" ref="U97:U104">ROUND(E97*T97,2)</f>
        <v>2.48</v>
      </c>
      <c r="V97" s="158"/>
      <c r="W97" s="158"/>
      <c r="X97" s="158"/>
      <c r="Y97" s="158"/>
      <c r="Z97" s="158"/>
      <c r="AA97" s="158"/>
      <c r="AB97" s="158"/>
      <c r="AC97" s="158"/>
      <c r="AD97" s="158"/>
      <c r="AE97" s="158" t="s">
        <v>144</v>
      </c>
      <c r="AF97" s="158"/>
      <c r="AG97" s="158"/>
      <c r="AH97" s="158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  <c r="BD97" s="158"/>
      <c r="BE97" s="158"/>
      <c r="BF97" s="158"/>
      <c r="BG97" s="158"/>
      <c r="BH97" s="158"/>
    </row>
    <row r="98" spans="1:60" ht="12.75" outlineLevel="1">
      <c r="A98" s="159">
        <v>77</v>
      </c>
      <c r="B98" s="164" t="s">
        <v>303</v>
      </c>
      <c r="C98" s="195" t="s">
        <v>304</v>
      </c>
      <c r="D98" s="166" t="s">
        <v>155</v>
      </c>
      <c r="E98" s="168">
        <v>10.8</v>
      </c>
      <c r="F98" s="279">
        <f t="shared" si="43"/>
        <v>0</v>
      </c>
      <c r="G98" s="211">
        <f t="shared" si="51"/>
        <v>0</v>
      </c>
      <c r="H98" s="171"/>
      <c r="I98" s="172">
        <f t="shared" si="52"/>
        <v>0</v>
      </c>
      <c r="J98" s="171"/>
      <c r="K98" s="172">
        <f t="shared" si="53"/>
        <v>0</v>
      </c>
      <c r="L98" s="172">
        <v>21</v>
      </c>
      <c r="M98" s="172">
        <f t="shared" si="54"/>
        <v>0</v>
      </c>
      <c r="N98" s="172">
        <v>0</v>
      </c>
      <c r="O98" s="172">
        <f t="shared" si="55"/>
        <v>0</v>
      </c>
      <c r="P98" s="172">
        <v>0</v>
      </c>
      <c r="Q98" s="172">
        <f t="shared" si="56"/>
        <v>0</v>
      </c>
      <c r="R98" s="172"/>
      <c r="S98" s="172"/>
      <c r="T98" s="173">
        <v>0.036</v>
      </c>
      <c r="U98" s="172">
        <f t="shared" si="57"/>
        <v>0.39</v>
      </c>
      <c r="V98" s="158"/>
      <c r="W98" s="158"/>
      <c r="X98" s="158"/>
      <c r="Y98" s="158"/>
      <c r="Z98" s="158"/>
      <c r="AA98" s="158"/>
      <c r="AB98" s="158"/>
      <c r="AC98" s="158"/>
      <c r="AD98" s="158"/>
      <c r="AE98" s="158" t="s">
        <v>144</v>
      </c>
      <c r="AF98" s="158"/>
      <c r="AG98" s="158"/>
      <c r="AH98" s="158"/>
      <c r="AI98" s="158"/>
      <c r="AJ98" s="158"/>
      <c r="AK98" s="158"/>
      <c r="AL98" s="158"/>
      <c r="AM98" s="158"/>
      <c r="AN98" s="158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</row>
    <row r="99" spans="1:60" ht="12.75" outlineLevel="1">
      <c r="A99" s="159">
        <v>78</v>
      </c>
      <c r="B99" s="164" t="s">
        <v>305</v>
      </c>
      <c r="C99" s="195" t="s">
        <v>306</v>
      </c>
      <c r="D99" s="166" t="s">
        <v>190</v>
      </c>
      <c r="E99" s="168">
        <v>2</v>
      </c>
      <c r="F99" s="279">
        <f t="shared" si="43"/>
        <v>0</v>
      </c>
      <c r="G99" s="211">
        <f t="shared" si="51"/>
        <v>0</v>
      </c>
      <c r="H99" s="171"/>
      <c r="I99" s="172">
        <f t="shared" si="52"/>
        <v>0</v>
      </c>
      <c r="J99" s="171"/>
      <c r="K99" s="172">
        <f t="shared" si="53"/>
        <v>0</v>
      </c>
      <c r="L99" s="172">
        <v>21</v>
      </c>
      <c r="M99" s="172">
        <f t="shared" si="54"/>
        <v>0</v>
      </c>
      <c r="N99" s="172">
        <v>0.009</v>
      </c>
      <c r="O99" s="172">
        <f t="shared" si="55"/>
        <v>0.02</v>
      </c>
      <c r="P99" s="172">
        <v>0</v>
      </c>
      <c r="Q99" s="172">
        <f t="shared" si="56"/>
        <v>0</v>
      </c>
      <c r="R99" s="172"/>
      <c r="S99" s="172"/>
      <c r="T99" s="173">
        <v>0</v>
      </c>
      <c r="U99" s="172">
        <f t="shared" si="57"/>
        <v>0</v>
      </c>
      <c r="V99" s="158"/>
      <c r="W99" s="158"/>
      <c r="X99" s="158"/>
      <c r="Y99" s="158"/>
      <c r="Z99" s="158"/>
      <c r="AA99" s="158"/>
      <c r="AB99" s="158"/>
      <c r="AC99" s="158"/>
      <c r="AD99" s="158"/>
      <c r="AE99" s="158" t="s">
        <v>179</v>
      </c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</row>
    <row r="100" spans="1:60" ht="12.75" outlineLevel="1">
      <c r="A100" s="159">
        <v>79</v>
      </c>
      <c r="B100" s="164" t="s">
        <v>307</v>
      </c>
      <c r="C100" s="195" t="s">
        <v>308</v>
      </c>
      <c r="D100" s="166" t="s">
        <v>155</v>
      </c>
      <c r="E100" s="168">
        <v>13</v>
      </c>
      <c r="F100" s="279">
        <f t="shared" si="43"/>
        <v>0</v>
      </c>
      <c r="G100" s="211">
        <f t="shared" si="51"/>
        <v>0</v>
      </c>
      <c r="H100" s="171"/>
      <c r="I100" s="172">
        <f t="shared" si="52"/>
        <v>0</v>
      </c>
      <c r="J100" s="171"/>
      <c r="K100" s="172">
        <f t="shared" si="53"/>
        <v>0</v>
      </c>
      <c r="L100" s="172">
        <v>21</v>
      </c>
      <c r="M100" s="172">
        <f t="shared" si="54"/>
        <v>0</v>
      </c>
      <c r="N100" s="172">
        <v>0.0045</v>
      </c>
      <c r="O100" s="172">
        <f t="shared" si="55"/>
        <v>0.06</v>
      </c>
      <c r="P100" s="172">
        <v>0</v>
      </c>
      <c r="Q100" s="172">
        <f t="shared" si="56"/>
        <v>0</v>
      </c>
      <c r="R100" s="172"/>
      <c r="S100" s="172"/>
      <c r="T100" s="173">
        <v>0</v>
      </c>
      <c r="U100" s="172">
        <f t="shared" si="57"/>
        <v>0</v>
      </c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 t="s">
        <v>179</v>
      </c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</row>
    <row r="101" spans="1:60" ht="22.5" outlineLevel="1">
      <c r="A101" s="159">
        <v>80</v>
      </c>
      <c r="B101" s="164" t="s">
        <v>309</v>
      </c>
      <c r="C101" s="195" t="s">
        <v>310</v>
      </c>
      <c r="D101" s="166" t="s">
        <v>155</v>
      </c>
      <c r="E101" s="168">
        <v>8.6</v>
      </c>
      <c r="F101" s="279">
        <f t="shared" si="43"/>
        <v>0</v>
      </c>
      <c r="G101" s="211">
        <f t="shared" si="51"/>
        <v>0</v>
      </c>
      <c r="H101" s="171"/>
      <c r="I101" s="172">
        <f t="shared" si="52"/>
        <v>0</v>
      </c>
      <c r="J101" s="171"/>
      <c r="K101" s="172">
        <f t="shared" si="53"/>
        <v>0</v>
      </c>
      <c r="L101" s="172">
        <v>21</v>
      </c>
      <c r="M101" s="172">
        <f t="shared" si="54"/>
        <v>0</v>
      </c>
      <c r="N101" s="172">
        <v>0.00158</v>
      </c>
      <c r="O101" s="172">
        <f t="shared" si="55"/>
        <v>0.01</v>
      </c>
      <c r="P101" s="172">
        <v>0</v>
      </c>
      <c r="Q101" s="172">
        <f t="shared" si="56"/>
        <v>0</v>
      </c>
      <c r="R101" s="172"/>
      <c r="S101" s="172"/>
      <c r="T101" s="173">
        <v>0.24</v>
      </c>
      <c r="U101" s="172">
        <f t="shared" si="57"/>
        <v>2.06</v>
      </c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 t="s">
        <v>144</v>
      </c>
      <c r="AF101" s="158"/>
      <c r="AG101" s="158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158"/>
      <c r="BE101" s="158"/>
      <c r="BF101" s="158"/>
      <c r="BG101" s="158"/>
      <c r="BH101" s="158"/>
    </row>
    <row r="102" spans="1:60" ht="22.5" outlineLevel="1">
      <c r="A102" s="159">
        <v>81</v>
      </c>
      <c r="B102" s="164" t="s">
        <v>311</v>
      </c>
      <c r="C102" s="195" t="s">
        <v>312</v>
      </c>
      <c r="D102" s="166" t="s">
        <v>199</v>
      </c>
      <c r="E102" s="168">
        <v>1.6</v>
      </c>
      <c r="F102" s="279">
        <f t="shared" si="43"/>
        <v>0</v>
      </c>
      <c r="G102" s="211">
        <f t="shared" si="51"/>
        <v>0</v>
      </c>
      <c r="H102" s="171"/>
      <c r="I102" s="172">
        <f t="shared" si="52"/>
        <v>0</v>
      </c>
      <c r="J102" s="171"/>
      <c r="K102" s="172">
        <f t="shared" si="53"/>
        <v>0</v>
      </c>
      <c r="L102" s="172">
        <v>21</v>
      </c>
      <c r="M102" s="172">
        <f t="shared" si="54"/>
        <v>0</v>
      </c>
      <c r="N102" s="172">
        <v>0.00029</v>
      </c>
      <c r="O102" s="172">
        <f t="shared" si="55"/>
        <v>0</v>
      </c>
      <c r="P102" s="172">
        <v>0</v>
      </c>
      <c r="Q102" s="172">
        <f t="shared" si="56"/>
        <v>0</v>
      </c>
      <c r="R102" s="172"/>
      <c r="S102" s="172"/>
      <c r="T102" s="173">
        <v>0.11</v>
      </c>
      <c r="U102" s="172">
        <f t="shared" si="57"/>
        <v>0.18</v>
      </c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 t="s">
        <v>144</v>
      </c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8"/>
      <c r="BC102" s="158"/>
      <c r="BD102" s="158"/>
      <c r="BE102" s="158"/>
      <c r="BF102" s="158"/>
      <c r="BG102" s="158"/>
      <c r="BH102" s="158"/>
    </row>
    <row r="103" spans="1:60" ht="12.75" outlineLevel="1">
      <c r="A103" s="159">
        <v>82</v>
      </c>
      <c r="B103" s="164" t="s">
        <v>313</v>
      </c>
      <c r="C103" s="195" t="s">
        <v>314</v>
      </c>
      <c r="D103" s="166" t="s">
        <v>155</v>
      </c>
      <c r="E103" s="168">
        <v>143.463</v>
      </c>
      <c r="F103" s="279">
        <f t="shared" si="43"/>
        <v>0</v>
      </c>
      <c r="G103" s="211">
        <f t="shared" si="51"/>
        <v>0</v>
      </c>
      <c r="H103" s="171"/>
      <c r="I103" s="172">
        <f t="shared" si="52"/>
        <v>0</v>
      </c>
      <c r="J103" s="171"/>
      <c r="K103" s="172">
        <f t="shared" si="53"/>
        <v>0</v>
      </c>
      <c r="L103" s="172">
        <v>21</v>
      </c>
      <c r="M103" s="172">
        <f t="shared" si="54"/>
        <v>0</v>
      </c>
      <c r="N103" s="172">
        <v>0.00022</v>
      </c>
      <c r="O103" s="172">
        <f t="shared" si="55"/>
        <v>0.03</v>
      </c>
      <c r="P103" s="172">
        <v>0</v>
      </c>
      <c r="Q103" s="172">
        <f t="shared" si="56"/>
        <v>0</v>
      </c>
      <c r="R103" s="172"/>
      <c r="S103" s="172"/>
      <c r="T103" s="173">
        <v>0.095</v>
      </c>
      <c r="U103" s="172">
        <f t="shared" si="57"/>
        <v>13.63</v>
      </c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 t="s">
        <v>144</v>
      </c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158"/>
      <c r="BG103" s="158"/>
      <c r="BH103" s="158"/>
    </row>
    <row r="104" spans="1:60" ht="12.75" outlineLevel="1">
      <c r="A104" s="159">
        <v>83</v>
      </c>
      <c r="B104" s="164" t="s">
        <v>315</v>
      </c>
      <c r="C104" s="195" t="s">
        <v>316</v>
      </c>
      <c r="D104" s="166" t="s">
        <v>163</v>
      </c>
      <c r="E104" s="168">
        <v>0.127</v>
      </c>
      <c r="F104" s="279">
        <f t="shared" si="43"/>
        <v>0</v>
      </c>
      <c r="G104" s="211">
        <f t="shared" si="51"/>
        <v>0</v>
      </c>
      <c r="H104" s="171"/>
      <c r="I104" s="172">
        <f t="shared" si="52"/>
        <v>0</v>
      </c>
      <c r="J104" s="171"/>
      <c r="K104" s="172">
        <f t="shared" si="53"/>
        <v>0</v>
      </c>
      <c r="L104" s="172">
        <v>21</v>
      </c>
      <c r="M104" s="172">
        <f t="shared" si="54"/>
        <v>0</v>
      </c>
      <c r="N104" s="172">
        <v>0</v>
      </c>
      <c r="O104" s="172">
        <f t="shared" si="55"/>
        <v>0</v>
      </c>
      <c r="P104" s="172">
        <v>0</v>
      </c>
      <c r="Q104" s="172">
        <f t="shared" si="56"/>
        <v>0</v>
      </c>
      <c r="R104" s="172"/>
      <c r="S104" s="172"/>
      <c r="T104" s="173">
        <v>1.567</v>
      </c>
      <c r="U104" s="172">
        <f t="shared" si="57"/>
        <v>0.2</v>
      </c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 t="s">
        <v>144</v>
      </c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158"/>
      <c r="BE104" s="158"/>
      <c r="BF104" s="158"/>
      <c r="BG104" s="158"/>
      <c r="BH104" s="158"/>
    </row>
    <row r="105" spans="1:31" ht="12.75">
      <c r="A105" s="160" t="s">
        <v>139</v>
      </c>
      <c r="B105" s="165" t="s">
        <v>81</v>
      </c>
      <c r="C105" s="196" t="s">
        <v>82</v>
      </c>
      <c r="D105" s="167"/>
      <c r="E105" s="169"/>
      <c r="F105" s="280"/>
      <c r="G105" s="212">
        <f>SUMIF(AE106:AE106,"&lt;&gt;NOR",G106:G106)</f>
        <v>0</v>
      </c>
      <c r="H105" s="174"/>
      <c r="I105" s="174">
        <f>SUM(I106:I106)</f>
        <v>0</v>
      </c>
      <c r="J105" s="174"/>
      <c r="K105" s="174">
        <f>SUM(K106:K106)</f>
        <v>0</v>
      </c>
      <c r="L105" s="174"/>
      <c r="M105" s="174">
        <f>SUM(M106:M106)</f>
        <v>0</v>
      </c>
      <c r="N105" s="174"/>
      <c r="O105" s="174">
        <f>SUM(O106:O106)</f>
        <v>0</v>
      </c>
      <c r="P105" s="174"/>
      <c r="Q105" s="174">
        <f>SUM(Q106:Q106)</f>
        <v>0</v>
      </c>
      <c r="R105" s="174"/>
      <c r="S105" s="174"/>
      <c r="T105" s="175"/>
      <c r="U105" s="174">
        <f>SUM(U106:U106)</f>
        <v>0.14</v>
      </c>
      <c r="AE105" t="s">
        <v>140</v>
      </c>
    </row>
    <row r="106" spans="1:60" ht="12.75" outlineLevel="1">
      <c r="A106" s="159">
        <v>84</v>
      </c>
      <c r="B106" s="164" t="s">
        <v>317</v>
      </c>
      <c r="C106" s="195" t="s">
        <v>318</v>
      </c>
      <c r="D106" s="166" t="s">
        <v>155</v>
      </c>
      <c r="E106" s="168">
        <v>0.84</v>
      </c>
      <c r="F106" s="279">
        <f t="shared" si="43"/>
        <v>0</v>
      </c>
      <c r="G106" s="211">
        <f>ROUND(E106*F106,2)</f>
        <v>0</v>
      </c>
      <c r="H106" s="171"/>
      <c r="I106" s="172">
        <f>ROUND(E106*H106,2)</f>
        <v>0</v>
      </c>
      <c r="J106" s="171"/>
      <c r="K106" s="172">
        <f>ROUND(E106*J106,2)</f>
        <v>0</v>
      </c>
      <c r="L106" s="172">
        <v>21</v>
      </c>
      <c r="M106" s="172">
        <f>G106*(1+L106/100)</f>
        <v>0</v>
      </c>
      <c r="N106" s="172">
        <v>0.00023</v>
      </c>
      <c r="O106" s="172">
        <f>ROUND(E106*N106,2)</f>
        <v>0</v>
      </c>
      <c r="P106" s="172">
        <v>0</v>
      </c>
      <c r="Q106" s="172">
        <f>ROUND(E106*P106,2)</f>
        <v>0</v>
      </c>
      <c r="R106" s="172"/>
      <c r="S106" s="172"/>
      <c r="T106" s="173">
        <v>0.161</v>
      </c>
      <c r="U106" s="172">
        <f>ROUND(E106*T106,2)</f>
        <v>0.14</v>
      </c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 t="s">
        <v>144</v>
      </c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158"/>
      <c r="BE106" s="158"/>
      <c r="BF106" s="158"/>
      <c r="BG106" s="158"/>
      <c r="BH106" s="158"/>
    </row>
    <row r="107" spans="1:31" ht="12.75">
      <c r="A107" s="160" t="s">
        <v>139</v>
      </c>
      <c r="B107" s="165" t="s">
        <v>83</v>
      </c>
      <c r="C107" s="196" t="s">
        <v>84</v>
      </c>
      <c r="D107" s="167"/>
      <c r="E107" s="169"/>
      <c r="F107" s="280"/>
      <c r="G107" s="212">
        <f>SUMIF(AE108:AE120,"&lt;&gt;NOR",G108:G120)</f>
        <v>0</v>
      </c>
      <c r="H107" s="174"/>
      <c r="I107" s="174">
        <f>SUM(I108:I120)</f>
        <v>0</v>
      </c>
      <c r="J107" s="174"/>
      <c r="K107" s="174">
        <f>SUM(K108:K120)</f>
        <v>0</v>
      </c>
      <c r="L107" s="174"/>
      <c r="M107" s="174">
        <f>SUM(M108:M120)</f>
        <v>0</v>
      </c>
      <c r="N107" s="174"/>
      <c r="O107" s="174">
        <f>SUM(O108:O120)</f>
        <v>0.26</v>
      </c>
      <c r="P107" s="174"/>
      <c r="Q107" s="174">
        <f>SUM(Q108:Q120)</f>
        <v>0.04</v>
      </c>
      <c r="R107" s="174"/>
      <c r="S107" s="174"/>
      <c r="T107" s="175"/>
      <c r="U107" s="174">
        <f>SUM(U108:U120)</f>
        <v>49.66</v>
      </c>
      <c r="AE107" t="s">
        <v>140</v>
      </c>
    </row>
    <row r="108" spans="1:60" ht="12.75" outlineLevel="1">
      <c r="A108" s="159">
        <v>85</v>
      </c>
      <c r="B108" s="164" t="s">
        <v>319</v>
      </c>
      <c r="C108" s="195" t="s">
        <v>320</v>
      </c>
      <c r="D108" s="166" t="s">
        <v>199</v>
      </c>
      <c r="E108" s="168">
        <v>14</v>
      </c>
      <c r="F108" s="279">
        <f t="shared" si="43"/>
        <v>0</v>
      </c>
      <c r="G108" s="211">
        <f aca="true" t="shared" si="58" ref="G108:G120">ROUND(E108*F108,2)</f>
        <v>0</v>
      </c>
      <c r="H108" s="171"/>
      <c r="I108" s="172">
        <f aca="true" t="shared" si="59" ref="I108:I120">ROUND(E108*H108,2)</f>
        <v>0</v>
      </c>
      <c r="J108" s="171"/>
      <c r="K108" s="172">
        <f aca="true" t="shared" si="60" ref="K108:K120">ROUND(E108*J108,2)</f>
        <v>0</v>
      </c>
      <c r="L108" s="172">
        <v>21</v>
      </c>
      <c r="M108" s="172">
        <f aca="true" t="shared" si="61" ref="M108:M120">G108*(1+L108/100)</f>
        <v>0</v>
      </c>
      <c r="N108" s="172">
        <v>0</v>
      </c>
      <c r="O108" s="172">
        <f aca="true" t="shared" si="62" ref="O108:O120">ROUND(E108*N108,2)</f>
        <v>0</v>
      </c>
      <c r="P108" s="172">
        <v>0.00198</v>
      </c>
      <c r="Q108" s="172">
        <f aca="true" t="shared" si="63" ref="Q108:Q120">ROUND(E108*P108,2)</f>
        <v>0.03</v>
      </c>
      <c r="R108" s="172"/>
      <c r="S108" s="172"/>
      <c r="T108" s="173">
        <v>0.083</v>
      </c>
      <c r="U108" s="172">
        <f aca="true" t="shared" si="64" ref="U108:U120">ROUND(E108*T108,2)</f>
        <v>1.16</v>
      </c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 t="s">
        <v>144</v>
      </c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/>
      <c r="BC108" s="158"/>
      <c r="BD108" s="158"/>
      <c r="BE108" s="158"/>
      <c r="BF108" s="158"/>
      <c r="BG108" s="158"/>
      <c r="BH108" s="158"/>
    </row>
    <row r="109" spans="1:60" ht="12.75" outlineLevel="1">
      <c r="A109" s="159">
        <v>86</v>
      </c>
      <c r="B109" s="164" t="s">
        <v>321</v>
      </c>
      <c r="C109" s="195" t="s">
        <v>322</v>
      </c>
      <c r="D109" s="166" t="s">
        <v>199</v>
      </c>
      <c r="E109" s="168">
        <v>1</v>
      </c>
      <c r="F109" s="279">
        <f t="shared" si="43"/>
        <v>0</v>
      </c>
      <c r="G109" s="211">
        <f t="shared" si="58"/>
        <v>0</v>
      </c>
      <c r="H109" s="171"/>
      <c r="I109" s="172">
        <f t="shared" si="59"/>
        <v>0</v>
      </c>
      <c r="J109" s="171"/>
      <c r="K109" s="172">
        <f t="shared" si="60"/>
        <v>0</v>
      </c>
      <c r="L109" s="172">
        <v>21</v>
      </c>
      <c r="M109" s="172">
        <f t="shared" si="61"/>
        <v>0</v>
      </c>
      <c r="N109" s="172">
        <v>0</v>
      </c>
      <c r="O109" s="172">
        <f t="shared" si="62"/>
        <v>0</v>
      </c>
      <c r="P109" s="172">
        <v>0.01492</v>
      </c>
      <c r="Q109" s="172">
        <f t="shared" si="63"/>
        <v>0.01</v>
      </c>
      <c r="R109" s="172"/>
      <c r="S109" s="172"/>
      <c r="T109" s="173">
        <v>0.413</v>
      </c>
      <c r="U109" s="172">
        <f t="shared" si="64"/>
        <v>0.41</v>
      </c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 t="s">
        <v>144</v>
      </c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158"/>
      <c r="BC109" s="158"/>
      <c r="BD109" s="158"/>
      <c r="BE109" s="158"/>
      <c r="BF109" s="158"/>
      <c r="BG109" s="158"/>
      <c r="BH109" s="158"/>
    </row>
    <row r="110" spans="1:60" ht="12.75" outlineLevel="1">
      <c r="A110" s="159">
        <v>87</v>
      </c>
      <c r="B110" s="164" t="s">
        <v>323</v>
      </c>
      <c r="C110" s="195" t="s">
        <v>324</v>
      </c>
      <c r="D110" s="166" t="s">
        <v>199</v>
      </c>
      <c r="E110" s="168">
        <v>7.2</v>
      </c>
      <c r="F110" s="279">
        <f t="shared" si="43"/>
        <v>0</v>
      </c>
      <c r="G110" s="211">
        <f t="shared" si="58"/>
        <v>0</v>
      </c>
      <c r="H110" s="171"/>
      <c r="I110" s="172">
        <f t="shared" si="59"/>
        <v>0</v>
      </c>
      <c r="J110" s="171"/>
      <c r="K110" s="172">
        <f t="shared" si="60"/>
        <v>0</v>
      </c>
      <c r="L110" s="172">
        <v>21</v>
      </c>
      <c r="M110" s="172">
        <f t="shared" si="61"/>
        <v>0</v>
      </c>
      <c r="N110" s="172">
        <v>0.00038</v>
      </c>
      <c r="O110" s="172">
        <f t="shared" si="62"/>
        <v>0</v>
      </c>
      <c r="P110" s="172">
        <v>0</v>
      </c>
      <c r="Q110" s="172">
        <f t="shared" si="63"/>
        <v>0</v>
      </c>
      <c r="R110" s="172"/>
      <c r="S110" s="172"/>
      <c r="T110" s="173">
        <v>0.32</v>
      </c>
      <c r="U110" s="172">
        <f t="shared" si="64"/>
        <v>2.3</v>
      </c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 t="s">
        <v>144</v>
      </c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158"/>
      <c r="BE110" s="158"/>
      <c r="BF110" s="158"/>
      <c r="BG110" s="158"/>
      <c r="BH110" s="158"/>
    </row>
    <row r="111" spans="1:60" ht="12.75" outlineLevel="1">
      <c r="A111" s="159">
        <v>88</v>
      </c>
      <c r="B111" s="164" t="s">
        <v>325</v>
      </c>
      <c r="C111" s="195" t="s">
        <v>326</v>
      </c>
      <c r="D111" s="166" t="s">
        <v>199</v>
      </c>
      <c r="E111" s="168">
        <v>11.3</v>
      </c>
      <c r="F111" s="279">
        <f t="shared" si="43"/>
        <v>0</v>
      </c>
      <c r="G111" s="211">
        <f t="shared" si="58"/>
        <v>0</v>
      </c>
      <c r="H111" s="171"/>
      <c r="I111" s="172">
        <f t="shared" si="59"/>
        <v>0</v>
      </c>
      <c r="J111" s="171"/>
      <c r="K111" s="172">
        <f t="shared" si="60"/>
        <v>0</v>
      </c>
      <c r="L111" s="172">
        <v>21</v>
      </c>
      <c r="M111" s="172">
        <f t="shared" si="61"/>
        <v>0</v>
      </c>
      <c r="N111" s="172">
        <v>0.00152</v>
      </c>
      <c r="O111" s="172">
        <f t="shared" si="62"/>
        <v>0.02</v>
      </c>
      <c r="P111" s="172">
        <v>0</v>
      </c>
      <c r="Q111" s="172">
        <f t="shared" si="63"/>
        <v>0</v>
      </c>
      <c r="R111" s="172"/>
      <c r="S111" s="172"/>
      <c r="T111" s="173">
        <v>1.173</v>
      </c>
      <c r="U111" s="172">
        <f t="shared" si="64"/>
        <v>13.25</v>
      </c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 t="s">
        <v>144</v>
      </c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8"/>
      <c r="BC111" s="158"/>
      <c r="BD111" s="158"/>
      <c r="BE111" s="158"/>
      <c r="BF111" s="158"/>
      <c r="BG111" s="158"/>
      <c r="BH111" s="158"/>
    </row>
    <row r="112" spans="1:60" ht="12.75" outlineLevel="1">
      <c r="A112" s="159">
        <v>89</v>
      </c>
      <c r="B112" s="164" t="s">
        <v>327</v>
      </c>
      <c r="C112" s="195" t="s">
        <v>328</v>
      </c>
      <c r="D112" s="166" t="s">
        <v>199</v>
      </c>
      <c r="E112" s="168">
        <v>14.4</v>
      </c>
      <c r="F112" s="279">
        <f t="shared" si="43"/>
        <v>0</v>
      </c>
      <c r="G112" s="211">
        <f t="shared" si="58"/>
        <v>0</v>
      </c>
      <c r="H112" s="171"/>
      <c r="I112" s="172">
        <f t="shared" si="59"/>
        <v>0</v>
      </c>
      <c r="J112" s="171"/>
      <c r="K112" s="172">
        <f t="shared" si="60"/>
        <v>0</v>
      </c>
      <c r="L112" s="172">
        <v>21</v>
      </c>
      <c r="M112" s="172">
        <f t="shared" si="61"/>
        <v>0</v>
      </c>
      <c r="N112" s="172">
        <v>0.00047</v>
      </c>
      <c r="O112" s="172">
        <f t="shared" si="62"/>
        <v>0.01</v>
      </c>
      <c r="P112" s="172">
        <v>0</v>
      </c>
      <c r="Q112" s="172">
        <f t="shared" si="63"/>
        <v>0</v>
      </c>
      <c r="R112" s="172"/>
      <c r="S112" s="172"/>
      <c r="T112" s="173">
        <v>0.359</v>
      </c>
      <c r="U112" s="172">
        <f t="shared" si="64"/>
        <v>5.17</v>
      </c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 t="s">
        <v>144</v>
      </c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158"/>
      <c r="BC112" s="158"/>
      <c r="BD112" s="158"/>
      <c r="BE112" s="158"/>
      <c r="BF112" s="158"/>
      <c r="BG112" s="158"/>
      <c r="BH112" s="158"/>
    </row>
    <row r="113" spans="1:60" ht="12.75" outlineLevel="1">
      <c r="A113" s="159">
        <v>90</v>
      </c>
      <c r="B113" s="164" t="s">
        <v>329</v>
      </c>
      <c r="C113" s="195" t="s">
        <v>330</v>
      </c>
      <c r="D113" s="166" t="s">
        <v>199</v>
      </c>
      <c r="E113" s="168">
        <v>4.5</v>
      </c>
      <c r="F113" s="279">
        <f t="shared" si="43"/>
        <v>0</v>
      </c>
      <c r="G113" s="211">
        <f t="shared" si="58"/>
        <v>0</v>
      </c>
      <c r="H113" s="171"/>
      <c r="I113" s="172">
        <f t="shared" si="59"/>
        <v>0</v>
      </c>
      <c r="J113" s="171"/>
      <c r="K113" s="172">
        <f t="shared" si="60"/>
        <v>0</v>
      </c>
      <c r="L113" s="172">
        <v>21</v>
      </c>
      <c r="M113" s="172">
        <f t="shared" si="61"/>
        <v>0</v>
      </c>
      <c r="N113" s="172">
        <v>0.0007</v>
      </c>
      <c r="O113" s="172">
        <f t="shared" si="62"/>
        <v>0</v>
      </c>
      <c r="P113" s="172">
        <v>0</v>
      </c>
      <c r="Q113" s="172">
        <f t="shared" si="63"/>
        <v>0</v>
      </c>
      <c r="R113" s="172"/>
      <c r="S113" s="172"/>
      <c r="T113" s="173">
        <v>0.452</v>
      </c>
      <c r="U113" s="172">
        <f t="shared" si="64"/>
        <v>2.03</v>
      </c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 t="s">
        <v>144</v>
      </c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C113" s="158"/>
      <c r="BD113" s="158"/>
      <c r="BE113" s="158"/>
      <c r="BF113" s="158"/>
      <c r="BG113" s="158"/>
      <c r="BH113" s="158"/>
    </row>
    <row r="114" spans="1:60" ht="22.5" outlineLevel="1">
      <c r="A114" s="159">
        <v>91</v>
      </c>
      <c r="B114" s="164" t="s">
        <v>331</v>
      </c>
      <c r="C114" s="195" t="s">
        <v>332</v>
      </c>
      <c r="D114" s="166" t="s">
        <v>199</v>
      </c>
      <c r="E114" s="168">
        <v>4</v>
      </c>
      <c r="F114" s="279">
        <f t="shared" si="43"/>
        <v>0</v>
      </c>
      <c r="G114" s="211">
        <f t="shared" si="58"/>
        <v>0</v>
      </c>
      <c r="H114" s="171"/>
      <c r="I114" s="172">
        <f t="shared" si="59"/>
        <v>0</v>
      </c>
      <c r="J114" s="171"/>
      <c r="K114" s="172">
        <f t="shared" si="60"/>
        <v>0</v>
      </c>
      <c r="L114" s="172">
        <v>21</v>
      </c>
      <c r="M114" s="172">
        <f t="shared" si="61"/>
        <v>0</v>
      </c>
      <c r="N114" s="172">
        <v>0.00183</v>
      </c>
      <c r="O114" s="172">
        <f t="shared" si="62"/>
        <v>0.01</v>
      </c>
      <c r="P114" s="172">
        <v>0</v>
      </c>
      <c r="Q114" s="172">
        <f t="shared" si="63"/>
        <v>0</v>
      </c>
      <c r="R114" s="172"/>
      <c r="S114" s="172"/>
      <c r="T114" s="173">
        <v>0.7967</v>
      </c>
      <c r="U114" s="172">
        <f t="shared" si="64"/>
        <v>3.19</v>
      </c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 t="s">
        <v>144</v>
      </c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58"/>
      <c r="AZ114" s="158"/>
      <c r="BA114" s="158"/>
      <c r="BB114" s="158"/>
      <c r="BC114" s="158"/>
      <c r="BD114" s="158"/>
      <c r="BE114" s="158"/>
      <c r="BF114" s="158"/>
      <c r="BG114" s="158"/>
      <c r="BH114" s="158"/>
    </row>
    <row r="115" spans="1:60" ht="22.5" outlineLevel="1">
      <c r="A115" s="159">
        <v>92</v>
      </c>
      <c r="B115" s="164" t="s">
        <v>333</v>
      </c>
      <c r="C115" s="195" t="s">
        <v>334</v>
      </c>
      <c r="D115" s="166" t="s">
        <v>190</v>
      </c>
      <c r="E115" s="168">
        <v>2</v>
      </c>
      <c r="F115" s="279">
        <f t="shared" si="43"/>
        <v>0</v>
      </c>
      <c r="G115" s="211">
        <f t="shared" si="58"/>
        <v>0</v>
      </c>
      <c r="H115" s="171"/>
      <c r="I115" s="172">
        <f t="shared" si="59"/>
        <v>0</v>
      </c>
      <c r="J115" s="171"/>
      <c r="K115" s="172">
        <f t="shared" si="60"/>
        <v>0</v>
      </c>
      <c r="L115" s="172">
        <v>21</v>
      </c>
      <c r="M115" s="172">
        <f t="shared" si="61"/>
        <v>0</v>
      </c>
      <c r="N115" s="172">
        <v>0.08688</v>
      </c>
      <c r="O115" s="172">
        <f t="shared" si="62"/>
        <v>0.17</v>
      </c>
      <c r="P115" s="172">
        <v>0</v>
      </c>
      <c r="Q115" s="172">
        <f t="shared" si="63"/>
        <v>0</v>
      </c>
      <c r="R115" s="172"/>
      <c r="S115" s="172"/>
      <c r="T115" s="173">
        <v>0.5</v>
      </c>
      <c r="U115" s="172">
        <f t="shared" si="64"/>
        <v>1</v>
      </c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 t="s">
        <v>144</v>
      </c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58"/>
      <c r="AT115" s="158"/>
      <c r="AU115" s="158"/>
      <c r="AV115" s="158"/>
      <c r="AW115" s="158"/>
      <c r="AX115" s="158"/>
      <c r="AY115" s="158"/>
      <c r="AZ115" s="158"/>
      <c r="BA115" s="158"/>
      <c r="BB115" s="158"/>
      <c r="BC115" s="158"/>
      <c r="BD115" s="158"/>
      <c r="BE115" s="158"/>
      <c r="BF115" s="158"/>
      <c r="BG115" s="158"/>
      <c r="BH115" s="158"/>
    </row>
    <row r="116" spans="1:60" ht="12.75" outlineLevel="1">
      <c r="A116" s="159">
        <v>93</v>
      </c>
      <c r="B116" s="164" t="s">
        <v>335</v>
      </c>
      <c r="C116" s="195" t="s">
        <v>336</v>
      </c>
      <c r="D116" s="166" t="s">
        <v>199</v>
      </c>
      <c r="E116" s="168">
        <v>22.1</v>
      </c>
      <c r="F116" s="279">
        <f t="shared" si="43"/>
        <v>0</v>
      </c>
      <c r="G116" s="211">
        <f t="shared" si="58"/>
        <v>0</v>
      </c>
      <c r="H116" s="171"/>
      <c r="I116" s="172">
        <f t="shared" si="59"/>
        <v>0</v>
      </c>
      <c r="J116" s="171"/>
      <c r="K116" s="172">
        <f t="shared" si="60"/>
        <v>0</v>
      </c>
      <c r="L116" s="172">
        <v>21</v>
      </c>
      <c r="M116" s="172">
        <f t="shared" si="61"/>
        <v>0</v>
      </c>
      <c r="N116" s="172">
        <v>0.00209</v>
      </c>
      <c r="O116" s="172">
        <f t="shared" si="62"/>
        <v>0.05</v>
      </c>
      <c r="P116" s="172">
        <v>0</v>
      </c>
      <c r="Q116" s="172">
        <f t="shared" si="63"/>
        <v>0</v>
      </c>
      <c r="R116" s="172"/>
      <c r="S116" s="172"/>
      <c r="T116" s="173">
        <v>0.8</v>
      </c>
      <c r="U116" s="172">
        <f t="shared" si="64"/>
        <v>17.68</v>
      </c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 t="s">
        <v>144</v>
      </c>
      <c r="AF116" s="158"/>
      <c r="AG116" s="158"/>
      <c r="AH116" s="158"/>
      <c r="AI116" s="158"/>
      <c r="AJ116" s="158"/>
      <c r="AK116" s="158"/>
      <c r="AL116" s="158"/>
      <c r="AM116" s="158"/>
      <c r="AN116" s="158"/>
      <c r="AO116" s="158"/>
      <c r="AP116" s="158"/>
      <c r="AQ116" s="158"/>
      <c r="AR116" s="158"/>
      <c r="AS116" s="158"/>
      <c r="AT116" s="158"/>
      <c r="AU116" s="158"/>
      <c r="AV116" s="158"/>
      <c r="AW116" s="158"/>
      <c r="AX116" s="158"/>
      <c r="AY116" s="158"/>
      <c r="AZ116" s="158"/>
      <c r="BA116" s="158"/>
      <c r="BB116" s="158"/>
      <c r="BC116" s="158"/>
      <c r="BD116" s="158"/>
      <c r="BE116" s="158"/>
      <c r="BF116" s="158"/>
      <c r="BG116" s="158"/>
      <c r="BH116" s="158"/>
    </row>
    <row r="117" spans="1:60" ht="12.75" outlineLevel="1">
      <c r="A117" s="159">
        <v>94</v>
      </c>
      <c r="B117" s="164" t="s">
        <v>337</v>
      </c>
      <c r="C117" s="195" t="s">
        <v>338</v>
      </c>
      <c r="D117" s="166" t="s">
        <v>190</v>
      </c>
      <c r="E117" s="168">
        <v>2</v>
      </c>
      <c r="F117" s="279">
        <f t="shared" si="43"/>
        <v>0</v>
      </c>
      <c r="G117" s="211">
        <f t="shared" si="58"/>
        <v>0</v>
      </c>
      <c r="H117" s="171"/>
      <c r="I117" s="172">
        <f t="shared" si="59"/>
        <v>0</v>
      </c>
      <c r="J117" s="171"/>
      <c r="K117" s="172">
        <f t="shared" si="60"/>
        <v>0</v>
      </c>
      <c r="L117" s="172">
        <v>21</v>
      </c>
      <c r="M117" s="172">
        <f t="shared" si="61"/>
        <v>0</v>
      </c>
      <c r="N117" s="172">
        <v>0.00031</v>
      </c>
      <c r="O117" s="172">
        <f t="shared" si="62"/>
        <v>0</v>
      </c>
      <c r="P117" s="172">
        <v>0</v>
      </c>
      <c r="Q117" s="172">
        <f t="shared" si="63"/>
        <v>0</v>
      </c>
      <c r="R117" s="172"/>
      <c r="S117" s="172"/>
      <c r="T117" s="173">
        <v>0</v>
      </c>
      <c r="U117" s="172">
        <f t="shared" si="64"/>
        <v>0</v>
      </c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 t="s">
        <v>179</v>
      </c>
      <c r="AF117" s="158"/>
      <c r="AG117" s="158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8"/>
      <c r="BC117" s="158"/>
      <c r="BD117" s="158"/>
      <c r="BE117" s="158"/>
      <c r="BF117" s="158"/>
      <c r="BG117" s="158"/>
      <c r="BH117" s="158"/>
    </row>
    <row r="118" spans="1:60" ht="12.75" outlineLevel="1">
      <c r="A118" s="159">
        <v>95</v>
      </c>
      <c r="B118" s="164" t="s">
        <v>339</v>
      </c>
      <c r="C118" s="195" t="s">
        <v>340</v>
      </c>
      <c r="D118" s="166" t="s">
        <v>163</v>
      </c>
      <c r="E118" s="168">
        <v>0.315</v>
      </c>
      <c r="F118" s="279">
        <f t="shared" si="43"/>
        <v>0</v>
      </c>
      <c r="G118" s="211">
        <f t="shared" si="58"/>
        <v>0</v>
      </c>
      <c r="H118" s="171"/>
      <c r="I118" s="172">
        <f t="shared" si="59"/>
        <v>0</v>
      </c>
      <c r="J118" s="171"/>
      <c r="K118" s="172">
        <f t="shared" si="60"/>
        <v>0</v>
      </c>
      <c r="L118" s="172">
        <v>21</v>
      </c>
      <c r="M118" s="172">
        <f t="shared" si="61"/>
        <v>0</v>
      </c>
      <c r="N118" s="172">
        <v>0</v>
      </c>
      <c r="O118" s="172">
        <f t="shared" si="62"/>
        <v>0</v>
      </c>
      <c r="P118" s="172">
        <v>0</v>
      </c>
      <c r="Q118" s="172">
        <f t="shared" si="63"/>
        <v>0</v>
      </c>
      <c r="R118" s="172"/>
      <c r="S118" s="172"/>
      <c r="T118" s="173">
        <v>1.47</v>
      </c>
      <c r="U118" s="172">
        <f t="shared" si="64"/>
        <v>0.46</v>
      </c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 t="s">
        <v>144</v>
      </c>
      <c r="AF118" s="158"/>
      <c r="AG118" s="158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8"/>
      <c r="BC118" s="158"/>
      <c r="BD118" s="158"/>
      <c r="BE118" s="158"/>
      <c r="BF118" s="158"/>
      <c r="BG118" s="158"/>
      <c r="BH118" s="158"/>
    </row>
    <row r="119" spans="1:60" ht="12.75" outlineLevel="1">
      <c r="A119" s="159">
        <v>96</v>
      </c>
      <c r="B119" s="164" t="s">
        <v>341</v>
      </c>
      <c r="C119" s="195" t="s">
        <v>342</v>
      </c>
      <c r="D119" s="166" t="s">
        <v>199</v>
      </c>
      <c r="E119" s="168">
        <v>26</v>
      </c>
      <c r="F119" s="279">
        <f t="shared" si="43"/>
        <v>0</v>
      </c>
      <c r="G119" s="211">
        <f t="shared" si="58"/>
        <v>0</v>
      </c>
      <c r="H119" s="171"/>
      <c r="I119" s="172">
        <f t="shared" si="59"/>
        <v>0</v>
      </c>
      <c r="J119" s="171"/>
      <c r="K119" s="172">
        <f t="shared" si="60"/>
        <v>0</v>
      </c>
      <c r="L119" s="172">
        <v>21</v>
      </c>
      <c r="M119" s="172">
        <f t="shared" si="61"/>
        <v>0</v>
      </c>
      <c r="N119" s="172">
        <v>0</v>
      </c>
      <c r="O119" s="172">
        <f t="shared" si="62"/>
        <v>0</v>
      </c>
      <c r="P119" s="172">
        <v>0</v>
      </c>
      <c r="Q119" s="172">
        <f t="shared" si="63"/>
        <v>0</v>
      </c>
      <c r="R119" s="172"/>
      <c r="S119" s="172"/>
      <c r="T119" s="173">
        <v>0.041</v>
      </c>
      <c r="U119" s="172">
        <f t="shared" si="64"/>
        <v>1.07</v>
      </c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 t="s">
        <v>144</v>
      </c>
      <c r="AF119" s="158"/>
      <c r="AG119" s="158"/>
      <c r="AH119" s="158"/>
      <c r="AI119" s="158"/>
      <c r="AJ119" s="158"/>
      <c r="AK119" s="158"/>
      <c r="AL119" s="158"/>
      <c r="AM119" s="158"/>
      <c r="AN119" s="158"/>
      <c r="AO119" s="158"/>
      <c r="AP119" s="158"/>
      <c r="AQ119" s="158"/>
      <c r="AR119" s="158"/>
      <c r="AS119" s="158"/>
      <c r="AT119" s="158"/>
      <c r="AU119" s="158"/>
      <c r="AV119" s="158"/>
      <c r="AW119" s="158"/>
      <c r="AX119" s="158"/>
      <c r="AY119" s="158"/>
      <c r="AZ119" s="158"/>
      <c r="BA119" s="158"/>
      <c r="BB119" s="158"/>
      <c r="BC119" s="158"/>
      <c r="BD119" s="158"/>
      <c r="BE119" s="158"/>
      <c r="BF119" s="158"/>
      <c r="BG119" s="158"/>
      <c r="BH119" s="158"/>
    </row>
    <row r="120" spans="1:60" ht="12.75" outlineLevel="1">
      <c r="A120" s="159">
        <v>97</v>
      </c>
      <c r="B120" s="164" t="s">
        <v>343</v>
      </c>
      <c r="C120" s="195" t="s">
        <v>344</v>
      </c>
      <c r="D120" s="166" t="s">
        <v>199</v>
      </c>
      <c r="E120" s="168">
        <v>38</v>
      </c>
      <c r="F120" s="279">
        <f t="shared" si="43"/>
        <v>0</v>
      </c>
      <c r="G120" s="211">
        <f t="shared" si="58"/>
        <v>0</v>
      </c>
      <c r="H120" s="171"/>
      <c r="I120" s="172">
        <f t="shared" si="59"/>
        <v>0</v>
      </c>
      <c r="J120" s="171"/>
      <c r="K120" s="172">
        <f t="shared" si="60"/>
        <v>0</v>
      </c>
      <c r="L120" s="172">
        <v>21</v>
      </c>
      <c r="M120" s="172">
        <f t="shared" si="61"/>
        <v>0</v>
      </c>
      <c r="N120" s="172">
        <v>0</v>
      </c>
      <c r="O120" s="172">
        <f t="shared" si="62"/>
        <v>0</v>
      </c>
      <c r="P120" s="172">
        <v>0</v>
      </c>
      <c r="Q120" s="172">
        <f t="shared" si="63"/>
        <v>0</v>
      </c>
      <c r="R120" s="172"/>
      <c r="S120" s="172"/>
      <c r="T120" s="173">
        <v>0.051</v>
      </c>
      <c r="U120" s="172">
        <f t="shared" si="64"/>
        <v>1.94</v>
      </c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 t="s">
        <v>144</v>
      </c>
      <c r="AF120" s="158"/>
      <c r="AG120" s="158"/>
      <c r="AH120" s="158"/>
      <c r="AI120" s="158"/>
      <c r="AJ120" s="158"/>
      <c r="AK120" s="158"/>
      <c r="AL120" s="158"/>
      <c r="AM120" s="158"/>
      <c r="AN120" s="158"/>
      <c r="AO120" s="158"/>
      <c r="AP120" s="158"/>
      <c r="AQ120" s="158"/>
      <c r="AR120" s="158"/>
      <c r="AS120" s="158"/>
      <c r="AT120" s="158"/>
      <c r="AU120" s="158"/>
      <c r="AV120" s="158"/>
      <c r="AW120" s="158"/>
      <c r="AX120" s="158"/>
      <c r="AY120" s="158"/>
      <c r="AZ120" s="158"/>
      <c r="BA120" s="158"/>
      <c r="BB120" s="158"/>
      <c r="BC120" s="158"/>
      <c r="BD120" s="158"/>
      <c r="BE120" s="158"/>
      <c r="BF120" s="158"/>
      <c r="BG120" s="158"/>
      <c r="BH120" s="158"/>
    </row>
    <row r="121" spans="1:31" ht="12.75">
      <c r="A121" s="160" t="s">
        <v>139</v>
      </c>
      <c r="B121" s="165" t="s">
        <v>85</v>
      </c>
      <c r="C121" s="196" t="s">
        <v>86</v>
      </c>
      <c r="D121" s="167"/>
      <c r="E121" s="169"/>
      <c r="F121" s="280"/>
      <c r="G121" s="212">
        <f>SUMIF(AE122:AE134,"&lt;&gt;NOR",G122:G134)</f>
        <v>0</v>
      </c>
      <c r="H121" s="174"/>
      <c r="I121" s="174">
        <f>SUM(I122:I134)</f>
        <v>0</v>
      </c>
      <c r="J121" s="174"/>
      <c r="K121" s="174">
        <f>SUM(K122:K134)</f>
        <v>0</v>
      </c>
      <c r="L121" s="174"/>
      <c r="M121" s="174">
        <f>SUM(M122:M134)</f>
        <v>0</v>
      </c>
      <c r="N121" s="174"/>
      <c r="O121" s="174">
        <f>SUM(O122:O134)</f>
        <v>0.04</v>
      </c>
      <c r="P121" s="174"/>
      <c r="Q121" s="174">
        <f>SUM(Q122:Q134)</f>
        <v>0</v>
      </c>
      <c r="R121" s="174"/>
      <c r="S121" s="174"/>
      <c r="T121" s="175"/>
      <c r="U121" s="174">
        <f>SUM(U122:U134)</f>
        <v>68.85000000000001</v>
      </c>
      <c r="AE121" t="s">
        <v>140</v>
      </c>
    </row>
    <row r="122" spans="1:60" ht="12.75" outlineLevel="1">
      <c r="A122" s="159">
        <v>98</v>
      </c>
      <c r="B122" s="164" t="s">
        <v>345</v>
      </c>
      <c r="C122" s="195" t="s">
        <v>346</v>
      </c>
      <c r="D122" s="166" t="s">
        <v>199</v>
      </c>
      <c r="E122" s="168">
        <v>49.3</v>
      </c>
      <c r="F122" s="279">
        <f t="shared" si="43"/>
        <v>0</v>
      </c>
      <c r="G122" s="211">
        <f aca="true" t="shared" si="65" ref="G122:G134">ROUND(E122*F122,2)</f>
        <v>0</v>
      </c>
      <c r="H122" s="171"/>
      <c r="I122" s="172">
        <f aca="true" t="shared" si="66" ref="I122:I134">ROUND(E122*H122,2)</f>
        <v>0</v>
      </c>
      <c r="J122" s="171"/>
      <c r="K122" s="172">
        <f aca="true" t="shared" si="67" ref="K122:K134">ROUND(E122*J122,2)</f>
        <v>0</v>
      </c>
      <c r="L122" s="172">
        <v>21</v>
      </c>
      <c r="M122" s="172">
        <f aca="true" t="shared" si="68" ref="M122:M134">G122*(1+L122/100)</f>
        <v>0</v>
      </c>
      <c r="N122" s="172">
        <v>0.00047</v>
      </c>
      <c r="O122" s="172">
        <f aca="true" t="shared" si="69" ref="O122:O134">ROUND(E122*N122,2)</f>
        <v>0.02</v>
      </c>
      <c r="P122" s="172">
        <v>0</v>
      </c>
      <c r="Q122" s="172">
        <f aca="true" t="shared" si="70" ref="Q122:Q134">ROUND(E122*P122,2)</f>
        <v>0</v>
      </c>
      <c r="R122" s="172"/>
      <c r="S122" s="172"/>
      <c r="T122" s="173">
        <v>0.522</v>
      </c>
      <c r="U122" s="172">
        <f aca="true" t="shared" si="71" ref="U122:U134">ROUND(E122*T122,2)</f>
        <v>25.73</v>
      </c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 t="s">
        <v>144</v>
      </c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58"/>
      <c r="AT122" s="158"/>
      <c r="AU122" s="158"/>
      <c r="AV122" s="158"/>
      <c r="AW122" s="158"/>
      <c r="AX122" s="158"/>
      <c r="AY122" s="158"/>
      <c r="AZ122" s="158"/>
      <c r="BA122" s="158"/>
      <c r="BB122" s="158"/>
      <c r="BC122" s="158"/>
      <c r="BD122" s="158"/>
      <c r="BE122" s="158"/>
      <c r="BF122" s="158"/>
      <c r="BG122" s="158"/>
      <c r="BH122" s="158"/>
    </row>
    <row r="123" spans="1:60" ht="12.75" outlineLevel="1">
      <c r="A123" s="159">
        <v>99</v>
      </c>
      <c r="B123" s="164" t="s">
        <v>347</v>
      </c>
      <c r="C123" s="195" t="s">
        <v>348</v>
      </c>
      <c r="D123" s="166" t="s">
        <v>199</v>
      </c>
      <c r="E123" s="168">
        <v>14.7</v>
      </c>
      <c r="F123" s="279">
        <f t="shared" si="43"/>
        <v>0</v>
      </c>
      <c r="G123" s="211">
        <f t="shared" si="65"/>
        <v>0</v>
      </c>
      <c r="H123" s="171"/>
      <c r="I123" s="172">
        <f t="shared" si="66"/>
        <v>0</v>
      </c>
      <c r="J123" s="171"/>
      <c r="K123" s="172">
        <f t="shared" si="67"/>
        <v>0</v>
      </c>
      <c r="L123" s="172">
        <v>21</v>
      </c>
      <c r="M123" s="172">
        <f t="shared" si="68"/>
        <v>0</v>
      </c>
      <c r="N123" s="172">
        <v>0.00058</v>
      </c>
      <c r="O123" s="172">
        <f t="shared" si="69"/>
        <v>0.01</v>
      </c>
      <c r="P123" s="172">
        <v>0</v>
      </c>
      <c r="Q123" s="172">
        <f t="shared" si="70"/>
        <v>0</v>
      </c>
      <c r="R123" s="172"/>
      <c r="S123" s="172"/>
      <c r="T123" s="173">
        <v>0.6159</v>
      </c>
      <c r="U123" s="172">
        <f t="shared" si="71"/>
        <v>9.05</v>
      </c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 t="s">
        <v>144</v>
      </c>
      <c r="AF123" s="158"/>
      <c r="AG123" s="158"/>
      <c r="AH123" s="158"/>
      <c r="AI123" s="158"/>
      <c r="AJ123" s="158"/>
      <c r="AK123" s="158"/>
      <c r="AL123" s="158"/>
      <c r="AM123" s="158"/>
      <c r="AN123" s="158"/>
      <c r="AO123" s="158"/>
      <c r="AP123" s="158"/>
      <c r="AQ123" s="158"/>
      <c r="AR123" s="158"/>
      <c r="AS123" s="158"/>
      <c r="AT123" s="158"/>
      <c r="AU123" s="158"/>
      <c r="AV123" s="158"/>
      <c r="AW123" s="158"/>
      <c r="AX123" s="158"/>
      <c r="AY123" s="158"/>
      <c r="AZ123" s="158"/>
      <c r="BA123" s="158"/>
      <c r="BB123" s="158"/>
      <c r="BC123" s="158"/>
      <c r="BD123" s="158"/>
      <c r="BE123" s="158"/>
      <c r="BF123" s="158"/>
      <c r="BG123" s="158"/>
      <c r="BH123" s="158"/>
    </row>
    <row r="124" spans="1:60" ht="12.75" outlineLevel="1">
      <c r="A124" s="159">
        <v>100</v>
      </c>
      <c r="B124" s="164" t="s">
        <v>349</v>
      </c>
      <c r="C124" s="195" t="s">
        <v>350</v>
      </c>
      <c r="D124" s="166" t="s">
        <v>351</v>
      </c>
      <c r="E124" s="168">
        <v>2</v>
      </c>
      <c r="F124" s="279">
        <f t="shared" si="43"/>
        <v>0</v>
      </c>
      <c r="G124" s="211">
        <f t="shared" si="65"/>
        <v>0</v>
      </c>
      <c r="H124" s="171"/>
      <c r="I124" s="172">
        <f t="shared" si="66"/>
        <v>0</v>
      </c>
      <c r="J124" s="171"/>
      <c r="K124" s="172">
        <f t="shared" si="67"/>
        <v>0</v>
      </c>
      <c r="L124" s="172">
        <v>21</v>
      </c>
      <c r="M124" s="172">
        <f t="shared" si="68"/>
        <v>0</v>
      </c>
      <c r="N124" s="172">
        <v>0</v>
      </c>
      <c r="O124" s="172">
        <f t="shared" si="69"/>
        <v>0</v>
      </c>
      <c r="P124" s="172">
        <v>0</v>
      </c>
      <c r="Q124" s="172">
        <f t="shared" si="70"/>
        <v>0</v>
      </c>
      <c r="R124" s="172"/>
      <c r="S124" s="172"/>
      <c r="T124" s="173">
        <v>0.65566</v>
      </c>
      <c r="U124" s="172">
        <f t="shared" si="71"/>
        <v>1.31</v>
      </c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 t="s">
        <v>144</v>
      </c>
      <c r="AF124" s="158"/>
      <c r="AG124" s="158"/>
      <c r="AH124" s="158"/>
      <c r="AI124" s="158"/>
      <c r="AJ124" s="158"/>
      <c r="AK124" s="158"/>
      <c r="AL124" s="158"/>
      <c r="AM124" s="158"/>
      <c r="AN124" s="158"/>
      <c r="AO124" s="158"/>
      <c r="AP124" s="158"/>
      <c r="AQ124" s="158"/>
      <c r="AR124" s="158"/>
      <c r="AS124" s="158"/>
      <c r="AT124" s="158"/>
      <c r="AU124" s="158"/>
      <c r="AV124" s="158"/>
      <c r="AW124" s="158"/>
      <c r="AX124" s="158"/>
      <c r="AY124" s="158"/>
      <c r="AZ124" s="158"/>
      <c r="BA124" s="158"/>
      <c r="BB124" s="158"/>
      <c r="BC124" s="158"/>
      <c r="BD124" s="158"/>
      <c r="BE124" s="158"/>
      <c r="BF124" s="158"/>
      <c r="BG124" s="158"/>
      <c r="BH124" s="158"/>
    </row>
    <row r="125" spans="1:60" ht="12.75" outlineLevel="1">
      <c r="A125" s="159">
        <v>101</v>
      </c>
      <c r="B125" s="164" t="s">
        <v>352</v>
      </c>
      <c r="C125" s="195" t="s">
        <v>353</v>
      </c>
      <c r="D125" s="166" t="s">
        <v>199</v>
      </c>
      <c r="E125" s="168">
        <v>56.7</v>
      </c>
      <c r="F125" s="279">
        <f t="shared" si="43"/>
        <v>0</v>
      </c>
      <c r="G125" s="211">
        <f t="shared" si="65"/>
        <v>0</v>
      </c>
      <c r="H125" s="171"/>
      <c r="I125" s="172">
        <f t="shared" si="66"/>
        <v>0</v>
      </c>
      <c r="J125" s="171"/>
      <c r="K125" s="172">
        <f t="shared" si="67"/>
        <v>0</v>
      </c>
      <c r="L125" s="172">
        <v>21</v>
      </c>
      <c r="M125" s="172">
        <f t="shared" si="68"/>
        <v>0</v>
      </c>
      <c r="N125" s="172">
        <v>0</v>
      </c>
      <c r="O125" s="172">
        <f t="shared" si="69"/>
        <v>0</v>
      </c>
      <c r="P125" s="172">
        <v>0</v>
      </c>
      <c r="Q125" s="172">
        <f t="shared" si="70"/>
        <v>0</v>
      </c>
      <c r="R125" s="172"/>
      <c r="S125" s="172"/>
      <c r="T125" s="173">
        <v>0.029</v>
      </c>
      <c r="U125" s="172">
        <f t="shared" si="71"/>
        <v>1.64</v>
      </c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 t="s">
        <v>144</v>
      </c>
      <c r="AF125" s="158"/>
      <c r="AG125" s="158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158"/>
      <c r="AT125" s="158"/>
      <c r="AU125" s="158"/>
      <c r="AV125" s="158"/>
      <c r="AW125" s="158"/>
      <c r="AX125" s="158"/>
      <c r="AY125" s="158"/>
      <c r="AZ125" s="158"/>
      <c r="BA125" s="158"/>
      <c r="BB125" s="158"/>
      <c r="BC125" s="158"/>
      <c r="BD125" s="158"/>
      <c r="BE125" s="158"/>
      <c r="BF125" s="158"/>
      <c r="BG125" s="158"/>
      <c r="BH125" s="158"/>
    </row>
    <row r="126" spans="1:60" ht="12.75" outlineLevel="1">
      <c r="A126" s="159">
        <v>102</v>
      </c>
      <c r="B126" s="164" t="s">
        <v>354</v>
      </c>
      <c r="C126" s="195" t="s">
        <v>355</v>
      </c>
      <c r="D126" s="166" t="s">
        <v>199</v>
      </c>
      <c r="E126" s="168">
        <v>46.7</v>
      </c>
      <c r="F126" s="279">
        <f t="shared" si="43"/>
        <v>0</v>
      </c>
      <c r="G126" s="211">
        <f t="shared" si="65"/>
        <v>0</v>
      </c>
      <c r="H126" s="171"/>
      <c r="I126" s="172">
        <f t="shared" si="66"/>
        <v>0</v>
      </c>
      <c r="J126" s="171"/>
      <c r="K126" s="172">
        <f t="shared" si="67"/>
        <v>0</v>
      </c>
      <c r="L126" s="172">
        <v>21</v>
      </c>
      <c r="M126" s="172">
        <f t="shared" si="68"/>
        <v>0</v>
      </c>
      <c r="N126" s="172">
        <v>1E-05</v>
      </c>
      <c r="O126" s="172">
        <f t="shared" si="69"/>
        <v>0</v>
      </c>
      <c r="P126" s="172">
        <v>0</v>
      </c>
      <c r="Q126" s="172">
        <f t="shared" si="70"/>
        <v>0</v>
      </c>
      <c r="R126" s="172"/>
      <c r="S126" s="172"/>
      <c r="T126" s="173">
        <v>0.062</v>
      </c>
      <c r="U126" s="172">
        <f t="shared" si="71"/>
        <v>2.9</v>
      </c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 t="s">
        <v>144</v>
      </c>
      <c r="AF126" s="158"/>
      <c r="AG126" s="158"/>
      <c r="AH126" s="158"/>
      <c r="AI126" s="158"/>
      <c r="AJ126" s="158"/>
      <c r="AK126" s="158"/>
      <c r="AL126" s="158"/>
      <c r="AM126" s="158"/>
      <c r="AN126" s="158"/>
      <c r="AO126" s="158"/>
      <c r="AP126" s="158"/>
      <c r="AQ126" s="158"/>
      <c r="AR126" s="158"/>
      <c r="AS126" s="158"/>
      <c r="AT126" s="158"/>
      <c r="AU126" s="158"/>
      <c r="AV126" s="158"/>
      <c r="AW126" s="158"/>
      <c r="AX126" s="158"/>
      <c r="AY126" s="158"/>
      <c r="AZ126" s="158"/>
      <c r="BA126" s="158"/>
      <c r="BB126" s="158"/>
      <c r="BC126" s="158"/>
      <c r="BD126" s="158"/>
      <c r="BE126" s="158"/>
      <c r="BF126" s="158"/>
      <c r="BG126" s="158"/>
      <c r="BH126" s="158"/>
    </row>
    <row r="127" spans="1:60" ht="12.75" outlineLevel="1">
      <c r="A127" s="159">
        <v>103</v>
      </c>
      <c r="B127" s="164" t="s">
        <v>356</v>
      </c>
      <c r="C127" s="195" t="s">
        <v>357</v>
      </c>
      <c r="D127" s="166" t="s">
        <v>190</v>
      </c>
      <c r="E127" s="168">
        <v>55</v>
      </c>
      <c r="F127" s="279">
        <f t="shared" si="43"/>
        <v>0</v>
      </c>
      <c r="G127" s="211">
        <f t="shared" si="65"/>
        <v>0</v>
      </c>
      <c r="H127" s="171"/>
      <c r="I127" s="172">
        <f t="shared" si="66"/>
        <v>0</v>
      </c>
      <c r="J127" s="171"/>
      <c r="K127" s="172">
        <f t="shared" si="67"/>
        <v>0</v>
      </c>
      <c r="L127" s="172">
        <v>21</v>
      </c>
      <c r="M127" s="172">
        <f t="shared" si="68"/>
        <v>0</v>
      </c>
      <c r="N127" s="172">
        <v>0.00018</v>
      </c>
      <c r="O127" s="172">
        <f t="shared" si="69"/>
        <v>0.01</v>
      </c>
      <c r="P127" s="172">
        <v>0</v>
      </c>
      <c r="Q127" s="172">
        <f t="shared" si="70"/>
        <v>0</v>
      </c>
      <c r="R127" s="172"/>
      <c r="S127" s="172"/>
      <c r="T127" s="173">
        <v>0.254</v>
      </c>
      <c r="U127" s="172">
        <f t="shared" si="71"/>
        <v>13.97</v>
      </c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 t="s">
        <v>144</v>
      </c>
      <c r="AF127" s="158"/>
      <c r="AG127" s="158"/>
      <c r="AH127" s="158"/>
      <c r="AI127" s="158"/>
      <c r="AJ127" s="158"/>
      <c r="AK127" s="158"/>
      <c r="AL127" s="158"/>
      <c r="AM127" s="158"/>
      <c r="AN127" s="158"/>
      <c r="AO127" s="158"/>
      <c r="AP127" s="158"/>
      <c r="AQ127" s="158"/>
      <c r="AR127" s="158"/>
      <c r="AS127" s="158"/>
      <c r="AT127" s="158"/>
      <c r="AU127" s="158"/>
      <c r="AV127" s="158"/>
      <c r="AW127" s="158"/>
      <c r="AX127" s="158"/>
      <c r="AY127" s="158"/>
      <c r="AZ127" s="158"/>
      <c r="BA127" s="158"/>
      <c r="BB127" s="158"/>
      <c r="BC127" s="158"/>
      <c r="BD127" s="158"/>
      <c r="BE127" s="158"/>
      <c r="BF127" s="158"/>
      <c r="BG127" s="158"/>
      <c r="BH127" s="158"/>
    </row>
    <row r="128" spans="1:60" ht="22.5" outlineLevel="1">
      <c r="A128" s="159">
        <v>104</v>
      </c>
      <c r="B128" s="164" t="s">
        <v>358</v>
      </c>
      <c r="C128" s="195" t="s">
        <v>359</v>
      </c>
      <c r="D128" s="166" t="s">
        <v>199</v>
      </c>
      <c r="E128" s="168">
        <v>49.3</v>
      </c>
      <c r="F128" s="279">
        <f t="shared" si="43"/>
        <v>0</v>
      </c>
      <c r="G128" s="211">
        <f t="shared" si="65"/>
        <v>0</v>
      </c>
      <c r="H128" s="171"/>
      <c r="I128" s="172">
        <f t="shared" si="66"/>
        <v>0</v>
      </c>
      <c r="J128" s="171"/>
      <c r="K128" s="172">
        <f t="shared" si="67"/>
        <v>0</v>
      </c>
      <c r="L128" s="172">
        <v>21</v>
      </c>
      <c r="M128" s="172">
        <f t="shared" si="68"/>
        <v>0</v>
      </c>
      <c r="N128" s="172">
        <v>6E-05</v>
      </c>
      <c r="O128" s="172">
        <f t="shared" si="69"/>
        <v>0</v>
      </c>
      <c r="P128" s="172">
        <v>0</v>
      </c>
      <c r="Q128" s="172">
        <f t="shared" si="70"/>
        <v>0</v>
      </c>
      <c r="R128" s="172"/>
      <c r="S128" s="172"/>
      <c r="T128" s="173">
        <v>0.129</v>
      </c>
      <c r="U128" s="172">
        <f t="shared" si="71"/>
        <v>6.36</v>
      </c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 t="s">
        <v>144</v>
      </c>
      <c r="AF128" s="158"/>
      <c r="AG128" s="158"/>
      <c r="AH128" s="158"/>
      <c r="AI128" s="158"/>
      <c r="AJ128" s="158"/>
      <c r="AK128" s="158"/>
      <c r="AL128" s="158"/>
      <c r="AM128" s="158"/>
      <c r="AN128" s="158"/>
      <c r="AO128" s="158"/>
      <c r="AP128" s="158"/>
      <c r="AQ128" s="158"/>
      <c r="AR128" s="158"/>
      <c r="AS128" s="158"/>
      <c r="AT128" s="158"/>
      <c r="AU128" s="158"/>
      <c r="AV128" s="158"/>
      <c r="AW128" s="158"/>
      <c r="AX128" s="158"/>
      <c r="AY128" s="158"/>
      <c r="AZ128" s="158"/>
      <c r="BA128" s="158"/>
      <c r="BB128" s="158"/>
      <c r="BC128" s="158"/>
      <c r="BD128" s="158"/>
      <c r="BE128" s="158"/>
      <c r="BF128" s="158"/>
      <c r="BG128" s="158"/>
      <c r="BH128" s="158"/>
    </row>
    <row r="129" spans="1:60" ht="22.5" outlineLevel="1">
      <c r="A129" s="159">
        <v>105</v>
      </c>
      <c r="B129" s="164" t="s">
        <v>360</v>
      </c>
      <c r="C129" s="195" t="s">
        <v>361</v>
      </c>
      <c r="D129" s="166" t="s">
        <v>199</v>
      </c>
      <c r="E129" s="168">
        <v>1</v>
      </c>
      <c r="F129" s="279">
        <f t="shared" si="43"/>
        <v>0</v>
      </c>
      <c r="G129" s="211">
        <f t="shared" si="65"/>
        <v>0</v>
      </c>
      <c r="H129" s="171"/>
      <c r="I129" s="172">
        <f t="shared" si="66"/>
        <v>0</v>
      </c>
      <c r="J129" s="171"/>
      <c r="K129" s="172">
        <f t="shared" si="67"/>
        <v>0</v>
      </c>
      <c r="L129" s="172">
        <v>21</v>
      </c>
      <c r="M129" s="172">
        <f t="shared" si="68"/>
        <v>0</v>
      </c>
      <c r="N129" s="172">
        <v>0.0004</v>
      </c>
      <c r="O129" s="172">
        <f t="shared" si="69"/>
        <v>0</v>
      </c>
      <c r="P129" s="172">
        <v>0</v>
      </c>
      <c r="Q129" s="172">
        <f t="shared" si="70"/>
        <v>0</v>
      </c>
      <c r="R129" s="172"/>
      <c r="S129" s="172"/>
      <c r="T129" s="173">
        <v>0.245</v>
      </c>
      <c r="U129" s="172">
        <f t="shared" si="71"/>
        <v>0.25</v>
      </c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 t="s">
        <v>144</v>
      </c>
      <c r="AF129" s="158"/>
      <c r="AG129" s="158"/>
      <c r="AH129" s="158"/>
      <c r="AI129" s="158"/>
      <c r="AJ129" s="158"/>
      <c r="AK129" s="158"/>
      <c r="AL129" s="158"/>
      <c r="AM129" s="158"/>
      <c r="AN129" s="158"/>
      <c r="AO129" s="158"/>
      <c r="AP129" s="158"/>
      <c r="AQ129" s="158"/>
      <c r="AR129" s="158"/>
      <c r="AS129" s="158"/>
      <c r="AT129" s="158"/>
      <c r="AU129" s="158"/>
      <c r="AV129" s="158"/>
      <c r="AW129" s="158"/>
      <c r="AX129" s="158"/>
      <c r="AY129" s="158"/>
      <c r="AZ129" s="158"/>
      <c r="BA129" s="158"/>
      <c r="BB129" s="158"/>
      <c r="BC129" s="158"/>
      <c r="BD129" s="158"/>
      <c r="BE129" s="158"/>
      <c r="BF129" s="158"/>
      <c r="BG129" s="158"/>
      <c r="BH129" s="158"/>
    </row>
    <row r="130" spans="1:60" ht="22.5" outlineLevel="1">
      <c r="A130" s="159">
        <v>106</v>
      </c>
      <c r="B130" s="164" t="s">
        <v>362</v>
      </c>
      <c r="C130" s="195" t="s">
        <v>363</v>
      </c>
      <c r="D130" s="166" t="s">
        <v>199</v>
      </c>
      <c r="E130" s="168">
        <v>1</v>
      </c>
      <c r="F130" s="279">
        <f t="shared" si="43"/>
        <v>0</v>
      </c>
      <c r="G130" s="211">
        <f t="shared" si="65"/>
        <v>0</v>
      </c>
      <c r="H130" s="171"/>
      <c r="I130" s="172">
        <f t="shared" si="66"/>
        <v>0</v>
      </c>
      <c r="J130" s="171"/>
      <c r="K130" s="172">
        <f t="shared" si="67"/>
        <v>0</v>
      </c>
      <c r="L130" s="172">
        <v>21</v>
      </c>
      <c r="M130" s="172">
        <f t="shared" si="68"/>
        <v>0</v>
      </c>
      <c r="N130" s="172">
        <v>0.00024</v>
      </c>
      <c r="O130" s="172">
        <f t="shared" si="69"/>
        <v>0</v>
      </c>
      <c r="P130" s="172">
        <v>0</v>
      </c>
      <c r="Q130" s="172">
        <f t="shared" si="70"/>
        <v>0</v>
      </c>
      <c r="R130" s="172"/>
      <c r="S130" s="172"/>
      <c r="T130" s="173">
        <v>0.215</v>
      </c>
      <c r="U130" s="172">
        <f t="shared" si="71"/>
        <v>0.22</v>
      </c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 t="s">
        <v>144</v>
      </c>
      <c r="AF130" s="158"/>
      <c r="AG130" s="158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58"/>
      <c r="AT130" s="158"/>
      <c r="AU130" s="158"/>
      <c r="AV130" s="158"/>
      <c r="AW130" s="158"/>
      <c r="AX130" s="158"/>
      <c r="AY130" s="158"/>
      <c r="AZ130" s="158"/>
      <c r="BA130" s="158"/>
      <c r="BB130" s="158"/>
      <c r="BC130" s="158"/>
      <c r="BD130" s="158"/>
      <c r="BE130" s="158"/>
      <c r="BF130" s="158"/>
      <c r="BG130" s="158"/>
      <c r="BH130" s="158"/>
    </row>
    <row r="131" spans="1:60" ht="22.5" outlineLevel="1">
      <c r="A131" s="159">
        <v>107</v>
      </c>
      <c r="B131" s="164" t="s">
        <v>364</v>
      </c>
      <c r="C131" s="195" t="s">
        <v>365</v>
      </c>
      <c r="D131" s="166" t="s">
        <v>190</v>
      </c>
      <c r="E131" s="168">
        <v>7</v>
      </c>
      <c r="F131" s="279">
        <f t="shared" si="43"/>
        <v>0</v>
      </c>
      <c r="G131" s="211">
        <f t="shared" si="65"/>
        <v>0</v>
      </c>
      <c r="H131" s="171"/>
      <c r="I131" s="172">
        <f t="shared" si="66"/>
        <v>0</v>
      </c>
      <c r="J131" s="171"/>
      <c r="K131" s="172">
        <f t="shared" si="67"/>
        <v>0</v>
      </c>
      <c r="L131" s="172">
        <v>21</v>
      </c>
      <c r="M131" s="172">
        <f t="shared" si="68"/>
        <v>0</v>
      </c>
      <c r="N131" s="172">
        <v>0.00017</v>
      </c>
      <c r="O131" s="172">
        <f t="shared" si="69"/>
        <v>0</v>
      </c>
      <c r="P131" s="172">
        <v>0</v>
      </c>
      <c r="Q131" s="172">
        <f t="shared" si="70"/>
        <v>0</v>
      </c>
      <c r="R131" s="172"/>
      <c r="S131" s="172"/>
      <c r="T131" s="173">
        <v>0.20269</v>
      </c>
      <c r="U131" s="172">
        <f t="shared" si="71"/>
        <v>1.42</v>
      </c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 t="s">
        <v>144</v>
      </c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58"/>
      <c r="AV131" s="158"/>
      <c r="AW131" s="158"/>
      <c r="AX131" s="158"/>
      <c r="AY131" s="158"/>
      <c r="AZ131" s="158"/>
      <c r="BA131" s="158"/>
      <c r="BB131" s="158"/>
      <c r="BC131" s="158"/>
      <c r="BD131" s="158"/>
      <c r="BE131" s="158"/>
      <c r="BF131" s="158"/>
      <c r="BG131" s="158"/>
      <c r="BH131" s="158"/>
    </row>
    <row r="132" spans="1:60" ht="12.75" outlineLevel="1">
      <c r="A132" s="159">
        <v>108</v>
      </c>
      <c r="B132" s="164" t="s">
        <v>366</v>
      </c>
      <c r="C132" s="195" t="s">
        <v>367</v>
      </c>
      <c r="D132" s="166" t="s">
        <v>190</v>
      </c>
      <c r="E132" s="168">
        <v>9</v>
      </c>
      <c r="F132" s="279">
        <f t="shared" si="43"/>
        <v>0</v>
      </c>
      <c r="G132" s="211">
        <f t="shared" si="65"/>
        <v>0</v>
      </c>
      <c r="H132" s="171"/>
      <c r="I132" s="172">
        <f t="shared" si="66"/>
        <v>0</v>
      </c>
      <c r="J132" s="171"/>
      <c r="K132" s="172">
        <f t="shared" si="67"/>
        <v>0</v>
      </c>
      <c r="L132" s="172">
        <v>21</v>
      </c>
      <c r="M132" s="172">
        <f t="shared" si="68"/>
        <v>0</v>
      </c>
      <c r="N132" s="172">
        <v>0</v>
      </c>
      <c r="O132" s="172">
        <f t="shared" si="69"/>
        <v>0</v>
      </c>
      <c r="P132" s="172">
        <v>0</v>
      </c>
      <c r="Q132" s="172">
        <f t="shared" si="70"/>
        <v>0</v>
      </c>
      <c r="R132" s="172"/>
      <c r="S132" s="172"/>
      <c r="T132" s="173">
        <v>0.425</v>
      </c>
      <c r="U132" s="172">
        <f t="shared" si="71"/>
        <v>3.83</v>
      </c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 t="s">
        <v>144</v>
      </c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8"/>
      <c r="BC132" s="158"/>
      <c r="BD132" s="158"/>
      <c r="BE132" s="158"/>
      <c r="BF132" s="158"/>
      <c r="BG132" s="158"/>
      <c r="BH132" s="158"/>
    </row>
    <row r="133" spans="1:60" ht="22.5" outlineLevel="1">
      <c r="A133" s="159">
        <v>109</v>
      </c>
      <c r="B133" s="164" t="s">
        <v>368</v>
      </c>
      <c r="C133" s="195" t="s">
        <v>369</v>
      </c>
      <c r="D133" s="166" t="s">
        <v>199</v>
      </c>
      <c r="E133" s="168">
        <v>14.7</v>
      </c>
      <c r="F133" s="279">
        <f t="shared" si="43"/>
        <v>0</v>
      </c>
      <c r="G133" s="211">
        <f t="shared" si="65"/>
        <v>0</v>
      </c>
      <c r="H133" s="171"/>
      <c r="I133" s="172">
        <f t="shared" si="66"/>
        <v>0</v>
      </c>
      <c r="J133" s="171"/>
      <c r="K133" s="172">
        <f t="shared" si="67"/>
        <v>0</v>
      </c>
      <c r="L133" s="172">
        <v>21</v>
      </c>
      <c r="M133" s="172">
        <f t="shared" si="68"/>
        <v>0</v>
      </c>
      <c r="N133" s="172">
        <v>5E-05</v>
      </c>
      <c r="O133" s="172">
        <f t="shared" si="69"/>
        <v>0</v>
      </c>
      <c r="P133" s="172">
        <v>0</v>
      </c>
      <c r="Q133" s="172">
        <f t="shared" si="70"/>
        <v>0</v>
      </c>
      <c r="R133" s="172"/>
      <c r="S133" s="172"/>
      <c r="T133" s="173">
        <v>0.142</v>
      </c>
      <c r="U133" s="172">
        <f t="shared" si="71"/>
        <v>2.09</v>
      </c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 t="s">
        <v>144</v>
      </c>
      <c r="AF133" s="158"/>
      <c r="AG133" s="158"/>
      <c r="AH133" s="158"/>
      <c r="AI133" s="158"/>
      <c r="AJ133" s="158"/>
      <c r="AK133" s="158"/>
      <c r="AL133" s="158"/>
      <c r="AM133" s="158"/>
      <c r="AN133" s="158"/>
      <c r="AO133" s="158"/>
      <c r="AP133" s="158"/>
      <c r="AQ133" s="158"/>
      <c r="AR133" s="158"/>
      <c r="AS133" s="158"/>
      <c r="AT133" s="158"/>
      <c r="AU133" s="158"/>
      <c r="AV133" s="158"/>
      <c r="AW133" s="158"/>
      <c r="AX133" s="158"/>
      <c r="AY133" s="158"/>
      <c r="AZ133" s="158"/>
      <c r="BA133" s="158"/>
      <c r="BB133" s="158"/>
      <c r="BC133" s="158"/>
      <c r="BD133" s="158"/>
      <c r="BE133" s="158"/>
      <c r="BF133" s="158"/>
      <c r="BG133" s="158"/>
      <c r="BH133" s="158"/>
    </row>
    <row r="134" spans="1:60" ht="12.75" outlineLevel="1">
      <c r="A134" s="159">
        <v>110</v>
      </c>
      <c r="B134" s="164" t="s">
        <v>370</v>
      </c>
      <c r="C134" s="195" t="s">
        <v>371</v>
      </c>
      <c r="D134" s="166" t="s">
        <v>163</v>
      </c>
      <c r="E134" s="168">
        <v>0.059</v>
      </c>
      <c r="F134" s="279">
        <f t="shared" si="43"/>
        <v>0</v>
      </c>
      <c r="G134" s="211">
        <f t="shared" si="65"/>
        <v>0</v>
      </c>
      <c r="H134" s="171"/>
      <c r="I134" s="172">
        <f t="shared" si="66"/>
        <v>0</v>
      </c>
      <c r="J134" s="171"/>
      <c r="K134" s="172">
        <f t="shared" si="67"/>
        <v>0</v>
      </c>
      <c r="L134" s="172">
        <v>21</v>
      </c>
      <c r="M134" s="172">
        <f t="shared" si="68"/>
        <v>0</v>
      </c>
      <c r="N134" s="172">
        <v>0</v>
      </c>
      <c r="O134" s="172">
        <f t="shared" si="69"/>
        <v>0</v>
      </c>
      <c r="P134" s="172">
        <v>0</v>
      </c>
      <c r="Q134" s="172">
        <f t="shared" si="70"/>
        <v>0</v>
      </c>
      <c r="R134" s="172"/>
      <c r="S134" s="172"/>
      <c r="T134" s="173">
        <v>1.327</v>
      </c>
      <c r="U134" s="172">
        <f t="shared" si="71"/>
        <v>0.08</v>
      </c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 t="s">
        <v>144</v>
      </c>
      <c r="AF134" s="158"/>
      <c r="AG134" s="158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8"/>
      <c r="BC134" s="158"/>
      <c r="BD134" s="158"/>
      <c r="BE134" s="158"/>
      <c r="BF134" s="158"/>
      <c r="BG134" s="158"/>
      <c r="BH134" s="158"/>
    </row>
    <row r="135" spans="1:31" ht="12.75">
      <c r="A135" s="160" t="s">
        <v>139</v>
      </c>
      <c r="B135" s="165" t="s">
        <v>87</v>
      </c>
      <c r="C135" s="196" t="s">
        <v>88</v>
      </c>
      <c r="D135" s="167"/>
      <c r="E135" s="169"/>
      <c r="F135" s="280"/>
      <c r="G135" s="212">
        <f>SUMIF(AE136:AE141,"&lt;&gt;NOR",G136:G141)</f>
        <v>0</v>
      </c>
      <c r="H135" s="174"/>
      <c r="I135" s="174">
        <f>SUM(I136:I141)</f>
        <v>0</v>
      </c>
      <c r="J135" s="174"/>
      <c r="K135" s="174">
        <f>SUM(K136:K141)</f>
        <v>0</v>
      </c>
      <c r="L135" s="174"/>
      <c r="M135" s="174">
        <f>SUM(M136:M141)</f>
        <v>0</v>
      </c>
      <c r="N135" s="174"/>
      <c r="O135" s="174">
        <f>SUM(O136:O141)</f>
        <v>0.12000000000000001</v>
      </c>
      <c r="P135" s="174"/>
      <c r="Q135" s="174">
        <f>SUM(Q136:Q141)</f>
        <v>0</v>
      </c>
      <c r="R135" s="174"/>
      <c r="S135" s="174"/>
      <c r="T135" s="175"/>
      <c r="U135" s="174">
        <f>SUM(U136:U141)</f>
        <v>14.2</v>
      </c>
      <c r="AE135" t="s">
        <v>140</v>
      </c>
    </row>
    <row r="136" spans="1:60" ht="12.75" outlineLevel="1">
      <c r="A136" s="159">
        <v>111</v>
      </c>
      <c r="B136" s="164" t="s">
        <v>372</v>
      </c>
      <c r="C136" s="195" t="s">
        <v>373</v>
      </c>
      <c r="D136" s="166" t="s">
        <v>199</v>
      </c>
      <c r="E136" s="168">
        <v>14.8</v>
      </c>
      <c r="F136" s="279">
        <f t="shared" si="43"/>
        <v>0</v>
      </c>
      <c r="G136" s="211">
        <f aca="true" t="shared" si="72" ref="G136:G141">ROUND(E136*F136,2)</f>
        <v>0</v>
      </c>
      <c r="H136" s="171"/>
      <c r="I136" s="172">
        <f aca="true" t="shared" si="73" ref="I136:I141">ROUND(E136*H136,2)</f>
        <v>0</v>
      </c>
      <c r="J136" s="171"/>
      <c r="K136" s="172">
        <f aca="true" t="shared" si="74" ref="K136:K141">ROUND(E136*J136,2)</f>
        <v>0</v>
      </c>
      <c r="L136" s="172">
        <v>21</v>
      </c>
      <c r="M136" s="172">
        <f aca="true" t="shared" si="75" ref="M136:M141">G136*(1+L136/100)</f>
        <v>0</v>
      </c>
      <c r="N136" s="172">
        <v>0.00166</v>
      </c>
      <c r="O136" s="172">
        <f aca="true" t="shared" si="76" ref="O136:O141">ROUND(E136*N136,2)</f>
        <v>0.02</v>
      </c>
      <c r="P136" s="172">
        <v>0</v>
      </c>
      <c r="Q136" s="172">
        <f aca="true" t="shared" si="77" ref="Q136:Q141">ROUND(E136*P136,2)</f>
        <v>0</v>
      </c>
      <c r="R136" s="172"/>
      <c r="S136" s="172"/>
      <c r="T136" s="173">
        <v>0.3547</v>
      </c>
      <c r="U136" s="172">
        <f aca="true" t="shared" si="78" ref="U136:U141">ROUND(E136*T136,2)</f>
        <v>5.25</v>
      </c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 t="s">
        <v>144</v>
      </c>
      <c r="AF136" s="158"/>
      <c r="AG136" s="158"/>
      <c r="AH136" s="158"/>
      <c r="AI136" s="158"/>
      <c r="AJ136" s="158"/>
      <c r="AK136" s="158"/>
      <c r="AL136" s="158"/>
      <c r="AM136" s="158"/>
      <c r="AN136" s="158"/>
      <c r="AO136" s="158"/>
      <c r="AP136" s="158"/>
      <c r="AQ136" s="158"/>
      <c r="AR136" s="158"/>
      <c r="AS136" s="158"/>
      <c r="AT136" s="158"/>
      <c r="AU136" s="158"/>
      <c r="AV136" s="158"/>
      <c r="AW136" s="158"/>
      <c r="AX136" s="158"/>
      <c r="AY136" s="158"/>
      <c r="AZ136" s="158"/>
      <c r="BA136" s="158"/>
      <c r="BB136" s="158"/>
      <c r="BC136" s="158"/>
      <c r="BD136" s="158"/>
      <c r="BE136" s="158"/>
      <c r="BF136" s="158"/>
      <c r="BG136" s="158"/>
      <c r="BH136" s="158"/>
    </row>
    <row r="137" spans="1:60" ht="12.75" outlineLevel="1">
      <c r="A137" s="159">
        <v>112</v>
      </c>
      <c r="B137" s="164" t="s">
        <v>374</v>
      </c>
      <c r="C137" s="195" t="s">
        <v>375</v>
      </c>
      <c r="D137" s="166" t="s">
        <v>199</v>
      </c>
      <c r="E137" s="168">
        <v>16.5</v>
      </c>
      <c r="F137" s="279">
        <f t="shared" si="43"/>
        <v>0</v>
      </c>
      <c r="G137" s="211">
        <f t="shared" si="72"/>
        <v>0</v>
      </c>
      <c r="H137" s="171"/>
      <c r="I137" s="172">
        <f t="shared" si="73"/>
        <v>0</v>
      </c>
      <c r="J137" s="171"/>
      <c r="K137" s="172">
        <f t="shared" si="74"/>
        <v>0</v>
      </c>
      <c r="L137" s="172">
        <v>21</v>
      </c>
      <c r="M137" s="172">
        <f t="shared" si="75"/>
        <v>0</v>
      </c>
      <c r="N137" s="172">
        <v>0.00585</v>
      </c>
      <c r="O137" s="172">
        <f t="shared" si="76"/>
        <v>0.1</v>
      </c>
      <c r="P137" s="172">
        <v>0</v>
      </c>
      <c r="Q137" s="172">
        <f t="shared" si="77"/>
        <v>0</v>
      </c>
      <c r="R137" s="172"/>
      <c r="S137" s="172"/>
      <c r="T137" s="173">
        <v>0.461</v>
      </c>
      <c r="U137" s="172">
        <f t="shared" si="78"/>
        <v>7.61</v>
      </c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 t="s">
        <v>144</v>
      </c>
      <c r="AF137" s="158"/>
      <c r="AG137" s="158"/>
      <c r="AH137" s="158"/>
      <c r="AI137" s="158"/>
      <c r="AJ137" s="158"/>
      <c r="AK137" s="158"/>
      <c r="AL137" s="158"/>
      <c r="AM137" s="158"/>
      <c r="AN137" s="158"/>
      <c r="AO137" s="158"/>
      <c r="AP137" s="158"/>
      <c r="AQ137" s="158"/>
      <c r="AR137" s="158"/>
      <c r="AS137" s="158"/>
      <c r="AT137" s="158"/>
      <c r="AU137" s="158"/>
      <c r="AV137" s="158"/>
      <c r="AW137" s="158"/>
      <c r="AX137" s="158"/>
      <c r="AY137" s="158"/>
      <c r="AZ137" s="158"/>
      <c r="BA137" s="158"/>
      <c r="BB137" s="158"/>
      <c r="BC137" s="158"/>
      <c r="BD137" s="158"/>
      <c r="BE137" s="158"/>
      <c r="BF137" s="158"/>
      <c r="BG137" s="158"/>
      <c r="BH137" s="158"/>
    </row>
    <row r="138" spans="1:60" ht="12.75" outlineLevel="1">
      <c r="A138" s="159">
        <v>113</v>
      </c>
      <c r="B138" s="164" t="s">
        <v>376</v>
      </c>
      <c r="C138" s="195" t="s">
        <v>377</v>
      </c>
      <c r="D138" s="166" t="s">
        <v>199</v>
      </c>
      <c r="E138" s="168">
        <v>3.9</v>
      </c>
      <c r="F138" s="279">
        <f aca="true" t="shared" si="79" ref="F138:F200">H138+J138</f>
        <v>0</v>
      </c>
      <c r="G138" s="211">
        <f t="shared" si="72"/>
        <v>0</v>
      </c>
      <c r="H138" s="171"/>
      <c r="I138" s="172">
        <f t="shared" si="73"/>
        <v>0</v>
      </c>
      <c r="J138" s="171"/>
      <c r="K138" s="172">
        <f t="shared" si="74"/>
        <v>0</v>
      </c>
      <c r="L138" s="172">
        <v>21</v>
      </c>
      <c r="M138" s="172">
        <f t="shared" si="75"/>
        <v>0</v>
      </c>
      <c r="N138" s="172">
        <v>0.0004</v>
      </c>
      <c r="O138" s="172">
        <f t="shared" si="76"/>
        <v>0</v>
      </c>
      <c r="P138" s="172">
        <v>0</v>
      </c>
      <c r="Q138" s="172">
        <f t="shared" si="77"/>
        <v>0</v>
      </c>
      <c r="R138" s="172"/>
      <c r="S138" s="172"/>
      <c r="T138" s="173">
        <v>0</v>
      </c>
      <c r="U138" s="172">
        <f t="shared" si="78"/>
        <v>0</v>
      </c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 t="s">
        <v>144</v>
      </c>
      <c r="AF138" s="158"/>
      <c r="AG138" s="158"/>
      <c r="AH138" s="158"/>
      <c r="AI138" s="158"/>
      <c r="AJ138" s="158"/>
      <c r="AK138" s="158"/>
      <c r="AL138" s="158"/>
      <c r="AM138" s="158"/>
      <c r="AN138" s="158"/>
      <c r="AO138" s="158"/>
      <c r="AP138" s="158"/>
      <c r="AQ138" s="158"/>
      <c r="AR138" s="158"/>
      <c r="AS138" s="158"/>
      <c r="AT138" s="158"/>
      <c r="AU138" s="158"/>
      <c r="AV138" s="158"/>
      <c r="AW138" s="158"/>
      <c r="AX138" s="158"/>
      <c r="AY138" s="158"/>
      <c r="AZ138" s="158"/>
      <c r="BA138" s="158"/>
      <c r="BB138" s="158"/>
      <c r="BC138" s="158"/>
      <c r="BD138" s="158"/>
      <c r="BE138" s="158"/>
      <c r="BF138" s="158"/>
      <c r="BG138" s="158"/>
      <c r="BH138" s="158"/>
    </row>
    <row r="139" spans="1:60" ht="12.75" outlineLevel="1">
      <c r="A139" s="159">
        <v>114</v>
      </c>
      <c r="B139" s="164" t="s">
        <v>378</v>
      </c>
      <c r="C139" s="195" t="s">
        <v>379</v>
      </c>
      <c r="D139" s="166" t="s">
        <v>190</v>
      </c>
      <c r="E139" s="168">
        <v>1</v>
      </c>
      <c r="F139" s="279">
        <f t="shared" si="79"/>
        <v>0</v>
      </c>
      <c r="G139" s="211">
        <f t="shared" si="72"/>
        <v>0</v>
      </c>
      <c r="H139" s="171"/>
      <c r="I139" s="172">
        <f t="shared" si="73"/>
        <v>0</v>
      </c>
      <c r="J139" s="171"/>
      <c r="K139" s="172">
        <f t="shared" si="74"/>
        <v>0</v>
      </c>
      <c r="L139" s="172">
        <v>21</v>
      </c>
      <c r="M139" s="172">
        <f t="shared" si="75"/>
        <v>0</v>
      </c>
      <c r="N139" s="172">
        <v>0</v>
      </c>
      <c r="O139" s="172">
        <f t="shared" si="76"/>
        <v>0</v>
      </c>
      <c r="P139" s="172">
        <v>0</v>
      </c>
      <c r="Q139" s="172">
        <f t="shared" si="77"/>
        <v>0</v>
      </c>
      <c r="R139" s="172"/>
      <c r="S139" s="172"/>
      <c r="T139" s="173">
        <v>0.482</v>
      </c>
      <c r="U139" s="172">
        <f t="shared" si="78"/>
        <v>0.48</v>
      </c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 t="s">
        <v>144</v>
      </c>
      <c r="AF139" s="158"/>
      <c r="AG139" s="158"/>
      <c r="AH139" s="158"/>
      <c r="AI139" s="158"/>
      <c r="AJ139" s="158"/>
      <c r="AK139" s="158"/>
      <c r="AL139" s="158"/>
      <c r="AM139" s="158"/>
      <c r="AN139" s="158"/>
      <c r="AO139" s="158"/>
      <c r="AP139" s="158"/>
      <c r="AQ139" s="158"/>
      <c r="AR139" s="158"/>
      <c r="AS139" s="158"/>
      <c r="AT139" s="158"/>
      <c r="AU139" s="158"/>
      <c r="AV139" s="158"/>
      <c r="AW139" s="158"/>
      <c r="AX139" s="158"/>
      <c r="AY139" s="158"/>
      <c r="AZ139" s="158"/>
      <c r="BA139" s="158"/>
      <c r="BB139" s="158"/>
      <c r="BC139" s="158"/>
      <c r="BD139" s="158"/>
      <c r="BE139" s="158"/>
      <c r="BF139" s="158"/>
      <c r="BG139" s="158"/>
      <c r="BH139" s="158"/>
    </row>
    <row r="140" spans="1:60" ht="12.75" outlineLevel="1">
      <c r="A140" s="159">
        <v>115</v>
      </c>
      <c r="B140" s="164" t="s">
        <v>380</v>
      </c>
      <c r="C140" s="195" t="s">
        <v>381</v>
      </c>
      <c r="D140" s="166" t="s">
        <v>190</v>
      </c>
      <c r="E140" s="168">
        <v>4</v>
      </c>
      <c r="F140" s="279">
        <f t="shared" si="79"/>
        <v>0</v>
      </c>
      <c r="G140" s="211">
        <f t="shared" si="72"/>
        <v>0</v>
      </c>
      <c r="H140" s="171"/>
      <c r="I140" s="172">
        <f t="shared" si="73"/>
        <v>0</v>
      </c>
      <c r="J140" s="171"/>
      <c r="K140" s="172">
        <f t="shared" si="74"/>
        <v>0</v>
      </c>
      <c r="L140" s="172">
        <v>21</v>
      </c>
      <c r="M140" s="172">
        <f t="shared" si="75"/>
        <v>0</v>
      </c>
      <c r="N140" s="172">
        <v>0.00023</v>
      </c>
      <c r="O140" s="172">
        <f t="shared" si="76"/>
        <v>0</v>
      </c>
      <c r="P140" s="172">
        <v>0</v>
      </c>
      <c r="Q140" s="172">
        <f t="shared" si="77"/>
        <v>0</v>
      </c>
      <c r="R140" s="172"/>
      <c r="S140" s="172"/>
      <c r="T140" s="173">
        <v>0.166</v>
      </c>
      <c r="U140" s="172">
        <f t="shared" si="78"/>
        <v>0.66</v>
      </c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 t="s">
        <v>144</v>
      </c>
      <c r="AF140" s="158"/>
      <c r="AG140" s="158"/>
      <c r="AH140" s="158"/>
      <c r="AI140" s="158"/>
      <c r="AJ140" s="158"/>
      <c r="AK140" s="158"/>
      <c r="AL140" s="158"/>
      <c r="AM140" s="158"/>
      <c r="AN140" s="158"/>
      <c r="AO140" s="158"/>
      <c r="AP140" s="158"/>
      <c r="AQ140" s="158"/>
      <c r="AR140" s="158"/>
      <c r="AS140" s="158"/>
      <c r="AT140" s="158"/>
      <c r="AU140" s="158"/>
      <c r="AV140" s="158"/>
      <c r="AW140" s="158"/>
      <c r="AX140" s="158"/>
      <c r="AY140" s="158"/>
      <c r="AZ140" s="158"/>
      <c r="BA140" s="158"/>
      <c r="BB140" s="158"/>
      <c r="BC140" s="158"/>
      <c r="BD140" s="158"/>
      <c r="BE140" s="158"/>
      <c r="BF140" s="158"/>
      <c r="BG140" s="158"/>
      <c r="BH140" s="158"/>
    </row>
    <row r="141" spans="1:60" ht="12.75" outlineLevel="1">
      <c r="A141" s="159">
        <v>116</v>
      </c>
      <c r="B141" s="164" t="s">
        <v>382</v>
      </c>
      <c r="C141" s="195" t="s">
        <v>383</v>
      </c>
      <c r="D141" s="166" t="s">
        <v>163</v>
      </c>
      <c r="E141" s="168">
        <v>0.153</v>
      </c>
      <c r="F141" s="279">
        <f t="shared" si="79"/>
        <v>0</v>
      </c>
      <c r="G141" s="211">
        <f t="shared" si="72"/>
        <v>0</v>
      </c>
      <c r="H141" s="171"/>
      <c r="I141" s="172">
        <f t="shared" si="73"/>
        <v>0</v>
      </c>
      <c r="J141" s="171"/>
      <c r="K141" s="172">
        <f t="shared" si="74"/>
        <v>0</v>
      </c>
      <c r="L141" s="172">
        <v>21</v>
      </c>
      <c r="M141" s="172">
        <f t="shared" si="75"/>
        <v>0</v>
      </c>
      <c r="N141" s="172">
        <v>0</v>
      </c>
      <c r="O141" s="172">
        <f t="shared" si="76"/>
        <v>0</v>
      </c>
      <c r="P141" s="172">
        <v>0</v>
      </c>
      <c r="Q141" s="172">
        <f t="shared" si="77"/>
        <v>0</v>
      </c>
      <c r="R141" s="172"/>
      <c r="S141" s="172"/>
      <c r="T141" s="173">
        <v>1.333</v>
      </c>
      <c r="U141" s="172">
        <f t="shared" si="78"/>
        <v>0.2</v>
      </c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 t="s">
        <v>144</v>
      </c>
      <c r="AF141" s="158"/>
      <c r="AG141" s="158"/>
      <c r="AH141" s="158"/>
      <c r="AI141" s="158"/>
      <c r="AJ141" s="158"/>
      <c r="AK141" s="158"/>
      <c r="AL141" s="158"/>
      <c r="AM141" s="158"/>
      <c r="AN141" s="158"/>
      <c r="AO141" s="158"/>
      <c r="AP141" s="158"/>
      <c r="AQ141" s="158"/>
      <c r="AR141" s="158"/>
      <c r="AS141" s="158"/>
      <c r="AT141" s="158"/>
      <c r="AU141" s="158"/>
      <c r="AV141" s="158"/>
      <c r="AW141" s="158"/>
      <c r="AX141" s="158"/>
      <c r="AY141" s="158"/>
      <c r="AZ141" s="158"/>
      <c r="BA141" s="158"/>
      <c r="BB141" s="158"/>
      <c r="BC141" s="158"/>
      <c r="BD141" s="158"/>
      <c r="BE141" s="158"/>
      <c r="BF141" s="158"/>
      <c r="BG141" s="158"/>
      <c r="BH141" s="158"/>
    </row>
    <row r="142" spans="1:31" ht="12.75">
      <c r="A142" s="160" t="s">
        <v>139</v>
      </c>
      <c r="B142" s="165" t="s">
        <v>89</v>
      </c>
      <c r="C142" s="196" t="s">
        <v>90</v>
      </c>
      <c r="D142" s="167"/>
      <c r="E142" s="169"/>
      <c r="F142" s="280"/>
      <c r="G142" s="212">
        <f>SUMIF(AE143:AE155,"&lt;&gt;NOR",G143:G155)</f>
        <v>0</v>
      </c>
      <c r="H142" s="174"/>
      <c r="I142" s="174">
        <f>SUM(I143:I155)</f>
        <v>0</v>
      </c>
      <c r="J142" s="174"/>
      <c r="K142" s="174">
        <f>SUM(K143:K155)</f>
        <v>0</v>
      </c>
      <c r="L142" s="174"/>
      <c r="M142" s="174">
        <f>SUM(M143:M155)</f>
        <v>0</v>
      </c>
      <c r="N142" s="174"/>
      <c r="O142" s="174">
        <f>SUM(O143:O155)</f>
        <v>0.12</v>
      </c>
      <c r="P142" s="174"/>
      <c r="Q142" s="174">
        <f>SUM(Q143:Q155)</f>
        <v>0.15000000000000002</v>
      </c>
      <c r="R142" s="174"/>
      <c r="S142" s="174"/>
      <c r="T142" s="175"/>
      <c r="U142" s="174">
        <f>SUM(U143:U155)</f>
        <v>16.45</v>
      </c>
      <c r="AE142" t="s">
        <v>140</v>
      </c>
    </row>
    <row r="143" spans="1:60" ht="12.75" outlineLevel="1">
      <c r="A143" s="159">
        <v>117</v>
      </c>
      <c r="B143" s="164" t="s">
        <v>384</v>
      </c>
      <c r="C143" s="195" t="s">
        <v>385</v>
      </c>
      <c r="D143" s="166" t="s">
        <v>351</v>
      </c>
      <c r="E143" s="168">
        <v>3</v>
      </c>
      <c r="F143" s="279">
        <f t="shared" si="79"/>
        <v>0</v>
      </c>
      <c r="G143" s="211">
        <f aca="true" t="shared" si="80" ref="G143:G155">ROUND(E143*F143,2)</f>
        <v>0</v>
      </c>
      <c r="H143" s="171"/>
      <c r="I143" s="172">
        <f aca="true" t="shared" si="81" ref="I143:I155">ROUND(E143*H143,2)</f>
        <v>0</v>
      </c>
      <c r="J143" s="171"/>
      <c r="K143" s="172">
        <f aca="true" t="shared" si="82" ref="K143:K155">ROUND(E143*J143,2)</f>
        <v>0</v>
      </c>
      <c r="L143" s="172">
        <v>21</v>
      </c>
      <c r="M143" s="172">
        <f aca="true" t="shared" si="83" ref="M143:M155">G143*(1+L143/100)</f>
        <v>0</v>
      </c>
      <c r="N143" s="172">
        <v>0</v>
      </c>
      <c r="O143" s="172">
        <f aca="true" t="shared" si="84" ref="O143:O155">ROUND(E143*N143,2)</f>
        <v>0</v>
      </c>
      <c r="P143" s="172">
        <v>0.01933</v>
      </c>
      <c r="Q143" s="172">
        <f aca="true" t="shared" si="85" ref="Q143:Q155">ROUND(E143*P143,2)</f>
        <v>0.06</v>
      </c>
      <c r="R143" s="172"/>
      <c r="S143" s="172"/>
      <c r="T143" s="173">
        <v>0.59</v>
      </c>
      <c r="U143" s="172">
        <f aca="true" t="shared" si="86" ref="U143:U155">ROUND(E143*T143,2)</f>
        <v>1.77</v>
      </c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 t="s">
        <v>144</v>
      </c>
      <c r="AF143" s="158"/>
      <c r="AG143" s="158"/>
      <c r="AH143" s="158"/>
      <c r="AI143" s="158"/>
      <c r="AJ143" s="158"/>
      <c r="AK143" s="158"/>
      <c r="AL143" s="158"/>
      <c r="AM143" s="158"/>
      <c r="AN143" s="158"/>
      <c r="AO143" s="158"/>
      <c r="AP143" s="158"/>
      <c r="AQ143" s="158"/>
      <c r="AR143" s="158"/>
      <c r="AS143" s="158"/>
      <c r="AT143" s="158"/>
      <c r="AU143" s="158"/>
      <c r="AV143" s="158"/>
      <c r="AW143" s="158"/>
      <c r="AX143" s="158"/>
      <c r="AY143" s="158"/>
      <c r="AZ143" s="158"/>
      <c r="BA143" s="158"/>
      <c r="BB143" s="158"/>
      <c r="BC143" s="158"/>
      <c r="BD143" s="158"/>
      <c r="BE143" s="158"/>
      <c r="BF143" s="158"/>
      <c r="BG143" s="158"/>
      <c r="BH143" s="158"/>
    </row>
    <row r="144" spans="1:60" ht="12.75" outlineLevel="1">
      <c r="A144" s="159">
        <v>118</v>
      </c>
      <c r="B144" s="164" t="s">
        <v>386</v>
      </c>
      <c r="C144" s="195" t="s">
        <v>387</v>
      </c>
      <c r="D144" s="166" t="s">
        <v>351</v>
      </c>
      <c r="E144" s="168">
        <v>4</v>
      </c>
      <c r="F144" s="279">
        <f t="shared" si="79"/>
        <v>0</v>
      </c>
      <c r="G144" s="211">
        <f t="shared" si="80"/>
        <v>0</v>
      </c>
      <c r="H144" s="171"/>
      <c r="I144" s="172">
        <f t="shared" si="81"/>
        <v>0</v>
      </c>
      <c r="J144" s="171"/>
      <c r="K144" s="172">
        <f t="shared" si="82"/>
        <v>0</v>
      </c>
      <c r="L144" s="172">
        <v>21</v>
      </c>
      <c r="M144" s="172">
        <f t="shared" si="83"/>
        <v>0</v>
      </c>
      <c r="N144" s="172">
        <v>0</v>
      </c>
      <c r="O144" s="172">
        <f t="shared" si="84"/>
        <v>0</v>
      </c>
      <c r="P144" s="172">
        <v>0.01946</v>
      </c>
      <c r="Q144" s="172">
        <f t="shared" si="85"/>
        <v>0.08</v>
      </c>
      <c r="R144" s="172"/>
      <c r="S144" s="172"/>
      <c r="T144" s="173">
        <v>0.382</v>
      </c>
      <c r="U144" s="172">
        <f t="shared" si="86"/>
        <v>1.53</v>
      </c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 t="s">
        <v>144</v>
      </c>
      <c r="AF144" s="158"/>
      <c r="AG144" s="158"/>
      <c r="AH144" s="158"/>
      <c r="AI144" s="158"/>
      <c r="AJ144" s="158"/>
      <c r="AK144" s="158"/>
      <c r="AL144" s="158"/>
      <c r="AM144" s="158"/>
      <c r="AN144" s="158"/>
      <c r="AO144" s="158"/>
      <c r="AP144" s="158"/>
      <c r="AQ144" s="158"/>
      <c r="AR144" s="158"/>
      <c r="AS144" s="158"/>
      <c r="AT144" s="158"/>
      <c r="AU144" s="158"/>
      <c r="AV144" s="158"/>
      <c r="AW144" s="158"/>
      <c r="AX144" s="158"/>
      <c r="AY144" s="158"/>
      <c r="AZ144" s="158"/>
      <c r="BA144" s="158"/>
      <c r="BB144" s="158"/>
      <c r="BC144" s="158"/>
      <c r="BD144" s="158"/>
      <c r="BE144" s="158"/>
      <c r="BF144" s="158"/>
      <c r="BG144" s="158"/>
      <c r="BH144" s="158"/>
    </row>
    <row r="145" spans="1:60" ht="12.75" outlineLevel="1">
      <c r="A145" s="159">
        <v>119</v>
      </c>
      <c r="B145" s="164" t="s">
        <v>388</v>
      </c>
      <c r="C145" s="195" t="s">
        <v>389</v>
      </c>
      <c r="D145" s="166" t="s">
        <v>351</v>
      </c>
      <c r="E145" s="168">
        <v>4</v>
      </c>
      <c r="F145" s="279">
        <f t="shared" si="79"/>
        <v>0</v>
      </c>
      <c r="G145" s="211">
        <f t="shared" si="80"/>
        <v>0</v>
      </c>
      <c r="H145" s="171"/>
      <c r="I145" s="172">
        <f t="shared" si="81"/>
        <v>0</v>
      </c>
      <c r="J145" s="171"/>
      <c r="K145" s="172">
        <f t="shared" si="82"/>
        <v>0</v>
      </c>
      <c r="L145" s="172">
        <v>21</v>
      </c>
      <c r="M145" s="172">
        <f t="shared" si="83"/>
        <v>0</v>
      </c>
      <c r="N145" s="172">
        <v>0</v>
      </c>
      <c r="O145" s="172">
        <f t="shared" si="84"/>
        <v>0</v>
      </c>
      <c r="P145" s="172">
        <v>0.00156</v>
      </c>
      <c r="Q145" s="172">
        <f t="shared" si="85"/>
        <v>0.01</v>
      </c>
      <c r="R145" s="172"/>
      <c r="S145" s="172"/>
      <c r="T145" s="173">
        <v>0.217</v>
      </c>
      <c r="U145" s="172">
        <f t="shared" si="86"/>
        <v>0.87</v>
      </c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 t="s">
        <v>144</v>
      </c>
      <c r="AF145" s="158"/>
      <c r="AG145" s="158"/>
      <c r="AH145" s="158"/>
      <c r="AI145" s="158"/>
      <c r="AJ145" s="158"/>
      <c r="AK145" s="158"/>
      <c r="AL145" s="158"/>
      <c r="AM145" s="158"/>
      <c r="AN145" s="158"/>
      <c r="AO145" s="158"/>
      <c r="AP145" s="158"/>
      <c r="AQ145" s="158"/>
      <c r="AR145" s="158"/>
      <c r="AS145" s="158"/>
      <c r="AT145" s="158"/>
      <c r="AU145" s="158"/>
      <c r="AV145" s="158"/>
      <c r="AW145" s="158"/>
      <c r="AX145" s="158"/>
      <c r="AY145" s="158"/>
      <c r="AZ145" s="158"/>
      <c r="BA145" s="158"/>
      <c r="BB145" s="158"/>
      <c r="BC145" s="158"/>
      <c r="BD145" s="158"/>
      <c r="BE145" s="158"/>
      <c r="BF145" s="158"/>
      <c r="BG145" s="158"/>
      <c r="BH145" s="158"/>
    </row>
    <row r="146" spans="1:60" ht="12.75" outlineLevel="1">
      <c r="A146" s="159">
        <v>120</v>
      </c>
      <c r="B146" s="164" t="s">
        <v>390</v>
      </c>
      <c r="C146" s="195" t="s">
        <v>391</v>
      </c>
      <c r="D146" s="166" t="s">
        <v>190</v>
      </c>
      <c r="E146" s="168">
        <v>3</v>
      </c>
      <c r="F146" s="279">
        <f t="shared" si="79"/>
        <v>0</v>
      </c>
      <c r="G146" s="211">
        <f t="shared" si="80"/>
        <v>0</v>
      </c>
      <c r="H146" s="171"/>
      <c r="I146" s="172">
        <f t="shared" si="81"/>
        <v>0</v>
      </c>
      <c r="J146" s="171"/>
      <c r="K146" s="172">
        <f t="shared" si="82"/>
        <v>0</v>
      </c>
      <c r="L146" s="172">
        <v>21</v>
      </c>
      <c r="M146" s="172">
        <f t="shared" si="83"/>
        <v>0</v>
      </c>
      <c r="N146" s="172">
        <v>0</v>
      </c>
      <c r="O146" s="172">
        <f t="shared" si="84"/>
        <v>0</v>
      </c>
      <c r="P146" s="172">
        <v>0</v>
      </c>
      <c r="Q146" s="172">
        <f t="shared" si="85"/>
        <v>0</v>
      </c>
      <c r="R146" s="172"/>
      <c r="S146" s="172"/>
      <c r="T146" s="173">
        <v>0</v>
      </c>
      <c r="U146" s="172">
        <f t="shared" si="86"/>
        <v>0</v>
      </c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 t="s">
        <v>179</v>
      </c>
      <c r="AF146" s="158"/>
      <c r="AG146" s="158"/>
      <c r="AH146" s="158"/>
      <c r="AI146" s="158"/>
      <c r="AJ146" s="158"/>
      <c r="AK146" s="158"/>
      <c r="AL146" s="158"/>
      <c r="AM146" s="158"/>
      <c r="AN146" s="158"/>
      <c r="AO146" s="158"/>
      <c r="AP146" s="158"/>
      <c r="AQ146" s="158"/>
      <c r="AR146" s="158"/>
      <c r="AS146" s="158"/>
      <c r="AT146" s="158"/>
      <c r="AU146" s="158"/>
      <c r="AV146" s="158"/>
      <c r="AW146" s="158"/>
      <c r="AX146" s="158"/>
      <c r="AY146" s="158"/>
      <c r="AZ146" s="158"/>
      <c r="BA146" s="158"/>
      <c r="BB146" s="158"/>
      <c r="BC146" s="158"/>
      <c r="BD146" s="158"/>
      <c r="BE146" s="158"/>
      <c r="BF146" s="158"/>
      <c r="BG146" s="158"/>
      <c r="BH146" s="158"/>
    </row>
    <row r="147" spans="1:60" ht="22.5" outlineLevel="1">
      <c r="A147" s="159">
        <v>121</v>
      </c>
      <c r="B147" s="164" t="s">
        <v>392</v>
      </c>
      <c r="C147" s="195" t="s">
        <v>393</v>
      </c>
      <c r="D147" s="166" t="s">
        <v>190</v>
      </c>
      <c r="E147" s="168">
        <v>4</v>
      </c>
      <c r="F147" s="279">
        <f t="shared" si="79"/>
        <v>0</v>
      </c>
      <c r="G147" s="211">
        <f t="shared" si="80"/>
        <v>0</v>
      </c>
      <c r="H147" s="171"/>
      <c r="I147" s="172">
        <f t="shared" si="81"/>
        <v>0</v>
      </c>
      <c r="J147" s="171"/>
      <c r="K147" s="172">
        <f t="shared" si="82"/>
        <v>0</v>
      </c>
      <c r="L147" s="172">
        <v>21</v>
      </c>
      <c r="M147" s="172">
        <f t="shared" si="83"/>
        <v>0</v>
      </c>
      <c r="N147" s="172">
        <v>0.00104</v>
      </c>
      <c r="O147" s="172">
        <f t="shared" si="84"/>
        <v>0</v>
      </c>
      <c r="P147" s="172">
        <v>0</v>
      </c>
      <c r="Q147" s="172">
        <f t="shared" si="85"/>
        <v>0</v>
      </c>
      <c r="R147" s="172"/>
      <c r="S147" s="172"/>
      <c r="T147" s="173">
        <v>0.445</v>
      </c>
      <c r="U147" s="172">
        <f t="shared" si="86"/>
        <v>1.78</v>
      </c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 t="s">
        <v>144</v>
      </c>
      <c r="AF147" s="158"/>
      <c r="AG147" s="158"/>
      <c r="AH147" s="158"/>
      <c r="AI147" s="158"/>
      <c r="AJ147" s="158"/>
      <c r="AK147" s="158"/>
      <c r="AL147" s="158"/>
      <c r="AM147" s="158"/>
      <c r="AN147" s="158"/>
      <c r="AO147" s="158"/>
      <c r="AP147" s="158"/>
      <c r="AQ147" s="158"/>
      <c r="AR147" s="158"/>
      <c r="AS147" s="158"/>
      <c r="AT147" s="158"/>
      <c r="AU147" s="158"/>
      <c r="AV147" s="158"/>
      <c r="AW147" s="158"/>
      <c r="AX147" s="158"/>
      <c r="AY147" s="158"/>
      <c r="AZ147" s="158"/>
      <c r="BA147" s="158"/>
      <c r="BB147" s="158"/>
      <c r="BC147" s="158"/>
      <c r="BD147" s="158"/>
      <c r="BE147" s="158"/>
      <c r="BF147" s="158"/>
      <c r="BG147" s="158"/>
      <c r="BH147" s="158"/>
    </row>
    <row r="148" spans="1:60" ht="12.75" outlineLevel="1">
      <c r="A148" s="159">
        <v>122</v>
      </c>
      <c r="B148" s="164" t="s">
        <v>394</v>
      </c>
      <c r="C148" s="195" t="s">
        <v>395</v>
      </c>
      <c r="D148" s="166" t="s">
        <v>351</v>
      </c>
      <c r="E148" s="168">
        <v>2</v>
      </c>
      <c r="F148" s="279">
        <f t="shared" si="79"/>
        <v>0</v>
      </c>
      <c r="G148" s="211">
        <f t="shared" si="80"/>
        <v>0</v>
      </c>
      <c r="H148" s="171"/>
      <c r="I148" s="172">
        <f t="shared" si="81"/>
        <v>0</v>
      </c>
      <c r="J148" s="171"/>
      <c r="K148" s="172">
        <f t="shared" si="82"/>
        <v>0</v>
      </c>
      <c r="L148" s="172">
        <v>21</v>
      </c>
      <c r="M148" s="172">
        <f t="shared" si="83"/>
        <v>0</v>
      </c>
      <c r="N148" s="172">
        <v>0.01521</v>
      </c>
      <c r="O148" s="172">
        <f t="shared" si="84"/>
        <v>0.03</v>
      </c>
      <c r="P148" s="172">
        <v>0</v>
      </c>
      <c r="Q148" s="172">
        <f t="shared" si="85"/>
        <v>0</v>
      </c>
      <c r="R148" s="172"/>
      <c r="S148" s="172"/>
      <c r="T148" s="173">
        <v>1.189</v>
      </c>
      <c r="U148" s="172">
        <f t="shared" si="86"/>
        <v>2.38</v>
      </c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 t="s">
        <v>144</v>
      </c>
      <c r="AF148" s="158"/>
      <c r="AG148" s="158"/>
      <c r="AH148" s="158"/>
      <c r="AI148" s="158"/>
      <c r="AJ148" s="158"/>
      <c r="AK148" s="158"/>
      <c r="AL148" s="158"/>
      <c r="AM148" s="158"/>
      <c r="AN148" s="158"/>
      <c r="AO148" s="158"/>
      <c r="AP148" s="158"/>
      <c r="AQ148" s="158"/>
      <c r="AR148" s="158"/>
      <c r="AS148" s="158"/>
      <c r="AT148" s="158"/>
      <c r="AU148" s="158"/>
      <c r="AV148" s="158"/>
      <c r="AW148" s="158"/>
      <c r="AX148" s="158"/>
      <c r="AY148" s="158"/>
      <c r="AZ148" s="158"/>
      <c r="BA148" s="158"/>
      <c r="BB148" s="158"/>
      <c r="BC148" s="158"/>
      <c r="BD148" s="158"/>
      <c r="BE148" s="158"/>
      <c r="BF148" s="158"/>
      <c r="BG148" s="158"/>
      <c r="BH148" s="158"/>
    </row>
    <row r="149" spans="1:60" ht="12.75" outlineLevel="1">
      <c r="A149" s="159">
        <v>123</v>
      </c>
      <c r="B149" s="164" t="s">
        <v>396</v>
      </c>
      <c r="C149" s="195" t="s">
        <v>397</v>
      </c>
      <c r="D149" s="166" t="s">
        <v>351</v>
      </c>
      <c r="E149" s="168">
        <v>2</v>
      </c>
      <c r="F149" s="279">
        <f t="shared" si="79"/>
        <v>0</v>
      </c>
      <c r="G149" s="211">
        <f t="shared" si="80"/>
        <v>0</v>
      </c>
      <c r="H149" s="171"/>
      <c r="I149" s="172">
        <f t="shared" si="81"/>
        <v>0</v>
      </c>
      <c r="J149" s="171"/>
      <c r="K149" s="172">
        <f t="shared" si="82"/>
        <v>0</v>
      </c>
      <c r="L149" s="172">
        <v>21</v>
      </c>
      <c r="M149" s="172">
        <f t="shared" si="83"/>
        <v>0</v>
      </c>
      <c r="N149" s="172">
        <v>0.01701</v>
      </c>
      <c r="O149" s="172">
        <f t="shared" si="84"/>
        <v>0.03</v>
      </c>
      <c r="P149" s="172">
        <v>0</v>
      </c>
      <c r="Q149" s="172">
        <f t="shared" si="85"/>
        <v>0</v>
      </c>
      <c r="R149" s="172"/>
      <c r="S149" s="172"/>
      <c r="T149" s="173">
        <v>1.253</v>
      </c>
      <c r="U149" s="172">
        <f t="shared" si="86"/>
        <v>2.51</v>
      </c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 t="s">
        <v>144</v>
      </c>
      <c r="AF149" s="158"/>
      <c r="AG149" s="158"/>
      <c r="AH149" s="158"/>
      <c r="AI149" s="158"/>
      <c r="AJ149" s="158"/>
      <c r="AK149" s="158"/>
      <c r="AL149" s="158"/>
      <c r="AM149" s="158"/>
      <c r="AN149" s="158"/>
      <c r="AO149" s="158"/>
      <c r="AP149" s="158"/>
      <c r="AQ149" s="158"/>
      <c r="AR149" s="158"/>
      <c r="AS149" s="158"/>
      <c r="AT149" s="158"/>
      <c r="AU149" s="158"/>
      <c r="AV149" s="158"/>
      <c r="AW149" s="158"/>
      <c r="AX149" s="158"/>
      <c r="AY149" s="158"/>
      <c r="AZ149" s="158"/>
      <c r="BA149" s="158"/>
      <c r="BB149" s="158"/>
      <c r="BC149" s="158"/>
      <c r="BD149" s="158"/>
      <c r="BE149" s="158"/>
      <c r="BF149" s="158"/>
      <c r="BG149" s="158"/>
      <c r="BH149" s="158"/>
    </row>
    <row r="150" spans="1:60" ht="12.75" outlineLevel="1">
      <c r="A150" s="159">
        <v>124</v>
      </c>
      <c r="B150" s="164" t="s">
        <v>398</v>
      </c>
      <c r="C150" s="195" t="s">
        <v>399</v>
      </c>
      <c r="D150" s="166" t="s">
        <v>351</v>
      </c>
      <c r="E150" s="168">
        <v>3</v>
      </c>
      <c r="F150" s="279">
        <f t="shared" si="79"/>
        <v>0</v>
      </c>
      <c r="G150" s="211">
        <f t="shared" si="80"/>
        <v>0</v>
      </c>
      <c r="H150" s="171"/>
      <c r="I150" s="172">
        <f t="shared" si="81"/>
        <v>0</v>
      </c>
      <c r="J150" s="171"/>
      <c r="K150" s="172">
        <f t="shared" si="82"/>
        <v>0</v>
      </c>
      <c r="L150" s="172">
        <v>21</v>
      </c>
      <c r="M150" s="172">
        <f t="shared" si="83"/>
        <v>0</v>
      </c>
      <c r="N150" s="172">
        <v>0.01772</v>
      </c>
      <c r="O150" s="172">
        <f t="shared" si="84"/>
        <v>0.05</v>
      </c>
      <c r="P150" s="172">
        <v>0</v>
      </c>
      <c r="Q150" s="172">
        <f t="shared" si="85"/>
        <v>0</v>
      </c>
      <c r="R150" s="172"/>
      <c r="S150" s="172"/>
      <c r="T150" s="173">
        <v>0.973</v>
      </c>
      <c r="U150" s="172">
        <f t="shared" si="86"/>
        <v>2.92</v>
      </c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 t="s">
        <v>144</v>
      </c>
      <c r="AF150" s="158"/>
      <c r="AG150" s="158"/>
      <c r="AH150" s="158"/>
      <c r="AI150" s="158"/>
      <c r="AJ150" s="158"/>
      <c r="AK150" s="158"/>
      <c r="AL150" s="158"/>
      <c r="AM150" s="158"/>
      <c r="AN150" s="158"/>
      <c r="AO150" s="158"/>
      <c r="AP150" s="158"/>
      <c r="AQ150" s="158"/>
      <c r="AR150" s="158"/>
      <c r="AS150" s="158"/>
      <c r="AT150" s="158"/>
      <c r="AU150" s="158"/>
      <c r="AV150" s="158"/>
      <c r="AW150" s="158"/>
      <c r="AX150" s="158"/>
      <c r="AY150" s="158"/>
      <c r="AZ150" s="158"/>
      <c r="BA150" s="158"/>
      <c r="BB150" s="158"/>
      <c r="BC150" s="158"/>
      <c r="BD150" s="158"/>
      <c r="BE150" s="158"/>
      <c r="BF150" s="158"/>
      <c r="BG150" s="158"/>
      <c r="BH150" s="158"/>
    </row>
    <row r="151" spans="1:60" ht="12.75" outlineLevel="1">
      <c r="A151" s="159">
        <v>125</v>
      </c>
      <c r="B151" s="164" t="s">
        <v>400</v>
      </c>
      <c r="C151" s="195" t="s">
        <v>401</v>
      </c>
      <c r="D151" s="166" t="s">
        <v>351</v>
      </c>
      <c r="E151" s="168">
        <v>2</v>
      </c>
      <c r="F151" s="279">
        <f t="shared" si="79"/>
        <v>0</v>
      </c>
      <c r="G151" s="211">
        <f t="shared" si="80"/>
        <v>0</v>
      </c>
      <c r="H151" s="171"/>
      <c r="I151" s="172">
        <f t="shared" si="81"/>
        <v>0</v>
      </c>
      <c r="J151" s="171"/>
      <c r="K151" s="172">
        <f t="shared" si="82"/>
        <v>0</v>
      </c>
      <c r="L151" s="172">
        <v>21</v>
      </c>
      <c r="M151" s="172">
        <f t="shared" si="83"/>
        <v>0</v>
      </c>
      <c r="N151" s="172">
        <v>0.0022</v>
      </c>
      <c r="O151" s="172">
        <f t="shared" si="84"/>
        <v>0</v>
      </c>
      <c r="P151" s="172">
        <v>0</v>
      </c>
      <c r="Q151" s="172">
        <f t="shared" si="85"/>
        <v>0</v>
      </c>
      <c r="R151" s="172"/>
      <c r="S151" s="172"/>
      <c r="T151" s="173">
        <v>0.38</v>
      </c>
      <c r="U151" s="172">
        <f t="shared" si="86"/>
        <v>0.76</v>
      </c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 t="s">
        <v>144</v>
      </c>
      <c r="AF151" s="158"/>
      <c r="AG151" s="158"/>
      <c r="AH151" s="158"/>
      <c r="AI151" s="158"/>
      <c r="AJ151" s="158"/>
      <c r="AK151" s="158"/>
      <c r="AL151" s="158"/>
      <c r="AM151" s="158"/>
      <c r="AN151" s="158"/>
      <c r="AO151" s="158"/>
      <c r="AP151" s="158"/>
      <c r="AQ151" s="158"/>
      <c r="AR151" s="158"/>
      <c r="AS151" s="158"/>
      <c r="AT151" s="158"/>
      <c r="AU151" s="158"/>
      <c r="AV151" s="158"/>
      <c r="AW151" s="158"/>
      <c r="AX151" s="158"/>
      <c r="AY151" s="158"/>
      <c r="AZ151" s="158"/>
      <c r="BA151" s="158"/>
      <c r="BB151" s="158"/>
      <c r="BC151" s="158"/>
      <c r="BD151" s="158"/>
      <c r="BE151" s="158"/>
      <c r="BF151" s="158"/>
      <c r="BG151" s="158"/>
      <c r="BH151" s="158"/>
    </row>
    <row r="152" spans="1:60" ht="12.75" outlineLevel="1">
      <c r="A152" s="159">
        <v>126</v>
      </c>
      <c r="B152" s="164" t="s">
        <v>402</v>
      </c>
      <c r="C152" s="195" t="s">
        <v>403</v>
      </c>
      <c r="D152" s="166" t="s">
        <v>351</v>
      </c>
      <c r="E152" s="168">
        <v>2</v>
      </c>
      <c r="F152" s="279">
        <f t="shared" si="79"/>
        <v>0</v>
      </c>
      <c r="G152" s="211">
        <f t="shared" si="80"/>
        <v>0</v>
      </c>
      <c r="H152" s="171"/>
      <c r="I152" s="172">
        <f t="shared" si="81"/>
        <v>0</v>
      </c>
      <c r="J152" s="171"/>
      <c r="K152" s="172">
        <f t="shared" si="82"/>
        <v>0</v>
      </c>
      <c r="L152" s="172">
        <v>21</v>
      </c>
      <c r="M152" s="172">
        <f t="shared" si="83"/>
        <v>0</v>
      </c>
      <c r="N152" s="172">
        <v>0.002</v>
      </c>
      <c r="O152" s="172">
        <f t="shared" si="84"/>
        <v>0</v>
      </c>
      <c r="P152" s="172">
        <v>0</v>
      </c>
      <c r="Q152" s="172">
        <f t="shared" si="85"/>
        <v>0</v>
      </c>
      <c r="R152" s="172"/>
      <c r="S152" s="172"/>
      <c r="T152" s="173">
        <v>0.38</v>
      </c>
      <c r="U152" s="172">
        <f t="shared" si="86"/>
        <v>0.76</v>
      </c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 t="s">
        <v>144</v>
      </c>
      <c r="AF152" s="158"/>
      <c r="AG152" s="158"/>
      <c r="AH152" s="158"/>
      <c r="AI152" s="158"/>
      <c r="AJ152" s="158"/>
      <c r="AK152" s="158"/>
      <c r="AL152" s="158"/>
      <c r="AM152" s="158"/>
      <c r="AN152" s="158"/>
      <c r="AO152" s="158"/>
      <c r="AP152" s="158"/>
      <c r="AQ152" s="158"/>
      <c r="AR152" s="158"/>
      <c r="AS152" s="158"/>
      <c r="AT152" s="158"/>
      <c r="AU152" s="158"/>
      <c r="AV152" s="158"/>
      <c r="AW152" s="158"/>
      <c r="AX152" s="158"/>
      <c r="AY152" s="158"/>
      <c r="AZ152" s="158"/>
      <c r="BA152" s="158"/>
      <c r="BB152" s="158"/>
      <c r="BC152" s="158"/>
      <c r="BD152" s="158"/>
      <c r="BE152" s="158"/>
      <c r="BF152" s="158"/>
      <c r="BG152" s="158"/>
      <c r="BH152" s="158"/>
    </row>
    <row r="153" spans="1:60" ht="12.75" outlineLevel="1">
      <c r="A153" s="159">
        <v>127</v>
      </c>
      <c r="B153" s="164" t="s">
        <v>404</v>
      </c>
      <c r="C153" s="195" t="s">
        <v>405</v>
      </c>
      <c r="D153" s="166" t="s">
        <v>190</v>
      </c>
      <c r="E153" s="168">
        <v>2</v>
      </c>
      <c r="F153" s="279">
        <f t="shared" si="79"/>
        <v>0</v>
      </c>
      <c r="G153" s="211">
        <f t="shared" si="80"/>
        <v>0</v>
      </c>
      <c r="H153" s="171"/>
      <c r="I153" s="172">
        <f t="shared" si="81"/>
        <v>0</v>
      </c>
      <c r="J153" s="171"/>
      <c r="K153" s="172">
        <f t="shared" si="82"/>
        <v>0</v>
      </c>
      <c r="L153" s="172">
        <v>21</v>
      </c>
      <c r="M153" s="172">
        <f t="shared" si="83"/>
        <v>0</v>
      </c>
      <c r="N153" s="172">
        <v>0.005</v>
      </c>
      <c r="O153" s="172">
        <f t="shared" si="84"/>
        <v>0.01</v>
      </c>
      <c r="P153" s="172">
        <v>0</v>
      </c>
      <c r="Q153" s="172">
        <f t="shared" si="85"/>
        <v>0</v>
      </c>
      <c r="R153" s="172"/>
      <c r="S153" s="172"/>
      <c r="T153" s="173">
        <v>0</v>
      </c>
      <c r="U153" s="172">
        <f t="shared" si="86"/>
        <v>0</v>
      </c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 t="s">
        <v>179</v>
      </c>
      <c r="AF153" s="158"/>
      <c r="AG153" s="158"/>
      <c r="AH153" s="158"/>
      <c r="AI153" s="158"/>
      <c r="AJ153" s="158"/>
      <c r="AK153" s="158"/>
      <c r="AL153" s="158"/>
      <c r="AM153" s="158"/>
      <c r="AN153" s="158"/>
      <c r="AO153" s="158"/>
      <c r="AP153" s="158"/>
      <c r="AQ153" s="158"/>
      <c r="AR153" s="158"/>
      <c r="AS153" s="158"/>
      <c r="AT153" s="158"/>
      <c r="AU153" s="158"/>
      <c r="AV153" s="158"/>
      <c r="AW153" s="158"/>
      <c r="AX153" s="158"/>
      <c r="AY153" s="158"/>
      <c r="AZ153" s="158"/>
      <c r="BA153" s="158"/>
      <c r="BB153" s="158"/>
      <c r="BC153" s="158"/>
      <c r="BD153" s="158"/>
      <c r="BE153" s="158"/>
      <c r="BF153" s="158"/>
      <c r="BG153" s="158"/>
      <c r="BH153" s="158"/>
    </row>
    <row r="154" spans="1:60" ht="12.75" outlineLevel="1">
      <c r="A154" s="159">
        <v>128</v>
      </c>
      <c r="B154" s="164" t="s">
        <v>406</v>
      </c>
      <c r="C154" s="195" t="s">
        <v>407</v>
      </c>
      <c r="D154" s="166" t="s">
        <v>351</v>
      </c>
      <c r="E154" s="168">
        <v>6</v>
      </c>
      <c r="F154" s="279">
        <f t="shared" si="79"/>
        <v>0</v>
      </c>
      <c r="G154" s="211">
        <f t="shared" si="80"/>
        <v>0</v>
      </c>
      <c r="H154" s="171"/>
      <c r="I154" s="172">
        <f t="shared" si="81"/>
        <v>0</v>
      </c>
      <c r="J154" s="171"/>
      <c r="K154" s="172">
        <f t="shared" si="82"/>
        <v>0</v>
      </c>
      <c r="L154" s="172">
        <v>21</v>
      </c>
      <c r="M154" s="172">
        <f t="shared" si="83"/>
        <v>0</v>
      </c>
      <c r="N154" s="172">
        <v>0.00024</v>
      </c>
      <c r="O154" s="172">
        <f t="shared" si="84"/>
        <v>0</v>
      </c>
      <c r="P154" s="172">
        <v>0</v>
      </c>
      <c r="Q154" s="172">
        <f t="shared" si="85"/>
        <v>0</v>
      </c>
      <c r="R154" s="172"/>
      <c r="S154" s="172"/>
      <c r="T154" s="173">
        <v>0.124</v>
      </c>
      <c r="U154" s="172">
        <f t="shared" si="86"/>
        <v>0.74</v>
      </c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 t="s">
        <v>144</v>
      </c>
      <c r="AF154" s="158"/>
      <c r="AG154" s="158"/>
      <c r="AH154" s="158"/>
      <c r="AI154" s="158"/>
      <c r="AJ154" s="158"/>
      <c r="AK154" s="158"/>
      <c r="AL154" s="158"/>
      <c r="AM154" s="158"/>
      <c r="AN154" s="158"/>
      <c r="AO154" s="158"/>
      <c r="AP154" s="158"/>
      <c r="AQ154" s="158"/>
      <c r="AR154" s="158"/>
      <c r="AS154" s="158"/>
      <c r="AT154" s="158"/>
      <c r="AU154" s="158"/>
      <c r="AV154" s="158"/>
      <c r="AW154" s="158"/>
      <c r="AX154" s="158"/>
      <c r="AY154" s="158"/>
      <c r="AZ154" s="158"/>
      <c r="BA154" s="158"/>
      <c r="BB154" s="158"/>
      <c r="BC154" s="158"/>
      <c r="BD154" s="158"/>
      <c r="BE154" s="158"/>
      <c r="BF154" s="158"/>
      <c r="BG154" s="158"/>
      <c r="BH154" s="158"/>
    </row>
    <row r="155" spans="1:60" ht="12.75" outlineLevel="1">
      <c r="A155" s="159">
        <v>129</v>
      </c>
      <c r="B155" s="164" t="s">
        <v>408</v>
      </c>
      <c r="C155" s="195" t="s">
        <v>409</v>
      </c>
      <c r="D155" s="166" t="s">
        <v>163</v>
      </c>
      <c r="E155" s="168">
        <v>0.284</v>
      </c>
      <c r="F155" s="279">
        <f t="shared" si="79"/>
        <v>0</v>
      </c>
      <c r="G155" s="211">
        <f t="shared" si="80"/>
        <v>0</v>
      </c>
      <c r="H155" s="171"/>
      <c r="I155" s="172">
        <f t="shared" si="81"/>
        <v>0</v>
      </c>
      <c r="J155" s="171"/>
      <c r="K155" s="172">
        <f t="shared" si="82"/>
        <v>0</v>
      </c>
      <c r="L155" s="172">
        <v>21</v>
      </c>
      <c r="M155" s="172">
        <f t="shared" si="83"/>
        <v>0</v>
      </c>
      <c r="N155" s="172">
        <v>0</v>
      </c>
      <c r="O155" s="172">
        <f t="shared" si="84"/>
        <v>0</v>
      </c>
      <c r="P155" s="172">
        <v>0</v>
      </c>
      <c r="Q155" s="172">
        <f t="shared" si="85"/>
        <v>0</v>
      </c>
      <c r="R155" s="172"/>
      <c r="S155" s="172"/>
      <c r="T155" s="173">
        <v>1.517</v>
      </c>
      <c r="U155" s="172">
        <f t="shared" si="86"/>
        <v>0.43</v>
      </c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 t="s">
        <v>144</v>
      </c>
      <c r="AF155" s="158"/>
      <c r="AG155" s="158"/>
      <c r="AH155" s="158"/>
      <c r="AI155" s="158"/>
      <c r="AJ155" s="158"/>
      <c r="AK155" s="158"/>
      <c r="AL155" s="158"/>
      <c r="AM155" s="158"/>
      <c r="AN155" s="158"/>
      <c r="AO155" s="158"/>
      <c r="AP155" s="158"/>
      <c r="AQ155" s="158"/>
      <c r="AR155" s="158"/>
      <c r="AS155" s="158"/>
      <c r="AT155" s="158"/>
      <c r="AU155" s="158"/>
      <c r="AV155" s="158"/>
      <c r="AW155" s="158"/>
      <c r="AX155" s="158"/>
      <c r="AY155" s="158"/>
      <c r="AZ155" s="158"/>
      <c r="BA155" s="158"/>
      <c r="BB155" s="158"/>
      <c r="BC155" s="158"/>
      <c r="BD155" s="158"/>
      <c r="BE155" s="158"/>
      <c r="BF155" s="158"/>
      <c r="BG155" s="158"/>
      <c r="BH155" s="158"/>
    </row>
    <row r="156" spans="1:31" ht="12.75">
      <c r="A156" s="160" t="s">
        <v>139</v>
      </c>
      <c r="B156" s="165" t="s">
        <v>91</v>
      </c>
      <c r="C156" s="196" t="s">
        <v>92</v>
      </c>
      <c r="D156" s="167"/>
      <c r="E156" s="169"/>
      <c r="F156" s="280"/>
      <c r="G156" s="212">
        <f>SUMIF(AE157:AE159,"&lt;&gt;NOR",G157:G159)</f>
        <v>0</v>
      </c>
      <c r="H156" s="174"/>
      <c r="I156" s="174">
        <f>SUM(I157:I159)</f>
        <v>0</v>
      </c>
      <c r="J156" s="174"/>
      <c r="K156" s="174">
        <f>SUM(K157:K159)</f>
        <v>0</v>
      </c>
      <c r="L156" s="174"/>
      <c r="M156" s="174">
        <f>SUM(M157:M159)</f>
        <v>0</v>
      </c>
      <c r="N156" s="174"/>
      <c r="O156" s="174">
        <f>SUM(O157:O159)</f>
        <v>0.04</v>
      </c>
      <c r="P156" s="174"/>
      <c r="Q156" s="174">
        <f>SUM(Q157:Q159)</f>
        <v>0</v>
      </c>
      <c r="R156" s="174"/>
      <c r="S156" s="174"/>
      <c r="T156" s="175"/>
      <c r="U156" s="174">
        <f>SUM(U157:U159)</f>
        <v>5.7700000000000005</v>
      </c>
      <c r="AE156" t="s">
        <v>140</v>
      </c>
    </row>
    <row r="157" spans="1:60" ht="12.75" outlineLevel="1">
      <c r="A157" s="159">
        <v>130</v>
      </c>
      <c r="B157" s="164" t="s">
        <v>410</v>
      </c>
      <c r="C157" s="195" t="s">
        <v>411</v>
      </c>
      <c r="D157" s="166" t="s">
        <v>351</v>
      </c>
      <c r="E157" s="168">
        <v>3</v>
      </c>
      <c r="F157" s="279">
        <f t="shared" si="79"/>
        <v>0</v>
      </c>
      <c r="G157" s="211">
        <f>ROUND(E157*F157,2)</f>
        <v>0</v>
      </c>
      <c r="H157" s="171"/>
      <c r="I157" s="172">
        <f>ROUND(E157*H157,2)</f>
        <v>0</v>
      </c>
      <c r="J157" s="171"/>
      <c r="K157" s="172">
        <f>ROUND(E157*J157,2)</f>
        <v>0</v>
      </c>
      <c r="L157" s="172">
        <v>21</v>
      </c>
      <c r="M157" s="172">
        <f>G157*(1+L157/100)</f>
        <v>0</v>
      </c>
      <c r="N157" s="172">
        <v>0.01297</v>
      </c>
      <c r="O157" s="172">
        <f>ROUND(E157*N157,2)</f>
        <v>0.04</v>
      </c>
      <c r="P157" s="172">
        <v>0</v>
      </c>
      <c r="Q157" s="172">
        <f>ROUND(E157*P157,2)</f>
        <v>0</v>
      </c>
      <c r="R157" s="172"/>
      <c r="S157" s="172"/>
      <c r="T157" s="173">
        <v>1.9</v>
      </c>
      <c r="U157" s="172">
        <f>ROUND(E157*T157,2)</f>
        <v>5.7</v>
      </c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 t="s">
        <v>144</v>
      </c>
      <c r="AF157" s="158"/>
      <c r="AG157" s="158"/>
      <c r="AH157" s="158"/>
      <c r="AI157" s="158"/>
      <c r="AJ157" s="158"/>
      <c r="AK157" s="158"/>
      <c r="AL157" s="158"/>
      <c r="AM157" s="158"/>
      <c r="AN157" s="158"/>
      <c r="AO157" s="158"/>
      <c r="AP157" s="158"/>
      <c r="AQ157" s="158"/>
      <c r="AR157" s="158"/>
      <c r="AS157" s="158"/>
      <c r="AT157" s="158"/>
      <c r="AU157" s="158"/>
      <c r="AV157" s="158"/>
      <c r="AW157" s="158"/>
      <c r="AX157" s="158"/>
      <c r="AY157" s="158"/>
      <c r="AZ157" s="158"/>
      <c r="BA157" s="158"/>
      <c r="BB157" s="158"/>
      <c r="BC157" s="158"/>
      <c r="BD157" s="158"/>
      <c r="BE157" s="158"/>
      <c r="BF157" s="158"/>
      <c r="BG157" s="158"/>
      <c r="BH157" s="158"/>
    </row>
    <row r="158" spans="1:60" ht="12.75" outlineLevel="1">
      <c r="A158" s="159">
        <v>131</v>
      </c>
      <c r="B158" s="164" t="s">
        <v>412</v>
      </c>
      <c r="C158" s="195" t="s">
        <v>413</v>
      </c>
      <c r="D158" s="166" t="s">
        <v>190</v>
      </c>
      <c r="E158" s="168">
        <v>3</v>
      </c>
      <c r="F158" s="279">
        <f t="shared" si="79"/>
        <v>0</v>
      </c>
      <c r="G158" s="211">
        <f>ROUND(E158*F158,2)</f>
        <v>0</v>
      </c>
      <c r="H158" s="171"/>
      <c r="I158" s="172">
        <f>ROUND(E158*H158,2)</f>
        <v>0</v>
      </c>
      <c r="J158" s="171"/>
      <c r="K158" s="172">
        <f>ROUND(E158*J158,2)</f>
        <v>0</v>
      </c>
      <c r="L158" s="172">
        <v>21</v>
      </c>
      <c r="M158" s="172">
        <f>G158*(1+L158/100)</f>
        <v>0</v>
      </c>
      <c r="N158" s="172">
        <v>0.00098</v>
      </c>
      <c r="O158" s="172">
        <f>ROUND(E158*N158,2)</f>
        <v>0</v>
      </c>
      <c r="P158" s="172">
        <v>0</v>
      </c>
      <c r="Q158" s="172">
        <f>ROUND(E158*P158,2)</f>
        <v>0</v>
      </c>
      <c r="R158" s="172"/>
      <c r="S158" s="172"/>
      <c r="T158" s="173">
        <v>0</v>
      </c>
      <c r="U158" s="172">
        <f>ROUND(E158*T158,2)</f>
        <v>0</v>
      </c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 t="s">
        <v>179</v>
      </c>
      <c r="AF158" s="158"/>
      <c r="AG158" s="158"/>
      <c r="AH158" s="158"/>
      <c r="AI158" s="158"/>
      <c r="AJ158" s="158"/>
      <c r="AK158" s="158"/>
      <c r="AL158" s="158"/>
      <c r="AM158" s="158"/>
      <c r="AN158" s="158"/>
      <c r="AO158" s="158"/>
      <c r="AP158" s="158"/>
      <c r="AQ158" s="158"/>
      <c r="AR158" s="158"/>
      <c r="AS158" s="158"/>
      <c r="AT158" s="158"/>
      <c r="AU158" s="158"/>
      <c r="AV158" s="158"/>
      <c r="AW158" s="158"/>
      <c r="AX158" s="158"/>
      <c r="AY158" s="158"/>
      <c r="AZ158" s="158"/>
      <c r="BA158" s="158"/>
      <c r="BB158" s="158"/>
      <c r="BC158" s="158"/>
      <c r="BD158" s="158"/>
      <c r="BE158" s="158"/>
      <c r="BF158" s="158"/>
      <c r="BG158" s="158"/>
      <c r="BH158" s="158"/>
    </row>
    <row r="159" spans="1:60" ht="22.5" outlineLevel="1">
      <c r="A159" s="159">
        <v>132</v>
      </c>
      <c r="B159" s="164" t="s">
        <v>414</v>
      </c>
      <c r="C159" s="195" t="s">
        <v>415</v>
      </c>
      <c r="D159" s="166" t="s">
        <v>163</v>
      </c>
      <c r="E159" s="168">
        <v>0.042</v>
      </c>
      <c r="F159" s="279">
        <f t="shared" si="79"/>
        <v>0</v>
      </c>
      <c r="G159" s="211">
        <f>ROUND(E159*F159,2)</f>
        <v>0</v>
      </c>
      <c r="H159" s="171"/>
      <c r="I159" s="172">
        <f>ROUND(E159*H159,2)</f>
        <v>0</v>
      </c>
      <c r="J159" s="171"/>
      <c r="K159" s="172">
        <f>ROUND(E159*J159,2)</f>
        <v>0</v>
      </c>
      <c r="L159" s="172">
        <v>21</v>
      </c>
      <c r="M159" s="172">
        <f>G159*(1+L159/100)</f>
        <v>0</v>
      </c>
      <c r="N159" s="172">
        <v>0</v>
      </c>
      <c r="O159" s="172">
        <f>ROUND(E159*N159,2)</f>
        <v>0</v>
      </c>
      <c r="P159" s="172">
        <v>0</v>
      </c>
      <c r="Q159" s="172">
        <f>ROUND(E159*P159,2)</f>
        <v>0</v>
      </c>
      <c r="R159" s="172"/>
      <c r="S159" s="172"/>
      <c r="T159" s="173">
        <v>1.667</v>
      </c>
      <c r="U159" s="172">
        <f>ROUND(E159*T159,2)</f>
        <v>0.07</v>
      </c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 t="s">
        <v>144</v>
      </c>
      <c r="AF159" s="158"/>
      <c r="AG159" s="158"/>
      <c r="AH159" s="158"/>
      <c r="AI159" s="158"/>
      <c r="AJ159" s="158"/>
      <c r="AK159" s="158"/>
      <c r="AL159" s="158"/>
      <c r="AM159" s="158"/>
      <c r="AN159" s="158"/>
      <c r="AO159" s="158"/>
      <c r="AP159" s="158"/>
      <c r="AQ159" s="158"/>
      <c r="AR159" s="158"/>
      <c r="AS159" s="158"/>
      <c r="AT159" s="158"/>
      <c r="AU159" s="158"/>
      <c r="AV159" s="158"/>
      <c r="AW159" s="158"/>
      <c r="AX159" s="158"/>
      <c r="AY159" s="158"/>
      <c r="AZ159" s="158"/>
      <c r="BA159" s="158"/>
      <c r="BB159" s="158"/>
      <c r="BC159" s="158"/>
      <c r="BD159" s="158"/>
      <c r="BE159" s="158"/>
      <c r="BF159" s="158"/>
      <c r="BG159" s="158"/>
      <c r="BH159" s="158"/>
    </row>
    <row r="160" spans="1:31" ht="12.75">
      <c r="A160" s="160" t="s">
        <v>139</v>
      </c>
      <c r="B160" s="165" t="s">
        <v>93</v>
      </c>
      <c r="C160" s="196" t="s">
        <v>94</v>
      </c>
      <c r="D160" s="167"/>
      <c r="E160" s="169"/>
      <c r="F160" s="280"/>
      <c r="G160" s="212">
        <f>SUMIF(AE161:AE161,"&lt;&gt;NOR",G161:G161)</f>
        <v>0</v>
      </c>
      <c r="H160" s="174"/>
      <c r="I160" s="174">
        <f>SUM(I161:I161)</f>
        <v>0</v>
      </c>
      <c r="J160" s="174"/>
      <c r="K160" s="174">
        <f>SUM(K161:K161)</f>
        <v>0</v>
      </c>
      <c r="L160" s="174"/>
      <c r="M160" s="174">
        <f>SUM(M161:M161)</f>
        <v>0</v>
      </c>
      <c r="N160" s="174"/>
      <c r="O160" s="174">
        <f>SUM(O161:O161)</f>
        <v>0</v>
      </c>
      <c r="P160" s="174"/>
      <c r="Q160" s="174">
        <f>SUM(Q161:Q161)</f>
        <v>0</v>
      </c>
      <c r="R160" s="174"/>
      <c r="S160" s="174"/>
      <c r="T160" s="175"/>
      <c r="U160" s="174">
        <f>SUM(U161:U161)</f>
        <v>0.58</v>
      </c>
      <c r="AE160" t="s">
        <v>140</v>
      </c>
    </row>
    <row r="161" spans="1:60" ht="12.75" outlineLevel="1">
      <c r="A161" s="159">
        <v>133</v>
      </c>
      <c r="B161" s="164" t="s">
        <v>416</v>
      </c>
      <c r="C161" s="195" t="s">
        <v>417</v>
      </c>
      <c r="D161" s="166" t="s">
        <v>155</v>
      </c>
      <c r="E161" s="168">
        <v>4</v>
      </c>
      <c r="F161" s="279">
        <f t="shared" si="79"/>
        <v>0</v>
      </c>
      <c r="G161" s="211">
        <f>ROUND(E161*F161,2)</f>
        <v>0</v>
      </c>
      <c r="H161" s="171"/>
      <c r="I161" s="172">
        <f>ROUND(E161*H161,2)</f>
        <v>0</v>
      </c>
      <c r="J161" s="171"/>
      <c r="K161" s="172">
        <f>ROUND(E161*J161,2)</f>
        <v>0</v>
      </c>
      <c r="L161" s="172">
        <v>21</v>
      </c>
      <c r="M161" s="172">
        <f>G161*(1+L161/100)</f>
        <v>0</v>
      </c>
      <c r="N161" s="172">
        <v>0</v>
      </c>
      <c r="O161" s="172">
        <f>ROUND(E161*N161,2)</f>
        <v>0</v>
      </c>
      <c r="P161" s="172">
        <v>0</v>
      </c>
      <c r="Q161" s="172">
        <f>ROUND(E161*P161,2)</f>
        <v>0</v>
      </c>
      <c r="R161" s="172"/>
      <c r="S161" s="172"/>
      <c r="T161" s="173">
        <v>0.144</v>
      </c>
      <c r="U161" s="172">
        <f>ROUND(E161*T161,2)</f>
        <v>0.58</v>
      </c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 t="s">
        <v>144</v>
      </c>
      <c r="AF161" s="158"/>
      <c r="AG161" s="158"/>
      <c r="AH161" s="158"/>
      <c r="AI161" s="158"/>
      <c r="AJ161" s="158"/>
      <c r="AK161" s="158"/>
      <c r="AL161" s="158"/>
      <c r="AM161" s="158"/>
      <c r="AN161" s="158"/>
      <c r="AO161" s="158"/>
      <c r="AP161" s="158"/>
      <c r="AQ161" s="158"/>
      <c r="AR161" s="158"/>
      <c r="AS161" s="158"/>
      <c r="AT161" s="158"/>
      <c r="AU161" s="158"/>
      <c r="AV161" s="158"/>
      <c r="AW161" s="158"/>
      <c r="AX161" s="158"/>
      <c r="AY161" s="158"/>
      <c r="AZ161" s="158"/>
      <c r="BA161" s="158"/>
      <c r="BB161" s="158"/>
      <c r="BC161" s="158"/>
      <c r="BD161" s="158"/>
      <c r="BE161" s="158"/>
      <c r="BF161" s="158"/>
      <c r="BG161" s="158"/>
      <c r="BH161" s="158"/>
    </row>
    <row r="162" spans="1:31" ht="12.75">
      <c r="A162" s="160" t="s">
        <v>139</v>
      </c>
      <c r="B162" s="165" t="s">
        <v>95</v>
      </c>
      <c r="C162" s="196" t="s">
        <v>96</v>
      </c>
      <c r="D162" s="167"/>
      <c r="E162" s="169"/>
      <c r="F162" s="280"/>
      <c r="G162" s="212">
        <f>SUMIF(AE163:AE176,"&lt;&gt;NOR",G163:G176)</f>
        <v>0</v>
      </c>
      <c r="H162" s="174"/>
      <c r="I162" s="174">
        <f>SUM(I163:I176)</f>
        <v>0</v>
      </c>
      <c r="J162" s="174"/>
      <c r="K162" s="174">
        <f>SUM(K163:K176)</f>
        <v>0</v>
      </c>
      <c r="L162" s="174"/>
      <c r="M162" s="174">
        <f>SUM(M163:M176)</f>
        <v>0</v>
      </c>
      <c r="N162" s="174"/>
      <c r="O162" s="174">
        <f>SUM(O163:O176)</f>
        <v>0.48</v>
      </c>
      <c r="P162" s="174"/>
      <c r="Q162" s="174">
        <f>SUM(Q163:Q176)</f>
        <v>0</v>
      </c>
      <c r="R162" s="174"/>
      <c r="S162" s="174"/>
      <c r="T162" s="175"/>
      <c r="U162" s="174">
        <f>SUM(U163:U176)</f>
        <v>67.3</v>
      </c>
      <c r="AE162" t="s">
        <v>140</v>
      </c>
    </row>
    <row r="163" spans="1:60" ht="12.75" outlineLevel="1">
      <c r="A163" s="159">
        <v>134</v>
      </c>
      <c r="B163" s="164" t="s">
        <v>418</v>
      </c>
      <c r="C163" s="195" t="s">
        <v>419</v>
      </c>
      <c r="D163" s="166" t="s">
        <v>190</v>
      </c>
      <c r="E163" s="168">
        <v>2</v>
      </c>
      <c r="F163" s="279">
        <f t="shared" si="79"/>
        <v>0</v>
      </c>
      <c r="G163" s="211">
        <f aca="true" t="shared" si="87" ref="G163:G176">ROUND(E163*F163,2)</f>
        <v>0</v>
      </c>
      <c r="H163" s="171"/>
      <c r="I163" s="172">
        <f aca="true" t="shared" si="88" ref="I163:I176">ROUND(E163*H163,2)</f>
        <v>0</v>
      </c>
      <c r="J163" s="171"/>
      <c r="K163" s="172">
        <f aca="true" t="shared" si="89" ref="K163:K176">ROUND(E163*J163,2)</f>
        <v>0</v>
      </c>
      <c r="L163" s="172">
        <v>21</v>
      </c>
      <c r="M163" s="172">
        <f aca="true" t="shared" si="90" ref="M163:M176">G163*(1+L163/100)</f>
        <v>0</v>
      </c>
      <c r="N163" s="172">
        <v>0.00142</v>
      </c>
      <c r="O163" s="172">
        <f aca="true" t="shared" si="91" ref="O163:O176">ROUND(E163*N163,2)</f>
        <v>0</v>
      </c>
      <c r="P163" s="172">
        <v>0</v>
      </c>
      <c r="Q163" s="172">
        <f aca="true" t="shared" si="92" ref="Q163:Q176">ROUND(E163*P163,2)</f>
        <v>0</v>
      </c>
      <c r="R163" s="172"/>
      <c r="S163" s="172"/>
      <c r="T163" s="173">
        <v>2.04344</v>
      </c>
      <c r="U163" s="172">
        <f aca="true" t="shared" si="93" ref="U163:U176">ROUND(E163*T163,2)</f>
        <v>4.09</v>
      </c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 t="s">
        <v>156</v>
      </c>
      <c r="AF163" s="158"/>
      <c r="AG163" s="158"/>
      <c r="AH163" s="158"/>
      <c r="AI163" s="158"/>
      <c r="AJ163" s="158"/>
      <c r="AK163" s="158"/>
      <c r="AL163" s="158"/>
      <c r="AM163" s="158"/>
      <c r="AN163" s="158"/>
      <c r="AO163" s="158"/>
      <c r="AP163" s="158"/>
      <c r="AQ163" s="158"/>
      <c r="AR163" s="158"/>
      <c r="AS163" s="158"/>
      <c r="AT163" s="158"/>
      <c r="AU163" s="158"/>
      <c r="AV163" s="158"/>
      <c r="AW163" s="158"/>
      <c r="AX163" s="158"/>
      <c r="AY163" s="158"/>
      <c r="AZ163" s="158"/>
      <c r="BA163" s="158"/>
      <c r="BB163" s="158"/>
      <c r="BC163" s="158"/>
      <c r="BD163" s="158"/>
      <c r="BE163" s="158"/>
      <c r="BF163" s="158"/>
      <c r="BG163" s="158"/>
      <c r="BH163" s="158"/>
    </row>
    <row r="164" spans="1:60" ht="12.75" outlineLevel="1">
      <c r="A164" s="159">
        <v>135</v>
      </c>
      <c r="B164" s="164" t="s">
        <v>420</v>
      </c>
      <c r="C164" s="195" t="s">
        <v>421</v>
      </c>
      <c r="D164" s="166" t="s">
        <v>190</v>
      </c>
      <c r="E164" s="168">
        <v>2</v>
      </c>
      <c r="F164" s="279">
        <f t="shared" si="79"/>
        <v>0</v>
      </c>
      <c r="G164" s="211">
        <f t="shared" si="87"/>
        <v>0</v>
      </c>
      <c r="H164" s="171"/>
      <c r="I164" s="172">
        <f t="shared" si="88"/>
        <v>0</v>
      </c>
      <c r="J164" s="171"/>
      <c r="K164" s="172">
        <f t="shared" si="89"/>
        <v>0</v>
      </c>
      <c r="L164" s="172">
        <v>21</v>
      </c>
      <c r="M164" s="172">
        <f t="shared" si="90"/>
        <v>0</v>
      </c>
      <c r="N164" s="172">
        <v>0.00182</v>
      </c>
      <c r="O164" s="172">
        <f t="shared" si="91"/>
        <v>0</v>
      </c>
      <c r="P164" s="172">
        <v>0</v>
      </c>
      <c r="Q164" s="172">
        <f t="shared" si="92"/>
        <v>0</v>
      </c>
      <c r="R164" s="172"/>
      <c r="S164" s="172"/>
      <c r="T164" s="173">
        <v>2.09441</v>
      </c>
      <c r="U164" s="172">
        <f t="shared" si="93"/>
        <v>4.19</v>
      </c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 t="s">
        <v>156</v>
      </c>
      <c r="AF164" s="158"/>
      <c r="AG164" s="158"/>
      <c r="AH164" s="158"/>
      <c r="AI164" s="158"/>
      <c r="AJ164" s="158"/>
      <c r="AK164" s="158"/>
      <c r="AL164" s="158"/>
      <c r="AM164" s="158"/>
      <c r="AN164" s="158"/>
      <c r="AO164" s="158"/>
      <c r="AP164" s="158"/>
      <c r="AQ164" s="158"/>
      <c r="AR164" s="158"/>
      <c r="AS164" s="158"/>
      <c r="AT164" s="158"/>
      <c r="AU164" s="158"/>
      <c r="AV164" s="158"/>
      <c r="AW164" s="158"/>
      <c r="AX164" s="158"/>
      <c r="AY164" s="158"/>
      <c r="AZ164" s="158"/>
      <c r="BA164" s="158"/>
      <c r="BB164" s="158"/>
      <c r="BC164" s="158"/>
      <c r="BD164" s="158"/>
      <c r="BE164" s="158"/>
      <c r="BF164" s="158"/>
      <c r="BG164" s="158"/>
      <c r="BH164" s="158"/>
    </row>
    <row r="165" spans="1:60" ht="12.75" outlineLevel="1">
      <c r="A165" s="159">
        <v>136</v>
      </c>
      <c r="B165" s="164" t="s">
        <v>422</v>
      </c>
      <c r="C165" s="195" t="s">
        <v>423</v>
      </c>
      <c r="D165" s="166" t="s">
        <v>190</v>
      </c>
      <c r="E165" s="168">
        <v>2</v>
      </c>
      <c r="F165" s="279">
        <f t="shared" si="79"/>
        <v>0</v>
      </c>
      <c r="G165" s="211">
        <f t="shared" si="87"/>
        <v>0</v>
      </c>
      <c r="H165" s="171"/>
      <c r="I165" s="172">
        <f t="shared" si="88"/>
        <v>0</v>
      </c>
      <c r="J165" s="171"/>
      <c r="K165" s="172">
        <f t="shared" si="89"/>
        <v>0</v>
      </c>
      <c r="L165" s="172">
        <v>21</v>
      </c>
      <c r="M165" s="172">
        <f t="shared" si="90"/>
        <v>0</v>
      </c>
      <c r="N165" s="172">
        <v>0.0145</v>
      </c>
      <c r="O165" s="172">
        <f t="shared" si="91"/>
        <v>0.03</v>
      </c>
      <c r="P165" s="172">
        <v>0</v>
      </c>
      <c r="Q165" s="172">
        <f t="shared" si="92"/>
        <v>0</v>
      </c>
      <c r="R165" s="172"/>
      <c r="S165" s="172"/>
      <c r="T165" s="173">
        <v>0</v>
      </c>
      <c r="U165" s="172">
        <f t="shared" si="93"/>
        <v>0</v>
      </c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 t="s">
        <v>179</v>
      </c>
      <c r="AF165" s="158"/>
      <c r="AG165" s="158"/>
      <c r="AH165" s="158"/>
      <c r="AI165" s="158"/>
      <c r="AJ165" s="158"/>
      <c r="AK165" s="158"/>
      <c r="AL165" s="158"/>
      <c r="AM165" s="158"/>
      <c r="AN165" s="158"/>
      <c r="AO165" s="158"/>
      <c r="AP165" s="158"/>
      <c r="AQ165" s="158"/>
      <c r="AR165" s="158"/>
      <c r="AS165" s="158"/>
      <c r="AT165" s="158"/>
      <c r="AU165" s="158"/>
      <c r="AV165" s="158"/>
      <c r="AW165" s="158"/>
      <c r="AX165" s="158"/>
      <c r="AY165" s="158"/>
      <c r="AZ165" s="158"/>
      <c r="BA165" s="158"/>
      <c r="BB165" s="158"/>
      <c r="BC165" s="158"/>
      <c r="BD165" s="158"/>
      <c r="BE165" s="158"/>
      <c r="BF165" s="158"/>
      <c r="BG165" s="158"/>
      <c r="BH165" s="158"/>
    </row>
    <row r="166" spans="1:60" ht="12.75" outlineLevel="1">
      <c r="A166" s="159">
        <v>137</v>
      </c>
      <c r="B166" s="164" t="s">
        <v>424</v>
      </c>
      <c r="C166" s="195" t="s">
        <v>425</v>
      </c>
      <c r="D166" s="166" t="s">
        <v>190</v>
      </c>
      <c r="E166" s="168">
        <v>2</v>
      </c>
      <c r="F166" s="279">
        <f t="shared" si="79"/>
        <v>0</v>
      </c>
      <c r="G166" s="211">
        <f t="shared" si="87"/>
        <v>0</v>
      </c>
      <c r="H166" s="171"/>
      <c r="I166" s="172">
        <f t="shared" si="88"/>
        <v>0</v>
      </c>
      <c r="J166" s="171"/>
      <c r="K166" s="172">
        <f t="shared" si="89"/>
        <v>0</v>
      </c>
      <c r="L166" s="172">
        <v>21</v>
      </c>
      <c r="M166" s="172">
        <f t="shared" si="90"/>
        <v>0</v>
      </c>
      <c r="N166" s="172">
        <v>0.017</v>
      </c>
      <c r="O166" s="172">
        <f t="shared" si="91"/>
        <v>0.03</v>
      </c>
      <c r="P166" s="172">
        <v>0</v>
      </c>
      <c r="Q166" s="172">
        <f t="shared" si="92"/>
        <v>0</v>
      </c>
      <c r="R166" s="172"/>
      <c r="S166" s="172"/>
      <c r="T166" s="173">
        <v>0</v>
      </c>
      <c r="U166" s="172">
        <f t="shared" si="93"/>
        <v>0</v>
      </c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 t="s">
        <v>179</v>
      </c>
      <c r="AF166" s="158"/>
      <c r="AG166" s="158"/>
      <c r="AH166" s="158"/>
      <c r="AI166" s="158"/>
      <c r="AJ166" s="158"/>
      <c r="AK166" s="158"/>
      <c r="AL166" s="158"/>
      <c r="AM166" s="158"/>
      <c r="AN166" s="158"/>
      <c r="AO166" s="158"/>
      <c r="AP166" s="158"/>
      <c r="AQ166" s="158"/>
      <c r="AR166" s="158"/>
      <c r="AS166" s="158"/>
      <c r="AT166" s="158"/>
      <c r="AU166" s="158"/>
      <c r="AV166" s="158"/>
      <c r="AW166" s="158"/>
      <c r="AX166" s="158"/>
      <c r="AY166" s="158"/>
      <c r="AZ166" s="158"/>
      <c r="BA166" s="158"/>
      <c r="BB166" s="158"/>
      <c r="BC166" s="158"/>
      <c r="BD166" s="158"/>
      <c r="BE166" s="158"/>
      <c r="BF166" s="158"/>
      <c r="BG166" s="158"/>
      <c r="BH166" s="158"/>
    </row>
    <row r="167" spans="1:60" ht="12.75" outlineLevel="1">
      <c r="A167" s="159">
        <v>138</v>
      </c>
      <c r="B167" s="164" t="s">
        <v>426</v>
      </c>
      <c r="C167" s="195" t="s">
        <v>427</v>
      </c>
      <c r="D167" s="166" t="s">
        <v>190</v>
      </c>
      <c r="E167" s="168">
        <v>1</v>
      </c>
      <c r="F167" s="279">
        <f t="shared" si="79"/>
        <v>0</v>
      </c>
      <c r="G167" s="211">
        <f t="shared" si="87"/>
        <v>0</v>
      </c>
      <c r="H167" s="171"/>
      <c r="I167" s="172">
        <f t="shared" si="88"/>
        <v>0</v>
      </c>
      <c r="J167" s="171"/>
      <c r="K167" s="172">
        <f t="shared" si="89"/>
        <v>0</v>
      </c>
      <c r="L167" s="172">
        <v>21</v>
      </c>
      <c r="M167" s="172">
        <f t="shared" si="90"/>
        <v>0</v>
      </c>
      <c r="N167" s="172">
        <v>0.006</v>
      </c>
      <c r="O167" s="172">
        <f t="shared" si="91"/>
        <v>0.01</v>
      </c>
      <c r="P167" s="172">
        <v>0</v>
      </c>
      <c r="Q167" s="172">
        <f t="shared" si="92"/>
        <v>0</v>
      </c>
      <c r="R167" s="172"/>
      <c r="S167" s="172"/>
      <c r="T167" s="173">
        <v>0</v>
      </c>
      <c r="U167" s="172">
        <f t="shared" si="93"/>
        <v>0</v>
      </c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 t="s">
        <v>179</v>
      </c>
      <c r="AF167" s="158"/>
      <c r="AG167" s="158"/>
      <c r="AH167" s="158"/>
      <c r="AI167" s="158"/>
      <c r="AJ167" s="158"/>
      <c r="AK167" s="158"/>
      <c r="AL167" s="158"/>
      <c r="AM167" s="158"/>
      <c r="AN167" s="158"/>
      <c r="AO167" s="158"/>
      <c r="AP167" s="158"/>
      <c r="AQ167" s="158"/>
      <c r="AR167" s="158"/>
      <c r="AS167" s="158"/>
      <c r="AT167" s="158"/>
      <c r="AU167" s="158"/>
      <c r="AV167" s="158"/>
      <c r="AW167" s="158"/>
      <c r="AX167" s="158"/>
      <c r="AY167" s="158"/>
      <c r="AZ167" s="158"/>
      <c r="BA167" s="158"/>
      <c r="BB167" s="158"/>
      <c r="BC167" s="158"/>
      <c r="BD167" s="158"/>
      <c r="BE167" s="158"/>
      <c r="BF167" s="158"/>
      <c r="BG167" s="158"/>
      <c r="BH167" s="158"/>
    </row>
    <row r="168" spans="1:60" ht="12.75" outlineLevel="1">
      <c r="A168" s="159">
        <v>139</v>
      </c>
      <c r="B168" s="164" t="s">
        <v>428</v>
      </c>
      <c r="C168" s="195" t="s">
        <v>429</v>
      </c>
      <c r="D168" s="166" t="s">
        <v>199</v>
      </c>
      <c r="E168" s="168">
        <v>6.3</v>
      </c>
      <c r="F168" s="279">
        <f t="shared" si="79"/>
        <v>0</v>
      </c>
      <c r="G168" s="211">
        <f t="shared" si="87"/>
        <v>0</v>
      </c>
      <c r="H168" s="171"/>
      <c r="I168" s="172">
        <f t="shared" si="88"/>
        <v>0</v>
      </c>
      <c r="J168" s="171"/>
      <c r="K168" s="172">
        <f t="shared" si="89"/>
        <v>0</v>
      </c>
      <c r="L168" s="172">
        <v>21</v>
      </c>
      <c r="M168" s="172">
        <f t="shared" si="90"/>
        <v>0</v>
      </c>
      <c r="N168" s="172">
        <v>8E-05</v>
      </c>
      <c r="O168" s="172">
        <f t="shared" si="91"/>
        <v>0</v>
      </c>
      <c r="P168" s="172">
        <v>0</v>
      </c>
      <c r="Q168" s="172">
        <f t="shared" si="92"/>
        <v>0</v>
      </c>
      <c r="R168" s="172"/>
      <c r="S168" s="172"/>
      <c r="T168" s="173">
        <v>0.757</v>
      </c>
      <c r="U168" s="172">
        <f t="shared" si="93"/>
        <v>4.77</v>
      </c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 t="s">
        <v>144</v>
      </c>
      <c r="AF168" s="158"/>
      <c r="AG168" s="158"/>
      <c r="AH168" s="158"/>
      <c r="AI168" s="158"/>
      <c r="AJ168" s="158"/>
      <c r="AK168" s="158"/>
      <c r="AL168" s="158"/>
      <c r="AM168" s="158"/>
      <c r="AN168" s="158"/>
      <c r="AO168" s="158"/>
      <c r="AP168" s="158"/>
      <c r="AQ168" s="158"/>
      <c r="AR168" s="158"/>
      <c r="AS168" s="158"/>
      <c r="AT168" s="158"/>
      <c r="AU168" s="158"/>
      <c r="AV168" s="158"/>
      <c r="AW168" s="158"/>
      <c r="AX168" s="158"/>
      <c r="AY168" s="158"/>
      <c r="AZ168" s="158"/>
      <c r="BA168" s="158"/>
      <c r="BB168" s="158"/>
      <c r="BC168" s="158"/>
      <c r="BD168" s="158"/>
      <c r="BE168" s="158"/>
      <c r="BF168" s="158"/>
      <c r="BG168" s="158"/>
      <c r="BH168" s="158"/>
    </row>
    <row r="169" spans="1:60" ht="22.5" outlineLevel="1">
      <c r="A169" s="159">
        <v>140</v>
      </c>
      <c r="B169" s="164" t="s">
        <v>430</v>
      </c>
      <c r="C169" s="195" t="s">
        <v>431</v>
      </c>
      <c r="D169" s="166" t="s">
        <v>190</v>
      </c>
      <c r="E169" s="168">
        <v>1</v>
      </c>
      <c r="F169" s="279">
        <f t="shared" si="79"/>
        <v>0</v>
      </c>
      <c r="G169" s="211">
        <f t="shared" si="87"/>
        <v>0</v>
      </c>
      <c r="H169" s="171"/>
      <c r="I169" s="172">
        <f t="shared" si="88"/>
        <v>0</v>
      </c>
      <c r="J169" s="171"/>
      <c r="K169" s="172">
        <f t="shared" si="89"/>
        <v>0</v>
      </c>
      <c r="L169" s="172">
        <v>21</v>
      </c>
      <c r="M169" s="172">
        <f t="shared" si="90"/>
        <v>0</v>
      </c>
      <c r="N169" s="172">
        <v>0.044</v>
      </c>
      <c r="O169" s="172">
        <f t="shared" si="91"/>
        <v>0.04</v>
      </c>
      <c r="P169" s="172">
        <v>0</v>
      </c>
      <c r="Q169" s="172">
        <f t="shared" si="92"/>
        <v>0</v>
      </c>
      <c r="R169" s="172"/>
      <c r="S169" s="172"/>
      <c r="T169" s="173">
        <v>0</v>
      </c>
      <c r="U169" s="172">
        <f t="shared" si="93"/>
        <v>0</v>
      </c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 t="s">
        <v>179</v>
      </c>
      <c r="AF169" s="158"/>
      <c r="AG169" s="158"/>
      <c r="AH169" s="158"/>
      <c r="AI169" s="158"/>
      <c r="AJ169" s="158"/>
      <c r="AK169" s="158"/>
      <c r="AL169" s="158"/>
      <c r="AM169" s="158"/>
      <c r="AN169" s="158"/>
      <c r="AO169" s="158"/>
      <c r="AP169" s="158"/>
      <c r="AQ169" s="158"/>
      <c r="AR169" s="158"/>
      <c r="AS169" s="158"/>
      <c r="AT169" s="158"/>
      <c r="AU169" s="158"/>
      <c r="AV169" s="158"/>
      <c r="AW169" s="158"/>
      <c r="AX169" s="158"/>
      <c r="AY169" s="158"/>
      <c r="AZ169" s="158"/>
      <c r="BA169" s="158"/>
      <c r="BB169" s="158"/>
      <c r="BC169" s="158"/>
      <c r="BD169" s="158"/>
      <c r="BE169" s="158"/>
      <c r="BF169" s="158"/>
      <c r="BG169" s="158"/>
      <c r="BH169" s="158"/>
    </row>
    <row r="170" spans="1:60" ht="12.75" outlineLevel="1">
      <c r="A170" s="159">
        <v>141</v>
      </c>
      <c r="B170" s="164" t="s">
        <v>432</v>
      </c>
      <c r="C170" s="195" t="s">
        <v>433</v>
      </c>
      <c r="D170" s="166" t="s">
        <v>190</v>
      </c>
      <c r="E170" s="168">
        <v>1</v>
      </c>
      <c r="F170" s="279">
        <f t="shared" si="79"/>
        <v>0</v>
      </c>
      <c r="G170" s="211">
        <f t="shared" si="87"/>
        <v>0</v>
      </c>
      <c r="H170" s="171"/>
      <c r="I170" s="172">
        <f t="shared" si="88"/>
        <v>0</v>
      </c>
      <c r="J170" s="171"/>
      <c r="K170" s="172">
        <f t="shared" si="89"/>
        <v>0</v>
      </c>
      <c r="L170" s="172">
        <v>21</v>
      </c>
      <c r="M170" s="172">
        <f t="shared" si="90"/>
        <v>0</v>
      </c>
      <c r="N170" s="172">
        <v>0.00019</v>
      </c>
      <c r="O170" s="172">
        <f t="shared" si="91"/>
        <v>0</v>
      </c>
      <c r="P170" s="172">
        <v>0</v>
      </c>
      <c r="Q170" s="172">
        <f t="shared" si="92"/>
        <v>0</v>
      </c>
      <c r="R170" s="172"/>
      <c r="S170" s="172"/>
      <c r="T170" s="173">
        <v>1.697</v>
      </c>
      <c r="U170" s="172">
        <f t="shared" si="93"/>
        <v>1.7</v>
      </c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 t="s">
        <v>144</v>
      </c>
      <c r="AF170" s="158"/>
      <c r="AG170" s="158"/>
      <c r="AH170" s="158"/>
      <c r="AI170" s="158"/>
      <c r="AJ170" s="158"/>
      <c r="AK170" s="158"/>
      <c r="AL170" s="158"/>
      <c r="AM170" s="158"/>
      <c r="AN170" s="158"/>
      <c r="AO170" s="158"/>
      <c r="AP170" s="158"/>
      <c r="AQ170" s="158"/>
      <c r="AR170" s="158"/>
      <c r="AS170" s="158"/>
      <c r="AT170" s="158"/>
      <c r="AU170" s="158"/>
      <c r="AV170" s="158"/>
      <c r="AW170" s="158"/>
      <c r="AX170" s="158"/>
      <c r="AY170" s="158"/>
      <c r="AZ170" s="158"/>
      <c r="BA170" s="158"/>
      <c r="BB170" s="158"/>
      <c r="BC170" s="158"/>
      <c r="BD170" s="158"/>
      <c r="BE170" s="158"/>
      <c r="BF170" s="158"/>
      <c r="BG170" s="158"/>
      <c r="BH170" s="158"/>
    </row>
    <row r="171" spans="1:60" ht="12.75" outlineLevel="1">
      <c r="A171" s="159">
        <v>142</v>
      </c>
      <c r="B171" s="164" t="s">
        <v>434</v>
      </c>
      <c r="C171" s="195" t="s">
        <v>435</v>
      </c>
      <c r="D171" s="166" t="s">
        <v>163</v>
      </c>
      <c r="E171" s="168">
        <v>2.698</v>
      </c>
      <c r="F171" s="279">
        <f t="shared" si="79"/>
        <v>0</v>
      </c>
      <c r="G171" s="211">
        <f t="shared" si="87"/>
        <v>0</v>
      </c>
      <c r="H171" s="171"/>
      <c r="I171" s="172">
        <f t="shared" si="88"/>
        <v>0</v>
      </c>
      <c r="J171" s="171"/>
      <c r="K171" s="172">
        <f t="shared" si="89"/>
        <v>0</v>
      </c>
      <c r="L171" s="172">
        <v>21</v>
      </c>
      <c r="M171" s="172">
        <f t="shared" si="90"/>
        <v>0</v>
      </c>
      <c r="N171" s="172">
        <v>0</v>
      </c>
      <c r="O171" s="172">
        <f t="shared" si="91"/>
        <v>0</v>
      </c>
      <c r="P171" s="172">
        <v>0</v>
      </c>
      <c r="Q171" s="172">
        <f t="shared" si="92"/>
        <v>0</v>
      </c>
      <c r="R171" s="172"/>
      <c r="S171" s="172"/>
      <c r="T171" s="173">
        <v>2.255</v>
      </c>
      <c r="U171" s="172">
        <f t="shared" si="93"/>
        <v>6.08</v>
      </c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 t="s">
        <v>144</v>
      </c>
      <c r="AF171" s="158"/>
      <c r="AG171" s="158"/>
      <c r="AH171" s="158"/>
      <c r="AI171" s="158"/>
      <c r="AJ171" s="158"/>
      <c r="AK171" s="158"/>
      <c r="AL171" s="158"/>
      <c r="AM171" s="158"/>
      <c r="AN171" s="158"/>
      <c r="AO171" s="158"/>
      <c r="AP171" s="158"/>
      <c r="AQ171" s="158"/>
      <c r="AR171" s="158"/>
      <c r="AS171" s="158"/>
      <c r="AT171" s="158"/>
      <c r="AU171" s="158"/>
      <c r="AV171" s="158"/>
      <c r="AW171" s="158"/>
      <c r="AX171" s="158"/>
      <c r="AY171" s="158"/>
      <c r="AZ171" s="158"/>
      <c r="BA171" s="158"/>
      <c r="BB171" s="158"/>
      <c r="BC171" s="158"/>
      <c r="BD171" s="158"/>
      <c r="BE171" s="158"/>
      <c r="BF171" s="158"/>
      <c r="BG171" s="158"/>
      <c r="BH171" s="158"/>
    </row>
    <row r="172" spans="1:60" ht="12.75" outlineLevel="1">
      <c r="A172" s="159">
        <v>143</v>
      </c>
      <c r="B172" s="164" t="s">
        <v>436</v>
      </c>
      <c r="C172" s="195" t="s">
        <v>437</v>
      </c>
      <c r="D172" s="166" t="s">
        <v>155</v>
      </c>
      <c r="E172" s="168">
        <v>17.94</v>
      </c>
      <c r="F172" s="279">
        <f t="shared" si="79"/>
        <v>0</v>
      </c>
      <c r="G172" s="211">
        <f t="shared" si="87"/>
        <v>0</v>
      </c>
      <c r="H172" s="171"/>
      <c r="I172" s="172">
        <f t="shared" si="88"/>
        <v>0</v>
      </c>
      <c r="J172" s="171"/>
      <c r="K172" s="172">
        <f t="shared" si="89"/>
        <v>0</v>
      </c>
      <c r="L172" s="172">
        <v>21</v>
      </c>
      <c r="M172" s="172">
        <f t="shared" si="90"/>
        <v>0</v>
      </c>
      <c r="N172" s="172">
        <v>0.00025</v>
      </c>
      <c r="O172" s="172">
        <f t="shared" si="91"/>
        <v>0</v>
      </c>
      <c r="P172" s="172">
        <v>0</v>
      </c>
      <c r="Q172" s="172">
        <f t="shared" si="92"/>
        <v>0</v>
      </c>
      <c r="R172" s="172"/>
      <c r="S172" s="172"/>
      <c r="T172" s="173">
        <v>1.32</v>
      </c>
      <c r="U172" s="172">
        <f t="shared" si="93"/>
        <v>23.68</v>
      </c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 t="s">
        <v>144</v>
      </c>
      <c r="AF172" s="158"/>
      <c r="AG172" s="158"/>
      <c r="AH172" s="158"/>
      <c r="AI172" s="158"/>
      <c r="AJ172" s="158"/>
      <c r="AK172" s="158"/>
      <c r="AL172" s="158"/>
      <c r="AM172" s="158"/>
      <c r="AN172" s="158"/>
      <c r="AO172" s="158"/>
      <c r="AP172" s="158"/>
      <c r="AQ172" s="158"/>
      <c r="AR172" s="158"/>
      <c r="AS172" s="158"/>
      <c r="AT172" s="158"/>
      <c r="AU172" s="158"/>
      <c r="AV172" s="158"/>
      <c r="AW172" s="158"/>
      <c r="AX172" s="158"/>
      <c r="AY172" s="158"/>
      <c r="AZ172" s="158"/>
      <c r="BA172" s="158"/>
      <c r="BB172" s="158"/>
      <c r="BC172" s="158"/>
      <c r="BD172" s="158"/>
      <c r="BE172" s="158"/>
      <c r="BF172" s="158"/>
      <c r="BG172" s="158"/>
      <c r="BH172" s="158"/>
    </row>
    <row r="173" spans="1:60" ht="12.75" outlineLevel="1">
      <c r="A173" s="159">
        <v>144</v>
      </c>
      <c r="B173" s="164" t="s">
        <v>438</v>
      </c>
      <c r="C173" s="195" t="s">
        <v>439</v>
      </c>
      <c r="D173" s="166" t="s">
        <v>155</v>
      </c>
      <c r="E173" s="168">
        <v>20.63</v>
      </c>
      <c r="F173" s="279">
        <f t="shared" si="79"/>
        <v>0</v>
      </c>
      <c r="G173" s="211">
        <f t="shared" si="87"/>
        <v>0</v>
      </c>
      <c r="H173" s="171"/>
      <c r="I173" s="172">
        <f t="shared" si="88"/>
        <v>0</v>
      </c>
      <c r="J173" s="171"/>
      <c r="K173" s="172">
        <f t="shared" si="89"/>
        <v>0</v>
      </c>
      <c r="L173" s="172">
        <v>21</v>
      </c>
      <c r="M173" s="172">
        <f t="shared" si="90"/>
        <v>0</v>
      </c>
      <c r="N173" s="172">
        <v>0.01729</v>
      </c>
      <c r="O173" s="172">
        <f t="shared" si="91"/>
        <v>0.36</v>
      </c>
      <c r="P173" s="172">
        <v>0</v>
      </c>
      <c r="Q173" s="172">
        <f t="shared" si="92"/>
        <v>0</v>
      </c>
      <c r="R173" s="172"/>
      <c r="S173" s="172"/>
      <c r="T173" s="173">
        <v>0</v>
      </c>
      <c r="U173" s="172">
        <f t="shared" si="93"/>
        <v>0</v>
      </c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 t="s">
        <v>179</v>
      </c>
      <c r="AF173" s="158"/>
      <c r="AG173" s="158"/>
      <c r="AH173" s="158"/>
      <c r="AI173" s="158"/>
      <c r="AJ173" s="158"/>
      <c r="AK173" s="158"/>
      <c r="AL173" s="158"/>
      <c r="AM173" s="158"/>
      <c r="AN173" s="158"/>
      <c r="AO173" s="158"/>
      <c r="AP173" s="158"/>
      <c r="AQ173" s="158"/>
      <c r="AR173" s="158"/>
      <c r="AS173" s="158"/>
      <c r="AT173" s="158"/>
      <c r="AU173" s="158"/>
      <c r="AV173" s="158"/>
      <c r="AW173" s="158"/>
      <c r="AX173" s="158"/>
      <c r="AY173" s="158"/>
      <c r="AZ173" s="158"/>
      <c r="BA173" s="158"/>
      <c r="BB173" s="158"/>
      <c r="BC173" s="158"/>
      <c r="BD173" s="158"/>
      <c r="BE173" s="158"/>
      <c r="BF173" s="158"/>
      <c r="BG173" s="158"/>
      <c r="BH173" s="158"/>
    </row>
    <row r="174" spans="1:60" ht="12.75" outlineLevel="1">
      <c r="A174" s="159">
        <v>145</v>
      </c>
      <c r="B174" s="164" t="s">
        <v>440</v>
      </c>
      <c r="C174" s="195" t="s">
        <v>441</v>
      </c>
      <c r="D174" s="166" t="s">
        <v>190</v>
      </c>
      <c r="E174" s="168">
        <v>2</v>
      </c>
      <c r="F174" s="279">
        <f t="shared" si="79"/>
        <v>0</v>
      </c>
      <c r="G174" s="211">
        <f t="shared" si="87"/>
        <v>0</v>
      </c>
      <c r="H174" s="171"/>
      <c r="I174" s="172">
        <f t="shared" si="88"/>
        <v>0</v>
      </c>
      <c r="J174" s="171"/>
      <c r="K174" s="172">
        <f t="shared" si="89"/>
        <v>0</v>
      </c>
      <c r="L174" s="172">
        <v>21</v>
      </c>
      <c r="M174" s="172">
        <f t="shared" si="90"/>
        <v>0</v>
      </c>
      <c r="N174" s="172">
        <v>0</v>
      </c>
      <c r="O174" s="172">
        <f t="shared" si="91"/>
        <v>0</v>
      </c>
      <c r="P174" s="172">
        <v>0</v>
      </c>
      <c r="Q174" s="172">
        <f t="shared" si="92"/>
        <v>0</v>
      </c>
      <c r="R174" s="172"/>
      <c r="S174" s="172"/>
      <c r="T174" s="173">
        <v>0.346</v>
      </c>
      <c r="U174" s="172">
        <f t="shared" si="93"/>
        <v>0.69</v>
      </c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 t="s">
        <v>144</v>
      </c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8"/>
      <c r="BF174" s="158"/>
      <c r="BG174" s="158"/>
      <c r="BH174" s="158"/>
    </row>
    <row r="175" spans="1:60" ht="12.75" outlineLevel="1">
      <c r="A175" s="159">
        <v>147</v>
      </c>
      <c r="B175" s="164" t="s">
        <v>442</v>
      </c>
      <c r="C175" s="195" t="s">
        <v>443</v>
      </c>
      <c r="D175" s="166" t="s">
        <v>155</v>
      </c>
      <c r="E175" s="168">
        <v>3.7</v>
      </c>
      <c r="F175" s="279">
        <f t="shared" si="79"/>
        <v>0</v>
      </c>
      <c r="G175" s="211">
        <f t="shared" si="87"/>
        <v>0</v>
      </c>
      <c r="H175" s="171"/>
      <c r="I175" s="172">
        <f t="shared" si="88"/>
        <v>0</v>
      </c>
      <c r="J175" s="171"/>
      <c r="K175" s="172">
        <f t="shared" si="89"/>
        <v>0</v>
      </c>
      <c r="L175" s="172">
        <v>21</v>
      </c>
      <c r="M175" s="172">
        <f t="shared" si="90"/>
        <v>0</v>
      </c>
      <c r="N175" s="172">
        <v>0.00183</v>
      </c>
      <c r="O175" s="172">
        <f t="shared" si="91"/>
        <v>0.01</v>
      </c>
      <c r="P175" s="172">
        <v>0</v>
      </c>
      <c r="Q175" s="172">
        <f t="shared" si="92"/>
        <v>0</v>
      </c>
      <c r="R175" s="172"/>
      <c r="S175" s="172"/>
      <c r="T175" s="173">
        <v>2.96023</v>
      </c>
      <c r="U175" s="172">
        <f t="shared" si="93"/>
        <v>10.95</v>
      </c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 t="s">
        <v>156</v>
      </c>
      <c r="AF175" s="158"/>
      <c r="AG175" s="158"/>
      <c r="AH175" s="158"/>
      <c r="AI175" s="158"/>
      <c r="AJ175" s="158"/>
      <c r="AK175" s="158"/>
      <c r="AL175" s="158"/>
      <c r="AM175" s="158"/>
      <c r="AN175" s="158"/>
      <c r="AO175" s="158"/>
      <c r="AP175" s="158"/>
      <c r="AQ175" s="158"/>
      <c r="AR175" s="158"/>
      <c r="AS175" s="158"/>
      <c r="AT175" s="158"/>
      <c r="AU175" s="158"/>
      <c r="AV175" s="158"/>
      <c r="AW175" s="158"/>
      <c r="AX175" s="158"/>
      <c r="AY175" s="158"/>
      <c r="AZ175" s="158"/>
      <c r="BA175" s="158"/>
      <c r="BB175" s="158"/>
      <c r="BC175" s="158"/>
      <c r="BD175" s="158"/>
      <c r="BE175" s="158"/>
      <c r="BF175" s="158"/>
      <c r="BG175" s="158"/>
      <c r="BH175" s="158"/>
    </row>
    <row r="176" spans="1:60" ht="22.5" outlineLevel="1">
      <c r="A176" s="159">
        <v>148</v>
      </c>
      <c r="B176" s="164" t="s">
        <v>444</v>
      </c>
      <c r="C176" s="195" t="s">
        <v>445</v>
      </c>
      <c r="D176" s="166" t="s">
        <v>155</v>
      </c>
      <c r="E176" s="168">
        <v>8.3</v>
      </c>
      <c r="F176" s="279">
        <f t="shared" si="79"/>
        <v>0</v>
      </c>
      <c r="G176" s="211">
        <f t="shared" si="87"/>
        <v>0</v>
      </c>
      <c r="H176" s="171"/>
      <c r="I176" s="172">
        <f t="shared" si="88"/>
        <v>0</v>
      </c>
      <c r="J176" s="171"/>
      <c r="K176" s="172">
        <f t="shared" si="89"/>
        <v>0</v>
      </c>
      <c r="L176" s="172">
        <v>21</v>
      </c>
      <c r="M176" s="172">
        <f t="shared" si="90"/>
        <v>0</v>
      </c>
      <c r="N176" s="172">
        <v>0.00028</v>
      </c>
      <c r="O176" s="172">
        <f t="shared" si="91"/>
        <v>0</v>
      </c>
      <c r="P176" s="172">
        <v>0</v>
      </c>
      <c r="Q176" s="172">
        <f t="shared" si="92"/>
        <v>0</v>
      </c>
      <c r="R176" s="172"/>
      <c r="S176" s="172"/>
      <c r="T176" s="173">
        <v>1.343</v>
      </c>
      <c r="U176" s="172">
        <f t="shared" si="93"/>
        <v>11.15</v>
      </c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 t="s">
        <v>144</v>
      </c>
      <c r="AF176" s="158"/>
      <c r="AG176" s="158"/>
      <c r="AH176" s="158"/>
      <c r="AI176" s="158"/>
      <c r="AJ176" s="158"/>
      <c r="AK176" s="158"/>
      <c r="AL176" s="158"/>
      <c r="AM176" s="158"/>
      <c r="AN176" s="158"/>
      <c r="AO176" s="158"/>
      <c r="AP176" s="158"/>
      <c r="AQ176" s="158"/>
      <c r="AR176" s="158"/>
      <c r="AS176" s="158"/>
      <c r="AT176" s="158"/>
      <c r="AU176" s="158"/>
      <c r="AV176" s="158"/>
      <c r="AW176" s="158"/>
      <c r="AX176" s="158"/>
      <c r="AY176" s="158"/>
      <c r="AZ176" s="158"/>
      <c r="BA176" s="158"/>
      <c r="BB176" s="158"/>
      <c r="BC176" s="158"/>
      <c r="BD176" s="158"/>
      <c r="BE176" s="158"/>
      <c r="BF176" s="158"/>
      <c r="BG176" s="158"/>
      <c r="BH176" s="158"/>
    </row>
    <row r="177" spans="1:31" ht="12.75">
      <c r="A177" s="160" t="s">
        <v>139</v>
      </c>
      <c r="B177" s="165" t="s">
        <v>97</v>
      </c>
      <c r="C177" s="196" t="s">
        <v>98</v>
      </c>
      <c r="D177" s="167"/>
      <c r="E177" s="169"/>
      <c r="F177" s="280"/>
      <c r="G177" s="212">
        <f>SUMIF(AE178:AE189,"&lt;&gt;NOR",G178:G189)</f>
        <v>0</v>
      </c>
      <c r="H177" s="174"/>
      <c r="I177" s="174">
        <f>SUM(I178:I189)</f>
        <v>0</v>
      </c>
      <c r="J177" s="174"/>
      <c r="K177" s="174">
        <f>SUM(K178:K189)</f>
        <v>0</v>
      </c>
      <c r="L177" s="174"/>
      <c r="M177" s="174">
        <f>SUM(M178:M189)</f>
        <v>0</v>
      </c>
      <c r="N177" s="174"/>
      <c r="O177" s="174">
        <f>SUM(O178:O189)</f>
        <v>0.43</v>
      </c>
      <c r="P177" s="174"/>
      <c r="Q177" s="174">
        <f>SUM(Q178:Q189)</f>
        <v>0.23</v>
      </c>
      <c r="R177" s="174"/>
      <c r="S177" s="174"/>
      <c r="T177" s="175"/>
      <c r="U177" s="174">
        <f>SUM(U178:U189)</f>
        <v>43.42000000000001</v>
      </c>
      <c r="AE177" t="s">
        <v>140</v>
      </c>
    </row>
    <row r="178" spans="1:60" ht="12.75" outlineLevel="1">
      <c r="A178" s="159">
        <v>149</v>
      </c>
      <c r="B178" s="164" t="s">
        <v>446</v>
      </c>
      <c r="C178" s="195" t="s">
        <v>447</v>
      </c>
      <c r="D178" s="166" t="s">
        <v>199</v>
      </c>
      <c r="E178" s="168">
        <v>7.6</v>
      </c>
      <c r="F178" s="279">
        <f t="shared" si="79"/>
        <v>0</v>
      </c>
      <c r="G178" s="211">
        <f aca="true" t="shared" si="94" ref="G178:G189">ROUND(E178*F178,2)</f>
        <v>0</v>
      </c>
      <c r="H178" s="171"/>
      <c r="I178" s="172">
        <f aca="true" t="shared" si="95" ref="I178:I189">ROUND(E178*H178,2)</f>
        <v>0</v>
      </c>
      <c r="J178" s="171"/>
      <c r="K178" s="172">
        <f aca="true" t="shared" si="96" ref="K178:K189">ROUND(E178*J178,2)</f>
        <v>0</v>
      </c>
      <c r="L178" s="172">
        <v>21</v>
      </c>
      <c r="M178" s="172">
        <f aca="true" t="shared" si="97" ref="M178:M189">G178*(1+L178/100)</f>
        <v>0</v>
      </c>
      <c r="N178" s="172">
        <v>6E-05</v>
      </c>
      <c r="O178" s="172">
        <f aca="true" t="shared" si="98" ref="O178:O189">ROUND(E178*N178,2)</f>
        <v>0</v>
      </c>
      <c r="P178" s="172">
        <v>0</v>
      </c>
      <c r="Q178" s="172">
        <f aca="true" t="shared" si="99" ref="Q178:Q189">ROUND(E178*P178,2)</f>
        <v>0</v>
      </c>
      <c r="R178" s="172"/>
      <c r="S178" s="172"/>
      <c r="T178" s="173">
        <v>0.586</v>
      </c>
      <c r="U178" s="172">
        <f aca="true" t="shared" si="100" ref="U178:U189">ROUND(E178*T178,2)</f>
        <v>4.45</v>
      </c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 t="s">
        <v>144</v>
      </c>
      <c r="AF178" s="158"/>
      <c r="AG178" s="158"/>
      <c r="AH178" s="158"/>
      <c r="AI178" s="158"/>
      <c r="AJ178" s="158"/>
      <c r="AK178" s="158"/>
      <c r="AL178" s="158"/>
      <c r="AM178" s="158"/>
      <c r="AN178" s="158"/>
      <c r="AO178" s="158"/>
      <c r="AP178" s="158"/>
      <c r="AQ178" s="158"/>
      <c r="AR178" s="158"/>
      <c r="AS178" s="158"/>
      <c r="AT178" s="158"/>
      <c r="AU178" s="158"/>
      <c r="AV178" s="158"/>
      <c r="AW178" s="158"/>
      <c r="AX178" s="158"/>
      <c r="AY178" s="158"/>
      <c r="AZ178" s="158"/>
      <c r="BA178" s="158"/>
      <c r="BB178" s="158"/>
      <c r="BC178" s="158"/>
      <c r="BD178" s="158"/>
      <c r="BE178" s="158"/>
      <c r="BF178" s="158"/>
      <c r="BG178" s="158"/>
      <c r="BH178" s="158"/>
    </row>
    <row r="179" spans="1:60" ht="12.75" outlineLevel="1">
      <c r="A179" s="159">
        <v>150</v>
      </c>
      <c r="B179" s="164" t="s">
        <v>448</v>
      </c>
      <c r="C179" s="195" t="s">
        <v>449</v>
      </c>
      <c r="D179" s="166" t="s">
        <v>199</v>
      </c>
      <c r="E179" s="168">
        <v>7.6</v>
      </c>
      <c r="F179" s="279">
        <f t="shared" si="79"/>
        <v>0</v>
      </c>
      <c r="G179" s="211">
        <f t="shared" si="94"/>
        <v>0</v>
      </c>
      <c r="H179" s="171"/>
      <c r="I179" s="172">
        <f t="shared" si="95"/>
        <v>0</v>
      </c>
      <c r="J179" s="171"/>
      <c r="K179" s="172">
        <f t="shared" si="96"/>
        <v>0</v>
      </c>
      <c r="L179" s="172">
        <v>21</v>
      </c>
      <c r="M179" s="172">
        <f t="shared" si="97"/>
        <v>0</v>
      </c>
      <c r="N179" s="172">
        <v>0.00019</v>
      </c>
      <c r="O179" s="172">
        <f t="shared" si="98"/>
        <v>0</v>
      </c>
      <c r="P179" s="172">
        <v>0</v>
      </c>
      <c r="Q179" s="172">
        <f t="shared" si="99"/>
        <v>0</v>
      </c>
      <c r="R179" s="172"/>
      <c r="S179" s="172"/>
      <c r="T179" s="173">
        <v>0.234</v>
      </c>
      <c r="U179" s="172">
        <f t="shared" si="100"/>
        <v>1.78</v>
      </c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 t="s">
        <v>144</v>
      </c>
      <c r="AF179" s="158"/>
      <c r="AG179" s="158"/>
      <c r="AH179" s="158"/>
      <c r="AI179" s="158"/>
      <c r="AJ179" s="158"/>
      <c r="AK179" s="158"/>
      <c r="AL179" s="158"/>
      <c r="AM179" s="158"/>
      <c r="AN179" s="158"/>
      <c r="AO179" s="158"/>
      <c r="AP179" s="158"/>
      <c r="AQ179" s="158"/>
      <c r="AR179" s="158"/>
      <c r="AS179" s="158"/>
      <c r="AT179" s="158"/>
      <c r="AU179" s="158"/>
      <c r="AV179" s="158"/>
      <c r="AW179" s="158"/>
      <c r="AX179" s="158"/>
      <c r="AY179" s="158"/>
      <c r="AZ179" s="158"/>
      <c r="BA179" s="158"/>
      <c r="BB179" s="158"/>
      <c r="BC179" s="158"/>
      <c r="BD179" s="158"/>
      <c r="BE179" s="158"/>
      <c r="BF179" s="158"/>
      <c r="BG179" s="158"/>
      <c r="BH179" s="158"/>
    </row>
    <row r="180" spans="1:60" ht="12.75" outlineLevel="1">
      <c r="A180" s="159">
        <v>151</v>
      </c>
      <c r="B180" s="164" t="s">
        <v>450</v>
      </c>
      <c r="C180" s="195" t="s">
        <v>451</v>
      </c>
      <c r="D180" s="166" t="s">
        <v>155</v>
      </c>
      <c r="E180" s="168">
        <v>1</v>
      </c>
      <c r="F180" s="279">
        <f t="shared" si="79"/>
        <v>0</v>
      </c>
      <c r="G180" s="211">
        <f t="shared" si="94"/>
        <v>0</v>
      </c>
      <c r="H180" s="171"/>
      <c r="I180" s="172">
        <f t="shared" si="95"/>
        <v>0</v>
      </c>
      <c r="J180" s="171"/>
      <c r="K180" s="172">
        <f t="shared" si="96"/>
        <v>0</v>
      </c>
      <c r="L180" s="172">
        <v>21</v>
      </c>
      <c r="M180" s="172">
        <f t="shared" si="97"/>
        <v>0</v>
      </c>
      <c r="N180" s="172">
        <v>0.00215</v>
      </c>
      <c r="O180" s="172">
        <f t="shared" si="98"/>
        <v>0</v>
      </c>
      <c r="P180" s="172">
        <v>0</v>
      </c>
      <c r="Q180" s="172">
        <f t="shared" si="99"/>
        <v>0</v>
      </c>
      <c r="R180" s="172"/>
      <c r="S180" s="172"/>
      <c r="T180" s="173">
        <v>0</v>
      </c>
      <c r="U180" s="172">
        <f t="shared" si="100"/>
        <v>0</v>
      </c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 t="s">
        <v>179</v>
      </c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8"/>
      <c r="BC180" s="158"/>
      <c r="BD180" s="158"/>
      <c r="BE180" s="158"/>
      <c r="BF180" s="158"/>
      <c r="BG180" s="158"/>
      <c r="BH180" s="158"/>
    </row>
    <row r="181" spans="1:60" ht="12.75" outlineLevel="1">
      <c r="A181" s="159">
        <v>152</v>
      </c>
      <c r="B181" s="164" t="s">
        <v>452</v>
      </c>
      <c r="C181" s="195" t="s">
        <v>453</v>
      </c>
      <c r="D181" s="166" t="s">
        <v>190</v>
      </c>
      <c r="E181" s="168">
        <v>24</v>
      </c>
      <c r="F181" s="279">
        <f t="shared" si="79"/>
        <v>0</v>
      </c>
      <c r="G181" s="211">
        <f t="shared" si="94"/>
        <v>0</v>
      </c>
      <c r="H181" s="171"/>
      <c r="I181" s="172">
        <f t="shared" si="95"/>
        <v>0</v>
      </c>
      <c r="J181" s="171"/>
      <c r="K181" s="172">
        <f t="shared" si="96"/>
        <v>0</v>
      </c>
      <c r="L181" s="172">
        <v>21</v>
      </c>
      <c r="M181" s="172">
        <f t="shared" si="97"/>
        <v>0</v>
      </c>
      <c r="N181" s="172">
        <v>0.00019</v>
      </c>
      <c r="O181" s="172">
        <f t="shared" si="98"/>
        <v>0</v>
      </c>
      <c r="P181" s="172">
        <v>0</v>
      </c>
      <c r="Q181" s="172">
        <f t="shared" si="99"/>
        <v>0</v>
      </c>
      <c r="R181" s="172"/>
      <c r="S181" s="172"/>
      <c r="T181" s="173">
        <v>0.56</v>
      </c>
      <c r="U181" s="172">
        <f t="shared" si="100"/>
        <v>13.44</v>
      </c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 t="s">
        <v>144</v>
      </c>
      <c r="AF181" s="158"/>
      <c r="AG181" s="158"/>
      <c r="AH181" s="158"/>
      <c r="AI181" s="158"/>
      <c r="AJ181" s="158"/>
      <c r="AK181" s="158"/>
      <c r="AL181" s="158"/>
      <c r="AM181" s="158"/>
      <c r="AN181" s="158"/>
      <c r="AO181" s="158"/>
      <c r="AP181" s="158"/>
      <c r="AQ181" s="158"/>
      <c r="AR181" s="158"/>
      <c r="AS181" s="158"/>
      <c r="AT181" s="158"/>
      <c r="AU181" s="158"/>
      <c r="AV181" s="158"/>
      <c r="AW181" s="158"/>
      <c r="AX181" s="158"/>
      <c r="AY181" s="158"/>
      <c r="AZ181" s="158"/>
      <c r="BA181" s="158"/>
      <c r="BB181" s="158"/>
      <c r="BC181" s="158"/>
      <c r="BD181" s="158"/>
      <c r="BE181" s="158"/>
      <c r="BF181" s="158"/>
      <c r="BG181" s="158"/>
      <c r="BH181" s="158"/>
    </row>
    <row r="182" spans="1:60" ht="12.75" outlineLevel="1">
      <c r="A182" s="159">
        <v>153</v>
      </c>
      <c r="B182" s="164" t="s">
        <v>454</v>
      </c>
      <c r="C182" s="195" t="s">
        <v>455</v>
      </c>
      <c r="D182" s="166" t="s">
        <v>190</v>
      </c>
      <c r="E182" s="168">
        <v>14</v>
      </c>
      <c r="F182" s="279">
        <f t="shared" si="79"/>
        <v>0</v>
      </c>
      <c r="G182" s="211">
        <f t="shared" si="94"/>
        <v>0</v>
      </c>
      <c r="H182" s="171"/>
      <c r="I182" s="172">
        <f t="shared" si="95"/>
        <v>0</v>
      </c>
      <c r="J182" s="171"/>
      <c r="K182" s="172">
        <f t="shared" si="96"/>
        <v>0</v>
      </c>
      <c r="L182" s="172">
        <v>21</v>
      </c>
      <c r="M182" s="172">
        <f t="shared" si="97"/>
        <v>0</v>
      </c>
      <c r="N182" s="172">
        <v>0.00012</v>
      </c>
      <c r="O182" s="172">
        <f t="shared" si="98"/>
        <v>0</v>
      </c>
      <c r="P182" s="172">
        <v>0</v>
      </c>
      <c r="Q182" s="172">
        <f t="shared" si="99"/>
        <v>0</v>
      </c>
      <c r="R182" s="172"/>
      <c r="S182" s="172"/>
      <c r="T182" s="173">
        <v>0.2</v>
      </c>
      <c r="U182" s="172">
        <f t="shared" si="100"/>
        <v>2.8</v>
      </c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 t="s">
        <v>144</v>
      </c>
      <c r="AF182" s="158"/>
      <c r="AG182" s="158"/>
      <c r="AH182" s="158"/>
      <c r="AI182" s="158"/>
      <c r="AJ182" s="158"/>
      <c r="AK182" s="158"/>
      <c r="AL182" s="158"/>
      <c r="AM182" s="158"/>
      <c r="AN182" s="158"/>
      <c r="AO182" s="158"/>
      <c r="AP182" s="158"/>
      <c r="AQ182" s="158"/>
      <c r="AR182" s="158"/>
      <c r="AS182" s="158"/>
      <c r="AT182" s="158"/>
      <c r="AU182" s="158"/>
      <c r="AV182" s="158"/>
      <c r="AW182" s="158"/>
      <c r="AX182" s="158"/>
      <c r="AY182" s="158"/>
      <c r="AZ182" s="158"/>
      <c r="BA182" s="158"/>
      <c r="BB182" s="158"/>
      <c r="BC182" s="158"/>
      <c r="BD182" s="158"/>
      <c r="BE182" s="158"/>
      <c r="BF182" s="158"/>
      <c r="BG182" s="158"/>
      <c r="BH182" s="158"/>
    </row>
    <row r="183" spans="1:60" ht="12.75" outlineLevel="1">
      <c r="A183" s="159">
        <v>154</v>
      </c>
      <c r="B183" s="164" t="s">
        <v>456</v>
      </c>
      <c r="C183" s="195" t="s">
        <v>457</v>
      </c>
      <c r="D183" s="166" t="s">
        <v>199</v>
      </c>
      <c r="E183" s="168">
        <v>36.1</v>
      </c>
      <c r="F183" s="279">
        <f t="shared" si="79"/>
        <v>0</v>
      </c>
      <c r="G183" s="211">
        <f t="shared" si="94"/>
        <v>0</v>
      </c>
      <c r="H183" s="171"/>
      <c r="I183" s="172">
        <f t="shared" si="95"/>
        <v>0</v>
      </c>
      <c r="J183" s="171"/>
      <c r="K183" s="172">
        <f t="shared" si="96"/>
        <v>0</v>
      </c>
      <c r="L183" s="172">
        <v>21</v>
      </c>
      <c r="M183" s="172">
        <f t="shared" si="97"/>
        <v>0</v>
      </c>
      <c r="N183" s="172">
        <v>0.00241</v>
      </c>
      <c r="O183" s="172">
        <f t="shared" si="98"/>
        <v>0.09</v>
      </c>
      <c r="P183" s="172">
        <v>0</v>
      </c>
      <c r="Q183" s="172">
        <f t="shared" si="99"/>
        <v>0</v>
      </c>
      <c r="R183" s="172"/>
      <c r="S183" s="172"/>
      <c r="T183" s="173">
        <v>0</v>
      </c>
      <c r="U183" s="172">
        <f t="shared" si="100"/>
        <v>0</v>
      </c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 t="s">
        <v>179</v>
      </c>
      <c r="AF183" s="158"/>
      <c r="AG183" s="158"/>
      <c r="AH183" s="158"/>
      <c r="AI183" s="158"/>
      <c r="AJ183" s="158"/>
      <c r="AK183" s="158"/>
      <c r="AL183" s="158"/>
      <c r="AM183" s="158"/>
      <c r="AN183" s="158"/>
      <c r="AO183" s="158"/>
      <c r="AP183" s="158"/>
      <c r="AQ183" s="158"/>
      <c r="AR183" s="158"/>
      <c r="AS183" s="158"/>
      <c r="AT183" s="158"/>
      <c r="AU183" s="158"/>
      <c r="AV183" s="158"/>
      <c r="AW183" s="158"/>
      <c r="AX183" s="158"/>
      <c r="AY183" s="158"/>
      <c r="AZ183" s="158"/>
      <c r="BA183" s="158"/>
      <c r="BB183" s="158"/>
      <c r="BC183" s="158"/>
      <c r="BD183" s="158"/>
      <c r="BE183" s="158"/>
      <c r="BF183" s="158"/>
      <c r="BG183" s="158"/>
      <c r="BH183" s="158"/>
    </row>
    <row r="184" spans="1:60" ht="12.75" outlineLevel="1">
      <c r="A184" s="159">
        <v>155</v>
      </c>
      <c r="B184" s="164" t="s">
        <v>458</v>
      </c>
      <c r="C184" s="195" t="s">
        <v>459</v>
      </c>
      <c r="D184" s="166" t="s">
        <v>163</v>
      </c>
      <c r="E184" s="168">
        <v>0.732</v>
      </c>
      <c r="F184" s="279">
        <f t="shared" si="79"/>
        <v>0</v>
      </c>
      <c r="G184" s="211">
        <f t="shared" si="94"/>
        <v>0</v>
      </c>
      <c r="H184" s="171"/>
      <c r="I184" s="172">
        <f t="shared" si="95"/>
        <v>0</v>
      </c>
      <c r="J184" s="171"/>
      <c r="K184" s="172">
        <f t="shared" si="96"/>
        <v>0</v>
      </c>
      <c r="L184" s="172">
        <v>21</v>
      </c>
      <c r="M184" s="172">
        <f t="shared" si="97"/>
        <v>0</v>
      </c>
      <c r="N184" s="172">
        <v>0</v>
      </c>
      <c r="O184" s="172">
        <f t="shared" si="98"/>
        <v>0</v>
      </c>
      <c r="P184" s="172">
        <v>0</v>
      </c>
      <c r="Q184" s="172">
        <f t="shared" si="99"/>
        <v>0</v>
      </c>
      <c r="R184" s="172"/>
      <c r="S184" s="172"/>
      <c r="T184" s="173">
        <v>3.327</v>
      </c>
      <c r="U184" s="172">
        <f t="shared" si="100"/>
        <v>2.44</v>
      </c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 t="s">
        <v>144</v>
      </c>
      <c r="AF184" s="158"/>
      <c r="AG184" s="158"/>
      <c r="AH184" s="158"/>
      <c r="AI184" s="158"/>
      <c r="AJ184" s="158"/>
      <c r="AK184" s="158"/>
      <c r="AL184" s="158"/>
      <c r="AM184" s="158"/>
      <c r="AN184" s="158"/>
      <c r="AO184" s="158"/>
      <c r="AP184" s="158"/>
      <c r="AQ184" s="158"/>
      <c r="AR184" s="158"/>
      <c r="AS184" s="158"/>
      <c r="AT184" s="158"/>
      <c r="AU184" s="158"/>
      <c r="AV184" s="158"/>
      <c r="AW184" s="158"/>
      <c r="AX184" s="158"/>
      <c r="AY184" s="158"/>
      <c r="AZ184" s="158"/>
      <c r="BA184" s="158"/>
      <c r="BB184" s="158"/>
      <c r="BC184" s="158"/>
      <c r="BD184" s="158"/>
      <c r="BE184" s="158"/>
      <c r="BF184" s="158"/>
      <c r="BG184" s="158"/>
      <c r="BH184" s="158"/>
    </row>
    <row r="185" spans="1:60" ht="12.75" outlineLevel="1">
      <c r="A185" s="159">
        <v>156</v>
      </c>
      <c r="B185" s="164" t="s">
        <v>460</v>
      </c>
      <c r="C185" s="195" t="s">
        <v>461</v>
      </c>
      <c r="D185" s="166" t="s">
        <v>178</v>
      </c>
      <c r="E185" s="168">
        <v>380</v>
      </c>
      <c r="F185" s="279">
        <f t="shared" si="79"/>
        <v>0</v>
      </c>
      <c r="G185" s="211">
        <f t="shared" si="94"/>
        <v>0</v>
      </c>
      <c r="H185" s="171"/>
      <c r="I185" s="172">
        <f t="shared" si="95"/>
        <v>0</v>
      </c>
      <c r="J185" s="171"/>
      <c r="K185" s="172">
        <f t="shared" si="96"/>
        <v>0</v>
      </c>
      <c r="L185" s="172">
        <v>21</v>
      </c>
      <c r="M185" s="172">
        <f t="shared" si="97"/>
        <v>0</v>
      </c>
      <c r="N185" s="172">
        <v>6E-05</v>
      </c>
      <c r="O185" s="172">
        <f t="shared" si="98"/>
        <v>0.02</v>
      </c>
      <c r="P185" s="172">
        <v>0</v>
      </c>
      <c r="Q185" s="172">
        <f t="shared" si="99"/>
        <v>0</v>
      </c>
      <c r="R185" s="172"/>
      <c r="S185" s="172"/>
      <c r="T185" s="173">
        <v>0.021</v>
      </c>
      <c r="U185" s="172">
        <f t="shared" si="100"/>
        <v>7.98</v>
      </c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 t="s">
        <v>144</v>
      </c>
      <c r="AF185" s="158"/>
      <c r="AG185" s="158"/>
      <c r="AH185" s="158"/>
      <c r="AI185" s="158"/>
      <c r="AJ185" s="158"/>
      <c r="AK185" s="158"/>
      <c r="AL185" s="158"/>
      <c r="AM185" s="158"/>
      <c r="AN185" s="158"/>
      <c r="AO185" s="158"/>
      <c r="AP185" s="158"/>
      <c r="AQ185" s="158"/>
      <c r="AR185" s="158"/>
      <c r="AS185" s="158"/>
      <c r="AT185" s="158"/>
      <c r="AU185" s="158"/>
      <c r="AV185" s="158"/>
      <c r="AW185" s="158"/>
      <c r="AX185" s="158"/>
      <c r="AY185" s="158"/>
      <c r="AZ185" s="158"/>
      <c r="BA185" s="158"/>
      <c r="BB185" s="158"/>
      <c r="BC185" s="158"/>
      <c r="BD185" s="158"/>
      <c r="BE185" s="158"/>
      <c r="BF185" s="158"/>
      <c r="BG185" s="158"/>
      <c r="BH185" s="158"/>
    </row>
    <row r="186" spans="1:60" ht="12.75" outlineLevel="1">
      <c r="A186" s="159">
        <v>157</v>
      </c>
      <c r="B186" s="164" t="s">
        <v>462</v>
      </c>
      <c r="C186" s="195" t="s">
        <v>463</v>
      </c>
      <c r="D186" s="166" t="s">
        <v>163</v>
      </c>
      <c r="E186" s="168">
        <v>0.32</v>
      </c>
      <c r="F186" s="279">
        <f t="shared" si="79"/>
        <v>0</v>
      </c>
      <c r="G186" s="211">
        <f t="shared" si="94"/>
        <v>0</v>
      </c>
      <c r="H186" s="171"/>
      <c r="I186" s="172">
        <f t="shared" si="95"/>
        <v>0</v>
      </c>
      <c r="J186" s="171"/>
      <c r="K186" s="172">
        <f t="shared" si="96"/>
        <v>0</v>
      </c>
      <c r="L186" s="172">
        <v>21</v>
      </c>
      <c r="M186" s="172">
        <f t="shared" si="97"/>
        <v>0</v>
      </c>
      <c r="N186" s="172">
        <v>1</v>
      </c>
      <c r="O186" s="172">
        <f t="shared" si="98"/>
        <v>0.32</v>
      </c>
      <c r="P186" s="172">
        <v>0</v>
      </c>
      <c r="Q186" s="172">
        <f t="shared" si="99"/>
        <v>0</v>
      </c>
      <c r="R186" s="172"/>
      <c r="S186" s="172"/>
      <c r="T186" s="173">
        <v>0</v>
      </c>
      <c r="U186" s="172">
        <f t="shared" si="100"/>
        <v>0</v>
      </c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 t="s">
        <v>179</v>
      </c>
      <c r="AF186" s="158"/>
      <c r="AG186" s="158"/>
      <c r="AH186" s="158"/>
      <c r="AI186" s="158"/>
      <c r="AJ186" s="158"/>
      <c r="AK186" s="158"/>
      <c r="AL186" s="158"/>
      <c r="AM186" s="158"/>
      <c r="AN186" s="158"/>
      <c r="AO186" s="158"/>
      <c r="AP186" s="158"/>
      <c r="AQ186" s="158"/>
      <c r="AR186" s="158"/>
      <c r="AS186" s="158"/>
      <c r="AT186" s="158"/>
      <c r="AU186" s="158"/>
      <c r="AV186" s="158"/>
      <c r="AW186" s="158"/>
      <c r="AX186" s="158"/>
      <c r="AY186" s="158"/>
      <c r="AZ186" s="158"/>
      <c r="BA186" s="158"/>
      <c r="BB186" s="158"/>
      <c r="BC186" s="158"/>
      <c r="BD186" s="158"/>
      <c r="BE186" s="158"/>
      <c r="BF186" s="158"/>
      <c r="BG186" s="158"/>
      <c r="BH186" s="158"/>
    </row>
    <row r="187" spans="1:60" ht="12.75" outlineLevel="1">
      <c r="A187" s="159">
        <v>158</v>
      </c>
      <c r="B187" s="164" t="s">
        <v>464</v>
      </c>
      <c r="C187" s="195" t="s">
        <v>465</v>
      </c>
      <c r="D187" s="166" t="s">
        <v>190</v>
      </c>
      <c r="E187" s="168">
        <v>2</v>
      </c>
      <c r="F187" s="279">
        <f t="shared" si="79"/>
        <v>0</v>
      </c>
      <c r="G187" s="211">
        <f t="shared" si="94"/>
        <v>0</v>
      </c>
      <c r="H187" s="171"/>
      <c r="I187" s="172">
        <f t="shared" si="95"/>
        <v>0</v>
      </c>
      <c r="J187" s="171"/>
      <c r="K187" s="172">
        <f t="shared" si="96"/>
        <v>0</v>
      </c>
      <c r="L187" s="172">
        <v>21</v>
      </c>
      <c r="M187" s="172">
        <f t="shared" si="97"/>
        <v>0</v>
      </c>
      <c r="N187" s="172">
        <v>0</v>
      </c>
      <c r="O187" s="172">
        <f t="shared" si="98"/>
        <v>0</v>
      </c>
      <c r="P187" s="172">
        <v>0</v>
      </c>
      <c r="Q187" s="172">
        <f t="shared" si="99"/>
        <v>0</v>
      </c>
      <c r="R187" s="172"/>
      <c r="S187" s="172"/>
      <c r="T187" s="173">
        <v>1.1</v>
      </c>
      <c r="U187" s="172">
        <f t="shared" si="100"/>
        <v>2.2</v>
      </c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 t="s">
        <v>144</v>
      </c>
      <c r="AF187" s="158"/>
      <c r="AG187" s="158"/>
      <c r="AH187" s="158"/>
      <c r="AI187" s="158"/>
      <c r="AJ187" s="158"/>
      <c r="AK187" s="158"/>
      <c r="AL187" s="158"/>
      <c r="AM187" s="158"/>
      <c r="AN187" s="158"/>
      <c r="AO187" s="158"/>
      <c r="AP187" s="158"/>
      <c r="AQ187" s="158"/>
      <c r="AR187" s="158"/>
      <c r="AS187" s="158"/>
      <c r="AT187" s="158"/>
      <c r="AU187" s="158"/>
      <c r="AV187" s="158"/>
      <c r="AW187" s="158"/>
      <c r="AX187" s="158"/>
      <c r="AY187" s="158"/>
      <c r="AZ187" s="158"/>
      <c r="BA187" s="158"/>
      <c r="BB187" s="158"/>
      <c r="BC187" s="158"/>
      <c r="BD187" s="158"/>
      <c r="BE187" s="158"/>
      <c r="BF187" s="158"/>
      <c r="BG187" s="158"/>
      <c r="BH187" s="158"/>
    </row>
    <row r="188" spans="1:60" ht="12.75" outlineLevel="1">
      <c r="A188" s="159">
        <v>159</v>
      </c>
      <c r="B188" s="164" t="s">
        <v>466</v>
      </c>
      <c r="C188" s="195" t="s">
        <v>467</v>
      </c>
      <c r="D188" s="166" t="s">
        <v>155</v>
      </c>
      <c r="E188" s="168">
        <v>8.1</v>
      </c>
      <c r="F188" s="279">
        <f t="shared" si="79"/>
        <v>0</v>
      </c>
      <c r="G188" s="211">
        <f t="shared" si="94"/>
        <v>0</v>
      </c>
      <c r="H188" s="171"/>
      <c r="I188" s="172">
        <f t="shared" si="95"/>
        <v>0</v>
      </c>
      <c r="J188" s="171"/>
      <c r="K188" s="172">
        <f t="shared" si="96"/>
        <v>0</v>
      </c>
      <c r="L188" s="172">
        <v>21</v>
      </c>
      <c r="M188" s="172">
        <f t="shared" si="97"/>
        <v>0</v>
      </c>
      <c r="N188" s="172">
        <v>0</v>
      </c>
      <c r="O188" s="172">
        <f t="shared" si="98"/>
        <v>0</v>
      </c>
      <c r="P188" s="172">
        <v>0.02</v>
      </c>
      <c r="Q188" s="172">
        <f t="shared" si="99"/>
        <v>0.16</v>
      </c>
      <c r="R188" s="172"/>
      <c r="S188" s="172"/>
      <c r="T188" s="173">
        <v>0.925</v>
      </c>
      <c r="U188" s="172">
        <f t="shared" si="100"/>
        <v>7.49</v>
      </c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 t="s">
        <v>144</v>
      </c>
      <c r="AF188" s="158"/>
      <c r="AG188" s="158"/>
      <c r="AH188" s="158"/>
      <c r="AI188" s="158"/>
      <c r="AJ188" s="158"/>
      <c r="AK188" s="158"/>
      <c r="AL188" s="158"/>
      <c r="AM188" s="158"/>
      <c r="AN188" s="158"/>
      <c r="AO188" s="158"/>
      <c r="AP188" s="158"/>
      <c r="AQ188" s="158"/>
      <c r="AR188" s="158"/>
      <c r="AS188" s="158"/>
      <c r="AT188" s="158"/>
      <c r="AU188" s="158"/>
      <c r="AV188" s="158"/>
      <c r="AW188" s="158"/>
      <c r="AX188" s="158"/>
      <c r="AY188" s="158"/>
      <c r="AZ188" s="158"/>
      <c r="BA188" s="158"/>
      <c r="BB188" s="158"/>
      <c r="BC188" s="158"/>
      <c r="BD188" s="158"/>
      <c r="BE188" s="158"/>
      <c r="BF188" s="158"/>
      <c r="BG188" s="158"/>
      <c r="BH188" s="158"/>
    </row>
    <row r="189" spans="1:60" ht="12.75" outlineLevel="1">
      <c r="A189" s="159">
        <v>160</v>
      </c>
      <c r="B189" s="164" t="s">
        <v>468</v>
      </c>
      <c r="C189" s="195" t="s">
        <v>469</v>
      </c>
      <c r="D189" s="166" t="s">
        <v>155</v>
      </c>
      <c r="E189" s="168">
        <v>7</v>
      </c>
      <c r="F189" s="279">
        <f t="shared" si="79"/>
        <v>0</v>
      </c>
      <c r="G189" s="211">
        <f t="shared" si="94"/>
        <v>0</v>
      </c>
      <c r="H189" s="171"/>
      <c r="I189" s="172">
        <f t="shared" si="95"/>
        <v>0</v>
      </c>
      <c r="J189" s="171"/>
      <c r="K189" s="172">
        <f t="shared" si="96"/>
        <v>0</v>
      </c>
      <c r="L189" s="172">
        <v>21</v>
      </c>
      <c r="M189" s="172">
        <f t="shared" si="97"/>
        <v>0</v>
      </c>
      <c r="N189" s="172">
        <v>0</v>
      </c>
      <c r="O189" s="172">
        <f t="shared" si="98"/>
        <v>0</v>
      </c>
      <c r="P189" s="172">
        <v>0.01</v>
      </c>
      <c r="Q189" s="172">
        <f t="shared" si="99"/>
        <v>0.07</v>
      </c>
      <c r="R189" s="172"/>
      <c r="S189" s="172"/>
      <c r="T189" s="173">
        <v>0.12</v>
      </c>
      <c r="U189" s="172">
        <f t="shared" si="100"/>
        <v>0.84</v>
      </c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 t="s">
        <v>144</v>
      </c>
      <c r="AF189" s="158"/>
      <c r="AG189" s="158"/>
      <c r="AH189" s="158"/>
      <c r="AI189" s="158"/>
      <c r="AJ189" s="158"/>
      <c r="AK189" s="158"/>
      <c r="AL189" s="158"/>
      <c r="AM189" s="158"/>
      <c r="AN189" s="158"/>
      <c r="AO189" s="158"/>
      <c r="AP189" s="158"/>
      <c r="AQ189" s="158"/>
      <c r="AR189" s="158"/>
      <c r="AS189" s="158"/>
      <c r="AT189" s="158"/>
      <c r="AU189" s="158"/>
      <c r="AV189" s="158"/>
      <c r="AW189" s="158"/>
      <c r="AX189" s="158"/>
      <c r="AY189" s="158"/>
      <c r="AZ189" s="158"/>
      <c r="BA189" s="158"/>
      <c r="BB189" s="158"/>
      <c r="BC189" s="158"/>
      <c r="BD189" s="158"/>
      <c r="BE189" s="158"/>
      <c r="BF189" s="158"/>
      <c r="BG189" s="158"/>
      <c r="BH189" s="158"/>
    </row>
    <row r="190" spans="1:31" ht="12.75">
      <c r="A190" s="160" t="s">
        <v>139</v>
      </c>
      <c r="B190" s="165" t="s">
        <v>99</v>
      </c>
      <c r="C190" s="196" t="s">
        <v>100</v>
      </c>
      <c r="D190" s="167"/>
      <c r="E190" s="169"/>
      <c r="F190" s="280"/>
      <c r="G190" s="212">
        <f>SUMIF(AE191:AE195,"&lt;&gt;NOR",G191:G195)</f>
        <v>0</v>
      </c>
      <c r="H190" s="174"/>
      <c r="I190" s="174">
        <f>SUM(I191:I195)</f>
        <v>0</v>
      </c>
      <c r="J190" s="174"/>
      <c r="K190" s="174">
        <f>SUM(K191:K195)</f>
        <v>0</v>
      </c>
      <c r="L190" s="174"/>
      <c r="M190" s="174">
        <f>SUM(M191:M195)</f>
        <v>0</v>
      </c>
      <c r="N190" s="174"/>
      <c r="O190" s="174">
        <f>SUM(O191:O195)</f>
        <v>15.74</v>
      </c>
      <c r="P190" s="174"/>
      <c r="Q190" s="174">
        <f>SUM(Q191:Q195)</f>
        <v>0</v>
      </c>
      <c r="R190" s="174"/>
      <c r="S190" s="174"/>
      <c r="T190" s="175"/>
      <c r="U190" s="174">
        <f>SUM(U191:U195)</f>
        <v>257.62</v>
      </c>
      <c r="AE190" t="s">
        <v>140</v>
      </c>
    </row>
    <row r="191" spans="1:60" ht="12.75" outlineLevel="1">
      <c r="A191" s="159">
        <v>161</v>
      </c>
      <c r="B191" s="164" t="s">
        <v>470</v>
      </c>
      <c r="C191" s="195" t="s">
        <v>471</v>
      </c>
      <c r="D191" s="166" t="s">
        <v>155</v>
      </c>
      <c r="E191" s="168">
        <v>117.441</v>
      </c>
      <c r="F191" s="279">
        <f t="shared" si="79"/>
        <v>0</v>
      </c>
      <c r="G191" s="211">
        <f>ROUND(E191*F191,2)</f>
        <v>0</v>
      </c>
      <c r="H191" s="171"/>
      <c r="I191" s="172">
        <f>ROUND(E191*H191,2)</f>
        <v>0</v>
      </c>
      <c r="J191" s="171"/>
      <c r="K191" s="172">
        <f>ROUND(E191*J191,2)</f>
        <v>0</v>
      </c>
      <c r="L191" s="172">
        <v>21</v>
      </c>
      <c r="M191" s="172">
        <f>G191*(1+L191/100)</f>
        <v>0</v>
      </c>
      <c r="N191" s="172">
        <v>0.07614</v>
      </c>
      <c r="O191" s="172">
        <f>ROUND(E191*N191,2)</f>
        <v>8.94</v>
      </c>
      <c r="P191" s="172">
        <v>0</v>
      </c>
      <c r="Q191" s="172">
        <f>ROUND(E191*P191,2)</f>
        <v>0</v>
      </c>
      <c r="R191" s="172"/>
      <c r="S191" s="172"/>
      <c r="T191" s="173">
        <v>1.32961</v>
      </c>
      <c r="U191" s="172">
        <f>ROUND(E191*T191,2)</f>
        <v>156.15</v>
      </c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 t="s">
        <v>156</v>
      </c>
      <c r="AF191" s="158"/>
      <c r="AG191" s="158"/>
      <c r="AH191" s="158"/>
      <c r="AI191" s="158"/>
      <c r="AJ191" s="158"/>
      <c r="AK191" s="158"/>
      <c r="AL191" s="158"/>
      <c r="AM191" s="158"/>
      <c r="AN191" s="158"/>
      <c r="AO191" s="158"/>
      <c r="AP191" s="158"/>
      <c r="AQ191" s="158"/>
      <c r="AR191" s="158"/>
      <c r="AS191" s="158"/>
      <c r="AT191" s="158"/>
      <c r="AU191" s="158"/>
      <c r="AV191" s="158"/>
      <c r="AW191" s="158"/>
      <c r="AX191" s="158"/>
      <c r="AY191" s="158"/>
      <c r="AZ191" s="158"/>
      <c r="BA191" s="158"/>
      <c r="BB191" s="158"/>
      <c r="BC191" s="158"/>
      <c r="BD191" s="158"/>
      <c r="BE191" s="158"/>
      <c r="BF191" s="158"/>
      <c r="BG191" s="158"/>
      <c r="BH191" s="158"/>
    </row>
    <row r="192" spans="1:60" ht="22.5" outlineLevel="1">
      <c r="A192" s="159">
        <v>162</v>
      </c>
      <c r="B192" s="164" t="s">
        <v>472</v>
      </c>
      <c r="C192" s="195" t="s">
        <v>473</v>
      </c>
      <c r="D192" s="166" t="s">
        <v>155</v>
      </c>
      <c r="E192" s="168">
        <v>35.74</v>
      </c>
      <c r="F192" s="279">
        <f t="shared" si="79"/>
        <v>0</v>
      </c>
      <c r="G192" s="211">
        <f>ROUND(E192*F192,2)</f>
        <v>0</v>
      </c>
      <c r="H192" s="171"/>
      <c r="I192" s="172">
        <f>ROUND(E192*H192,2)</f>
        <v>0</v>
      </c>
      <c r="J192" s="171"/>
      <c r="K192" s="172">
        <f>ROUND(E192*J192,2)</f>
        <v>0</v>
      </c>
      <c r="L192" s="172">
        <v>21</v>
      </c>
      <c r="M192" s="172">
        <f>G192*(1+L192/100)</f>
        <v>0</v>
      </c>
      <c r="N192" s="172">
        <v>0.0321</v>
      </c>
      <c r="O192" s="172">
        <f>ROUND(E192*N192,2)</f>
        <v>1.15</v>
      </c>
      <c r="P192" s="172">
        <v>0</v>
      </c>
      <c r="Q192" s="172">
        <f>ROUND(E192*P192,2)</f>
        <v>0</v>
      </c>
      <c r="R192" s="172"/>
      <c r="S192" s="172"/>
      <c r="T192" s="173">
        <v>0.43061</v>
      </c>
      <c r="U192" s="172">
        <f>ROUND(E192*T192,2)</f>
        <v>15.39</v>
      </c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 t="s">
        <v>156</v>
      </c>
      <c r="AF192" s="158"/>
      <c r="AG192" s="158"/>
      <c r="AH192" s="158"/>
      <c r="AI192" s="158"/>
      <c r="AJ192" s="158"/>
      <c r="AK192" s="158"/>
      <c r="AL192" s="158"/>
      <c r="AM192" s="158"/>
      <c r="AN192" s="158"/>
      <c r="AO192" s="158"/>
      <c r="AP192" s="158"/>
      <c r="AQ192" s="158"/>
      <c r="AR192" s="158"/>
      <c r="AS192" s="158"/>
      <c r="AT192" s="158"/>
      <c r="AU192" s="158"/>
      <c r="AV192" s="158"/>
      <c r="AW192" s="158"/>
      <c r="AX192" s="158"/>
      <c r="AY192" s="158"/>
      <c r="AZ192" s="158"/>
      <c r="BA192" s="158"/>
      <c r="BB192" s="158"/>
      <c r="BC192" s="158"/>
      <c r="BD192" s="158"/>
      <c r="BE192" s="158"/>
      <c r="BF192" s="158"/>
      <c r="BG192" s="158"/>
      <c r="BH192" s="158"/>
    </row>
    <row r="193" spans="1:60" ht="22.5" outlineLevel="1">
      <c r="A193" s="159">
        <v>163</v>
      </c>
      <c r="B193" s="164" t="s">
        <v>474</v>
      </c>
      <c r="C193" s="195" t="s">
        <v>475</v>
      </c>
      <c r="D193" s="166" t="s">
        <v>155</v>
      </c>
      <c r="E193" s="168">
        <v>117.441</v>
      </c>
      <c r="F193" s="279">
        <f t="shared" si="79"/>
        <v>0</v>
      </c>
      <c r="G193" s="211">
        <f>ROUND(E193*F193,2)</f>
        <v>0</v>
      </c>
      <c r="H193" s="171"/>
      <c r="I193" s="172">
        <f>ROUND(E193*H193,2)</f>
        <v>0</v>
      </c>
      <c r="J193" s="171"/>
      <c r="K193" s="172">
        <f>ROUND(E193*J193,2)</f>
        <v>0</v>
      </c>
      <c r="L193" s="172">
        <v>21</v>
      </c>
      <c r="M193" s="172">
        <f>G193*(1+L193/100)</f>
        <v>0</v>
      </c>
      <c r="N193" s="172">
        <v>0.0481</v>
      </c>
      <c r="O193" s="172">
        <f>ROUND(E193*N193,2)</f>
        <v>5.65</v>
      </c>
      <c r="P193" s="172">
        <v>0</v>
      </c>
      <c r="Q193" s="172">
        <f>ROUND(E193*P193,2)</f>
        <v>0</v>
      </c>
      <c r="R193" s="172"/>
      <c r="S193" s="172"/>
      <c r="T193" s="173">
        <v>0.45084</v>
      </c>
      <c r="U193" s="172">
        <f>ROUND(E193*T193,2)</f>
        <v>52.95</v>
      </c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 t="s">
        <v>156</v>
      </c>
      <c r="AF193" s="158"/>
      <c r="AG193" s="158"/>
      <c r="AH193" s="158"/>
      <c r="AI193" s="158"/>
      <c r="AJ193" s="158"/>
      <c r="AK193" s="158"/>
      <c r="AL193" s="158"/>
      <c r="AM193" s="158"/>
      <c r="AN193" s="158"/>
      <c r="AO193" s="158"/>
      <c r="AP193" s="158"/>
      <c r="AQ193" s="158"/>
      <c r="AR193" s="158"/>
      <c r="AS193" s="158"/>
      <c r="AT193" s="158"/>
      <c r="AU193" s="158"/>
      <c r="AV193" s="158"/>
      <c r="AW193" s="158"/>
      <c r="AX193" s="158"/>
      <c r="AY193" s="158"/>
      <c r="AZ193" s="158"/>
      <c r="BA193" s="158"/>
      <c r="BB193" s="158"/>
      <c r="BC193" s="158"/>
      <c r="BD193" s="158"/>
      <c r="BE193" s="158"/>
      <c r="BF193" s="158"/>
      <c r="BG193" s="158"/>
      <c r="BH193" s="158"/>
    </row>
    <row r="194" spans="1:60" ht="12.75" outlineLevel="1">
      <c r="A194" s="159">
        <v>164</v>
      </c>
      <c r="B194" s="164" t="s">
        <v>476</v>
      </c>
      <c r="C194" s="195" t="s">
        <v>477</v>
      </c>
      <c r="D194" s="166" t="s">
        <v>199</v>
      </c>
      <c r="E194" s="168">
        <v>37.4</v>
      </c>
      <c r="F194" s="279">
        <f t="shared" si="79"/>
        <v>0</v>
      </c>
      <c r="G194" s="211">
        <f>ROUND(E194*F194,2)</f>
        <v>0</v>
      </c>
      <c r="H194" s="171"/>
      <c r="I194" s="172">
        <f>ROUND(E194*H194,2)</f>
        <v>0</v>
      </c>
      <c r="J194" s="171"/>
      <c r="K194" s="172">
        <f>ROUND(E194*J194,2)</f>
        <v>0</v>
      </c>
      <c r="L194" s="172">
        <v>21</v>
      </c>
      <c r="M194" s="172">
        <f>G194*(1+L194/100)</f>
        <v>0</v>
      </c>
      <c r="N194" s="172">
        <v>0</v>
      </c>
      <c r="O194" s="172">
        <f>ROUND(E194*N194,2)</f>
        <v>0</v>
      </c>
      <c r="P194" s="172">
        <v>0</v>
      </c>
      <c r="Q194" s="172">
        <f>ROUND(E194*P194,2)</f>
        <v>0</v>
      </c>
      <c r="R194" s="172"/>
      <c r="S194" s="172"/>
      <c r="T194" s="173">
        <v>0.236</v>
      </c>
      <c r="U194" s="172">
        <f>ROUND(E194*T194,2)</f>
        <v>8.83</v>
      </c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 t="s">
        <v>144</v>
      </c>
      <c r="AF194" s="158"/>
      <c r="AG194" s="158"/>
      <c r="AH194" s="158"/>
      <c r="AI194" s="158"/>
      <c r="AJ194" s="158"/>
      <c r="AK194" s="158"/>
      <c r="AL194" s="158"/>
      <c r="AM194" s="158"/>
      <c r="AN194" s="158"/>
      <c r="AO194" s="158"/>
      <c r="AP194" s="158"/>
      <c r="AQ194" s="158"/>
      <c r="AR194" s="158"/>
      <c r="AS194" s="158"/>
      <c r="AT194" s="158"/>
      <c r="AU194" s="158"/>
      <c r="AV194" s="158"/>
      <c r="AW194" s="158"/>
      <c r="AX194" s="158"/>
      <c r="AY194" s="158"/>
      <c r="AZ194" s="158"/>
      <c r="BA194" s="158"/>
      <c r="BB194" s="158"/>
      <c r="BC194" s="158"/>
      <c r="BD194" s="158"/>
      <c r="BE194" s="158"/>
      <c r="BF194" s="158"/>
      <c r="BG194" s="158"/>
      <c r="BH194" s="158"/>
    </row>
    <row r="195" spans="1:60" ht="12.75" outlineLevel="1">
      <c r="A195" s="159">
        <v>165</v>
      </c>
      <c r="B195" s="164" t="s">
        <v>478</v>
      </c>
      <c r="C195" s="195" t="s">
        <v>479</v>
      </c>
      <c r="D195" s="166" t="s">
        <v>163</v>
      </c>
      <c r="E195" s="168">
        <v>15.204</v>
      </c>
      <c r="F195" s="279">
        <f t="shared" si="79"/>
        <v>0</v>
      </c>
      <c r="G195" s="211">
        <f>ROUND(E195*F195,2)</f>
        <v>0</v>
      </c>
      <c r="H195" s="171"/>
      <c r="I195" s="172">
        <f>ROUND(E195*H195,2)</f>
        <v>0</v>
      </c>
      <c r="J195" s="171"/>
      <c r="K195" s="172">
        <f>ROUND(E195*J195,2)</f>
        <v>0</v>
      </c>
      <c r="L195" s="172">
        <v>21</v>
      </c>
      <c r="M195" s="172">
        <f>G195*(1+L195/100)</f>
        <v>0</v>
      </c>
      <c r="N195" s="172">
        <v>0</v>
      </c>
      <c r="O195" s="172">
        <f>ROUND(E195*N195,2)</f>
        <v>0</v>
      </c>
      <c r="P195" s="172">
        <v>0</v>
      </c>
      <c r="Q195" s="172">
        <f>ROUND(E195*P195,2)</f>
        <v>0</v>
      </c>
      <c r="R195" s="172"/>
      <c r="S195" s="172"/>
      <c r="T195" s="173">
        <v>1.598</v>
      </c>
      <c r="U195" s="172">
        <f>ROUND(E195*T195,2)</f>
        <v>24.3</v>
      </c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 t="s">
        <v>144</v>
      </c>
      <c r="AF195" s="158"/>
      <c r="AG195" s="158"/>
      <c r="AH195" s="158"/>
      <c r="AI195" s="158"/>
      <c r="AJ195" s="158"/>
      <c r="AK195" s="158"/>
      <c r="AL195" s="158"/>
      <c r="AM195" s="158"/>
      <c r="AN195" s="158"/>
      <c r="AO195" s="158"/>
      <c r="AP195" s="158"/>
      <c r="AQ195" s="158"/>
      <c r="AR195" s="158"/>
      <c r="AS195" s="158"/>
      <c r="AT195" s="158"/>
      <c r="AU195" s="158"/>
      <c r="AV195" s="158"/>
      <c r="AW195" s="158"/>
      <c r="AX195" s="158"/>
      <c r="AY195" s="158"/>
      <c r="AZ195" s="158"/>
      <c r="BA195" s="158"/>
      <c r="BB195" s="158"/>
      <c r="BC195" s="158"/>
      <c r="BD195" s="158"/>
      <c r="BE195" s="158"/>
      <c r="BF195" s="158"/>
      <c r="BG195" s="158"/>
      <c r="BH195" s="158"/>
    </row>
    <row r="196" spans="1:31" ht="12.75">
      <c r="A196" s="160" t="s">
        <v>139</v>
      </c>
      <c r="B196" s="165" t="s">
        <v>101</v>
      </c>
      <c r="C196" s="196" t="s">
        <v>102</v>
      </c>
      <c r="D196" s="167"/>
      <c r="E196" s="169"/>
      <c r="F196" s="280"/>
      <c r="G196" s="212">
        <f>SUMIF(AE197:AE198,"&lt;&gt;NOR",G197:G198)</f>
        <v>0</v>
      </c>
      <c r="H196" s="174"/>
      <c r="I196" s="174">
        <f>SUM(I197:I198)</f>
        <v>0</v>
      </c>
      <c r="J196" s="174"/>
      <c r="K196" s="174">
        <f>SUM(K197:K198)</f>
        <v>0</v>
      </c>
      <c r="L196" s="174"/>
      <c r="M196" s="174">
        <f>SUM(M197:M198)</f>
        <v>0</v>
      </c>
      <c r="N196" s="174"/>
      <c r="O196" s="174">
        <f>SUM(O197:O198)</f>
        <v>0</v>
      </c>
      <c r="P196" s="174"/>
      <c r="Q196" s="174">
        <f>SUM(Q197:Q198)</f>
        <v>0.06</v>
      </c>
      <c r="R196" s="174"/>
      <c r="S196" s="174"/>
      <c r="T196" s="175"/>
      <c r="U196" s="174">
        <f>SUM(U197:U198)</f>
        <v>16.169999999999998</v>
      </c>
      <c r="AE196" t="s">
        <v>140</v>
      </c>
    </row>
    <row r="197" spans="1:60" ht="12.75" outlineLevel="1">
      <c r="A197" s="159">
        <v>166</v>
      </c>
      <c r="B197" s="164" t="s">
        <v>480</v>
      </c>
      <c r="C197" s="195" t="s">
        <v>481</v>
      </c>
      <c r="D197" s="166" t="s">
        <v>155</v>
      </c>
      <c r="E197" s="168">
        <v>55.1</v>
      </c>
      <c r="F197" s="279">
        <f t="shared" si="79"/>
        <v>0</v>
      </c>
      <c r="G197" s="211">
        <f>ROUND(E197*F197,2)</f>
        <v>0</v>
      </c>
      <c r="H197" s="171"/>
      <c r="I197" s="172">
        <f>ROUND(E197*H197,2)</f>
        <v>0</v>
      </c>
      <c r="J197" s="171"/>
      <c r="K197" s="172">
        <f>ROUND(E197*J197,2)</f>
        <v>0</v>
      </c>
      <c r="L197" s="172">
        <v>21</v>
      </c>
      <c r="M197" s="172">
        <f>G197*(1+L197/100)</f>
        <v>0</v>
      </c>
      <c r="N197" s="172">
        <v>0</v>
      </c>
      <c r="O197" s="172">
        <f>ROUND(E197*N197,2)</f>
        <v>0</v>
      </c>
      <c r="P197" s="172">
        <v>0.001</v>
      </c>
      <c r="Q197" s="172">
        <f>ROUND(E197*P197,2)</f>
        <v>0.06</v>
      </c>
      <c r="R197" s="172"/>
      <c r="S197" s="172"/>
      <c r="T197" s="173">
        <v>0.29143</v>
      </c>
      <c r="U197" s="172">
        <f>ROUND(E197*T197,2)</f>
        <v>16.06</v>
      </c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 t="s">
        <v>156</v>
      </c>
      <c r="AF197" s="158"/>
      <c r="AG197" s="158"/>
      <c r="AH197" s="158"/>
      <c r="AI197" s="158"/>
      <c r="AJ197" s="158"/>
      <c r="AK197" s="158"/>
      <c r="AL197" s="158"/>
      <c r="AM197" s="158"/>
      <c r="AN197" s="158"/>
      <c r="AO197" s="158"/>
      <c r="AP197" s="158"/>
      <c r="AQ197" s="158"/>
      <c r="AR197" s="158"/>
      <c r="AS197" s="158"/>
      <c r="AT197" s="158"/>
      <c r="AU197" s="158"/>
      <c r="AV197" s="158"/>
      <c r="AW197" s="158"/>
      <c r="AX197" s="158"/>
      <c r="AY197" s="158"/>
      <c r="AZ197" s="158"/>
      <c r="BA197" s="158"/>
      <c r="BB197" s="158"/>
      <c r="BC197" s="158"/>
      <c r="BD197" s="158"/>
      <c r="BE197" s="158"/>
      <c r="BF197" s="158"/>
      <c r="BG197" s="158"/>
      <c r="BH197" s="158"/>
    </row>
    <row r="198" spans="1:60" ht="12.75" outlineLevel="1">
      <c r="A198" s="159">
        <v>167</v>
      </c>
      <c r="B198" s="164" t="s">
        <v>482</v>
      </c>
      <c r="C198" s="195" t="s">
        <v>483</v>
      </c>
      <c r="D198" s="166" t="s">
        <v>163</v>
      </c>
      <c r="E198" s="168">
        <v>0.055</v>
      </c>
      <c r="F198" s="279">
        <f t="shared" si="79"/>
        <v>0</v>
      </c>
      <c r="G198" s="211">
        <f>ROUND(E198*F198,2)</f>
        <v>0</v>
      </c>
      <c r="H198" s="171"/>
      <c r="I198" s="172">
        <f>ROUND(E198*H198,2)</f>
        <v>0</v>
      </c>
      <c r="J198" s="171"/>
      <c r="K198" s="172">
        <f>ROUND(E198*J198,2)</f>
        <v>0</v>
      </c>
      <c r="L198" s="172">
        <v>21</v>
      </c>
      <c r="M198" s="172">
        <f>G198*(1+L198/100)</f>
        <v>0</v>
      </c>
      <c r="N198" s="172">
        <v>0</v>
      </c>
      <c r="O198" s="172">
        <f>ROUND(E198*N198,2)</f>
        <v>0</v>
      </c>
      <c r="P198" s="172">
        <v>0</v>
      </c>
      <c r="Q198" s="172">
        <f>ROUND(E198*P198,2)</f>
        <v>0</v>
      </c>
      <c r="R198" s="172"/>
      <c r="S198" s="172"/>
      <c r="T198" s="173">
        <v>2.048</v>
      </c>
      <c r="U198" s="172">
        <f>ROUND(E198*T198,2)</f>
        <v>0.11</v>
      </c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 t="s">
        <v>144</v>
      </c>
      <c r="AF198" s="158"/>
      <c r="AG198" s="158"/>
      <c r="AH198" s="158"/>
      <c r="AI198" s="158"/>
      <c r="AJ198" s="158"/>
      <c r="AK198" s="158"/>
      <c r="AL198" s="158"/>
      <c r="AM198" s="158"/>
      <c r="AN198" s="158"/>
      <c r="AO198" s="158"/>
      <c r="AP198" s="158"/>
      <c r="AQ198" s="158"/>
      <c r="AR198" s="158"/>
      <c r="AS198" s="158"/>
      <c r="AT198" s="158"/>
      <c r="AU198" s="158"/>
      <c r="AV198" s="158"/>
      <c r="AW198" s="158"/>
      <c r="AX198" s="158"/>
      <c r="AY198" s="158"/>
      <c r="AZ198" s="158"/>
      <c r="BA198" s="158"/>
      <c r="BB198" s="158"/>
      <c r="BC198" s="158"/>
      <c r="BD198" s="158"/>
      <c r="BE198" s="158"/>
      <c r="BF198" s="158"/>
      <c r="BG198" s="158"/>
      <c r="BH198" s="158"/>
    </row>
    <row r="199" spans="1:31" ht="12.75">
      <c r="A199" s="160" t="s">
        <v>139</v>
      </c>
      <c r="B199" s="165" t="s">
        <v>103</v>
      </c>
      <c r="C199" s="196" t="s">
        <v>104</v>
      </c>
      <c r="D199" s="167"/>
      <c r="E199" s="169"/>
      <c r="F199" s="280"/>
      <c r="G199" s="212">
        <f>SUMIF(AE200:AE202,"&lt;&gt;NOR",G200:G202)</f>
        <v>0</v>
      </c>
      <c r="H199" s="174"/>
      <c r="I199" s="174">
        <f>SUM(I200:I202)</f>
        <v>0</v>
      </c>
      <c r="J199" s="174"/>
      <c r="K199" s="174">
        <f>SUM(K200:K202)</f>
        <v>0</v>
      </c>
      <c r="L199" s="174"/>
      <c r="M199" s="174">
        <f>SUM(M200:M202)</f>
        <v>0</v>
      </c>
      <c r="N199" s="174"/>
      <c r="O199" s="174">
        <f>SUM(O200:O202)</f>
        <v>6.99</v>
      </c>
      <c r="P199" s="174"/>
      <c r="Q199" s="174">
        <f>SUM(Q200:Q202)</f>
        <v>4.44</v>
      </c>
      <c r="R199" s="174"/>
      <c r="S199" s="174"/>
      <c r="T199" s="175"/>
      <c r="U199" s="174">
        <f>SUM(U200:U202)</f>
        <v>177.80999999999997</v>
      </c>
      <c r="AE199" t="s">
        <v>140</v>
      </c>
    </row>
    <row r="200" spans="1:60" ht="12.75" outlineLevel="1">
      <c r="A200" s="159">
        <v>168</v>
      </c>
      <c r="B200" s="164" t="s">
        <v>484</v>
      </c>
      <c r="C200" s="195" t="s">
        <v>485</v>
      </c>
      <c r="D200" s="166" t="s">
        <v>155</v>
      </c>
      <c r="E200" s="168">
        <v>81.9</v>
      </c>
      <c r="F200" s="279">
        <f t="shared" si="79"/>
        <v>0</v>
      </c>
      <c r="G200" s="211">
        <f>ROUND(E200*F200,2)</f>
        <v>0</v>
      </c>
      <c r="H200" s="171"/>
      <c r="I200" s="172">
        <f>ROUND(E200*H200,2)</f>
        <v>0</v>
      </c>
      <c r="J200" s="171"/>
      <c r="K200" s="172">
        <f>ROUND(E200*J200,2)</f>
        <v>0</v>
      </c>
      <c r="L200" s="172">
        <v>21</v>
      </c>
      <c r="M200" s="172">
        <f>G200*(1+L200/100)</f>
        <v>0</v>
      </c>
      <c r="N200" s="172">
        <v>0.08531</v>
      </c>
      <c r="O200" s="172">
        <f>ROUND(E200*N200,2)</f>
        <v>6.99</v>
      </c>
      <c r="P200" s="172">
        <v>0</v>
      </c>
      <c r="Q200" s="172">
        <f>ROUND(E200*P200,2)</f>
        <v>0</v>
      </c>
      <c r="R200" s="172"/>
      <c r="S200" s="172"/>
      <c r="T200" s="173">
        <v>1.40317</v>
      </c>
      <c r="U200" s="172">
        <f>ROUND(E200*T200,2)</f>
        <v>114.92</v>
      </c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 t="s">
        <v>156</v>
      </c>
      <c r="AF200" s="158"/>
      <c r="AG200" s="158"/>
      <c r="AH200" s="158"/>
      <c r="AI200" s="158"/>
      <c r="AJ200" s="158"/>
      <c r="AK200" s="158"/>
      <c r="AL200" s="158"/>
      <c r="AM200" s="158"/>
      <c r="AN200" s="158"/>
      <c r="AO200" s="158"/>
      <c r="AP200" s="158"/>
      <c r="AQ200" s="158"/>
      <c r="AR200" s="158"/>
      <c r="AS200" s="158"/>
      <c r="AT200" s="158"/>
      <c r="AU200" s="158"/>
      <c r="AV200" s="158"/>
      <c r="AW200" s="158"/>
      <c r="AX200" s="158"/>
      <c r="AY200" s="158"/>
      <c r="AZ200" s="158"/>
      <c r="BA200" s="158"/>
      <c r="BB200" s="158"/>
      <c r="BC200" s="158"/>
      <c r="BD200" s="158"/>
      <c r="BE200" s="158"/>
      <c r="BF200" s="158"/>
      <c r="BG200" s="158"/>
      <c r="BH200" s="158"/>
    </row>
    <row r="201" spans="1:60" ht="12.75" outlineLevel="1">
      <c r="A201" s="159">
        <v>169</v>
      </c>
      <c r="B201" s="164" t="s">
        <v>486</v>
      </c>
      <c r="C201" s="195" t="s">
        <v>487</v>
      </c>
      <c r="D201" s="166" t="s">
        <v>155</v>
      </c>
      <c r="E201" s="168">
        <v>65.23</v>
      </c>
      <c r="F201" s="279">
        <f aca="true" t="shared" si="101" ref="F201:F258">H201+J201</f>
        <v>0</v>
      </c>
      <c r="G201" s="211">
        <f>ROUND(E201*F201,2)</f>
        <v>0</v>
      </c>
      <c r="H201" s="171"/>
      <c r="I201" s="172">
        <f>ROUND(E201*H201,2)</f>
        <v>0</v>
      </c>
      <c r="J201" s="171"/>
      <c r="K201" s="172">
        <f>ROUND(E201*J201,2)</f>
        <v>0</v>
      </c>
      <c r="L201" s="172">
        <v>21</v>
      </c>
      <c r="M201" s="172">
        <f>G201*(1+L201/100)</f>
        <v>0</v>
      </c>
      <c r="N201" s="172">
        <v>0</v>
      </c>
      <c r="O201" s="172">
        <f>ROUND(E201*N201,2)</f>
        <v>0</v>
      </c>
      <c r="P201" s="172">
        <v>0.068</v>
      </c>
      <c r="Q201" s="172">
        <f>ROUND(E201*P201,2)</f>
        <v>4.44</v>
      </c>
      <c r="R201" s="172"/>
      <c r="S201" s="172"/>
      <c r="T201" s="173">
        <v>0.66938</v>
      </c>
      <c r="U201" s="172">
        <f>ROUND(E201*T201,2)</f>
        <v>43.66</v>
      </c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 t="s">
        <v>156</v>
      </c>
      <c r="AF201" s="158"/>
      <c r="AG201" s="158"/>
      <c r="AH201" s="158"/>
      <c r="AI201" s="158"/>
      <c r="AJ201" s="158"/>
      <c r="AK201" s="158"/>
      <c r="AL201" s="158"/>
      <c r="AM201" s="158"/>
      <c r="AN201" s="158"/>
      <c r="AO201" s="158"/>
      <c r="AP201" s="158"/>
      <c r="AQ201" s="158"/>
      <c r="AR201" s="158"/>
      <c r="AS201" s="158"/>
      <c r="AT201" s="158"/>
      <c r="AU201" s="158"/>
      <c r="AV201" s="158"/>
      <c r="AW201" s="158"/>
      <c r="AX201" s="158"/>
      <c r="AY201" s="158"/>
      <c r="AZ201" s="158"/>
      <c r="BA201" s="158"/>
      <c r="BB201" s="158"/>
      <c r="BC201" s="158"/>
      <c r="BD201" s="158"/>
      <c r="BE201" s="158"/>
      <c r="BF201" s="158"/>
      <c r="BG201" s="158"/>
      <c r="BH201" s="158"/>
    </row>
    <row r="202" spans="1:60" ht="12.75" outlineLevel="1">
      <c r="A202" s="159">
        <v>170</v>
      </c>
      <c r="B202" s="164" t="s">
        <v>488</v>
      </c>
      <c r="C202" s="195" t="s">
        <v>489</v>
      </c>
      <c r="D202" s="166" t="s">
        <v>163</v>
      </c>
      <c r="E202" s="168">
        <v>12.034</v>
      </c>
      <c r="F202" s="279">
        <f t="shared" si="101"/>
        <v>0</v>
      </c>
      <c r="G202" s="211">
        <f>ROUND(E202*F202,2)</f>
        <v>0</v>
      </c>
      <c r="H202" s="171"/>
      <c r="I202" s="172">
        <f>ROUND(E202*H202,2)</f>
        <v>0</v>
      </c>
      <c r="J202" s="171"/>
      <c r="K202" s="172">
        <f>ROUND(E202*J202,2)</f>
        <v>0</v>
      </c>
      <c r="L202" s="172">
        <v>21</v>
      </c>
      <c r="M202" s="172">
        <f>G202*(1+L202/100)</f>
        <v>0</v>
      </c>
      <c r="N202" s="172">
        <v>0</v>
      </c>
      <c r="O202" s="172">
        <f>ROUND(E202*N202,2)</f>
        <v>0</v>
      </c>
      <c r="P202" s="172">
        <v>0</v>
      </c>
      <c r="Q202" s="172">
        <f>ROUND(E202*P202,2)</f>
        <v>0</v>
      </c>
      <c r="R202" s="172"/>
      <c r="S202" s="172"/>
      <c r="T202" s="173">
        <v>1.598</v>
      </c>
      <c r="U202" s="172">
        <f>ROUND(E202*T202,2)</f>
        <v>19.23</v>
      </c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 t="s">
        <v>144</v>
      </c>
      <c r="AF202" s="158"/>
      <c r="AG202" s="158"/>
      <c r="AH202" s="158"/>
      <c r="AI202" s="158"/>
      <c r="AJ202" s="158"/>
      <c r="AK202" s="158"/>
      <c r="AL202" s="158"/>
      <c r="AM202" s="158"/>
      <c r="AN202" s="158"/>
      <c r="AO202" s="158"/>
      <c r="AP202" s="158"/>
      <c r="AQ202" s="158"/>
      <c r="AR202" s="158"/>
      <c r="AS202" s="158"/>
      <c r="AT202" s="158"/>
      <c r="AU202" s="158"/>
      <c r="AV202" s="158"/>
      <c r="AW202" s="158"/>
      <c r="AX202" s="158"/>
      <c r="AY202" s="158"/>
      <c r="AZ202" s="158"/>
      <c r="BA202" s="158"/>
      <c r="BB202" s="158"/>
      <c r="BC202" s="158"/>
      <c r="BD202" s="158"/>
      <c r="BE202" s="158"/>
      <c r="BF202" s="158"/>
      <c r="BG202" s="158"/>
      <c r="BH202" s="158"/>
    </row>
    <row r="203" spans="1:31" ht="12.75">
      <c r="A203" s="160" t="s">
        <v>139</v>
      </c>
      <c r="B203" s="165" t="s">
        <v>105</v>
      </c>
      <c r="C203" s="196" t="s">
        <v>106</v>
      </c>
      <c r="D203" s="167"/>
      <c r="E203" s="169"/>
      <c r="F203" s="280"/>
      <c r="G203" s="212">
        <f>SUMIF(AE204:AE204,"&lt;&gt;NOR",G204:G204)</f>
        <v>0</v>
      </c>
      <c r="H203" s="174"/>
      <c r="I203" s="174">
        <f>SUM(I204:I204)</f>
        <v>0</v>
      </c>
      <c r="J203" s="174"/>
      <c r="K203" s="174">
        <f>SUM(K204:K204)</f>
        <v>0</v>
      </c>
      <c r="L203" s="174"/>
      <c r="M203" s="174">
        <f>SUM(M204:M204)</f>
        <v>0</v>
      </c>
      <c r="N203" s="174"/>
      <c r="O203" s="174">
        <f>SUM(O204:O204)</f>
        <v>0</v>
      </c>
      <c r="P203" s="174"/>
      <c r="Q203" s="174">
        <f>SUM(Q204:Q204)</f>
        <v>0</v>
      </c>
      <c r="R203" s="174"/>
      <c r="S203" s="174"/>
      <c r="T203" s="175"/>
      <c r="U203" s="174">
        <f>SUM(U204:U204)</f>
        <v>1.36</v>
      </c>
      <c r="AE203" t="s">
        <v>140</v>
      </c>
    </row>
    <row r="204" spans="1:60" ht="12.75" outlineLevel="1">
      <c r="A204" s="159">
        <v>171</v>
      </c>
      <c r="B204" s="164" t="s">
        <v>490</v>
      </c>
      <c r="C204" s="195" t="s">
        <v>491</v>
      </c>
      <c r="D204" s="166" t="s">
        <v>155</v>
      </c>
      <c r="E204" s="168">
        <v>8</v>
      </c>
      <c r="F204" s="279">
        <f t="shared" si="101"/>
        <v>0</v>
      </c>
      <c r="G204" s="211">
        <f>ROUND(E204*F204,2)</f>
        <v>0</v>
      </c>
      <c r="H204" s="171"/>
      <c r="I204" s="172">
        <f>ROUND(E204*H204,2)</f>
        <v>0</v>
      </c>
      <c r="J204" s="171"/>
      <c r="K204" s="172">
        <f>ROUND(E204*J204,2)</f>
        <v>0</v>
      </c>
      <c r="L204" s="172">
        <v>21</v>
      </c>
      <c r="M204" s="172">
        <f>G204*(1+L204/100)</f>
        <v>0</v>
      </c>
      <c r="N204" s="172">
        <v>0.00024</v>
      </c>
      <c r="O204" s="172">
        <f>ROUND(E204*N204,2)</f>
        <v>0</v>
      </c>
      <c r="P204" s="172">
        <v>0</v>
      </c>
      <c r="Q204" s="172">
        <f>ROUND(E204*P204,2)</f>
        <v>0</v>
      </c>
      <c r="R204" s="172"/>
      <c r="S204" s="172"/>
      <c r="T204" s="173">
        <v>0.17</v>
      </c>
      <c r="U204" s="172">
        <f>ROUND(E204*T204,2)</f>
        <v>1.36</v>
      </c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 t="s">
        <v>144</v>
      </c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8"/>
      <c r="BC204" s="158"/>
      <c r="BD204" s="158"/>
      <c r="BE204" s="158"/>
      <c r="BF204" s="158"/>
      <c r="BG204" s="158"/>
      <c r="BH204" s="158"/>
    </row>
    <row r="205" spans="1:31" ht="12.75">
      <c r="A205" s="160" t="s">
        <v>139</v>
      </c>
      <c r="B205" s="165" t="s">
        <v>107</v>
      </c>
      <c r="C205" s="196" t="s">
        <v>108</v>
      </c>
      <c r="D205" s="167"/>
      <c r="E205" s="169"/>
      <c r="F205" s="280"/>
      <c r="G205" s="212">
        <f>SUMIF(AE206:AE209,"&lt;&gt;NOR",G206:G209)</f>
        <v>0</v>
      </c>
      <c r="H205" s="174"/>
      <c r="I205" s="174">
        <f>SUM(I206:I209)</f>
        <v>0</v>
      </c>
      <c r="J205" s="174"/>
      <c r="K205" s="174">
        <f>SUM(K206:K209)</f>
        <v>0</v>
      </c>
      <c r="L205" s="174"/>
      <c r="M205" s="174">
        <f>SUM(M206:M209)</f>
        <v>0</v>
      </c>
      <c r="N205" s="174"/>
      <c r="O205" s="174">
        <f>SUM(O206:O209)</f>
        <v>0.19</v>
      </c>
      <c r="P205" s="174"/>
      <c r="Q205" s="174">
        <f>SUM(Q206:Q209)</f>
        <v>0</v>
      </c>
      <c r="R205" s="174"/>
      <c r="S205" s="174"/>
      <c r="T205" s="175"/>
      <c r="U205" s="174">
        <f>SUM(U206:U209)</f>
        <v>35.04</v>
      </c>
      <c r="AE205" t="s">
        <v>140</v>
      </c>
    </row>
    <row r="206" spans="1:60" ht="12.75" outlineLevel="1">
      <c r="A206" s="159">
        <v>172</v>
      </c>
      <c r="B206" s="164" t="s">
        <v>492</v>
      </c>
      <c r="C206" s="195" t="s">
        <v>493</v>
      </c>
      <c r="D206" s="166" t="s">
        <v>155</v>
      </c>
      <c r="E206" s="168">
        <v>225.59</v>
      </c>
      <c r="F206" s="279">
        <f t="shared" si="101"/>
        <v>0</v>
      </c>
      <c r="G206" s="211">
        <f>ROUND(E206*F206,2)</f>
        <v>0</v>
      </c>
      <c r="H206" s="171"/>
      <c r="I206" s="172">
        <f>ROUND(E206*H206,2)</f>
        <v>0</v>
      </c>
      <c r="J206" s="171"/>
      <c r="K206" s="172">
        <f>ROUND(E206*J206,2)</f>
        <v>0</v>
      </c>
      <c r="L206" s="172">
        <v>21</v>
      </c>
      <c r="M206" s="172">
        <f>G206*(1+L206/100)</f>
        <v>0</v>
      </c>
      <c r="N206" s="172">
        <v>0.00042</v>
      </c>
      <c r="O206" s="172">
        <f>ROUND(E206*N206,2)</f>
        <v>0.09</v>
      </c>
      <c r="P206" s="172">
        <v>0</v>
      </c>
      <c r="Q206" s="172">
        <f>ROUND(E206*P206,2)</f>
        <v>0</v>
      </c>
      <c r="R206" s="172"/>
      <c r="S206" s="172"/>
      <c r="T206" s="173">
        <v>0.13439</v>
      </c>
      <c r="U206" s="172">
        <f>ROUND(E206*T206,2)</f>
        <v>30.32</v>
      </c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 t="s">
        <v>156</v>
      </c>
      <c r="AF206" s="158"/>
      <c r="AG206" s="158"/>
      <c r="AH206" s="158"/>
      <c r="AI206" s="158"/>
      <c r="AJ206" s="158"/>
      <c r="AK206" s="158"/>
      <c r="AL206" s="158"/>
      <c r="AM206" s="158"/>
      <c r="AN206" s="158"/>
      <c r="AO206" s="158"/>
      <c r="AP206" s="158"/>
      <c r="AQ206" s="158"/>
      <c r="AR206" s="158"/>
      <c r="AS206" s="158"/>
      <c r="AT206" s="158"/>
      <c r="AU206" s="158"/>
      <c r="AV206" s="158"/>
      <c r="AW206" s="158"/>
      <c r="AX206" s="158"/>
      <c r="AY206" s="158"/>
      <c r="AZ206" s="158"/>
      <c r="BA206" s="158"/>
      <c r="BB206" s="158"/>
      <c r="BC206" s="158"/>
      <c r="BD206" s="158"/>
      <c r="BE206" s="158"/>
      <c r="BF206" s="158"/>
      <c r="BG206" s="158"/>
      <c r="BH206" s="158"/>
    </row>
    <row r="207" spans="1:60" ht="12.75" outlineLevel="1">
      <c r="A207" s="159">
        <v>173</v>
      </c>
      <c r="B207" s="164" t="s">
        <v>494</v>
      </c>
      <c r="C207" s="195" t="s">
        <v>495</v>
      </c>
      <c r="D207" s="166" t="s">
        <v>155</v>
      </c>
      <c r="E207" s="168">
        <v>67.7</v>
      </c>
      <c r="F207" s="279">
        <f t="shared" si="101"/>
        <v>0</v>
      </c>
      <c r="G207" s="211">
        <f>ROUND(E207*F207,2)</f>
        <v>0</v>
      </c>
      <c r="H207" s="171"/>
      <c r="I207" s="172">
        <f>ROUND(E207*H207,2)</f>
        <v>0</v>
      </c>
      <c r="J207" s="171"/>
      <c r="K207" s="172">
        <f>ROUND(E207*J207,2)</f>
        <v>0</v>
      </c>
      <c r="L207" s="172">
        <v>21</v>
      </c>
      <c r="M207" s="172">
        <f>G207*(1+L207/100)</f>
        <v>0</v>
      </c>
      <c r="N207" s="172">
        <v>0</v>
      </c>
      <c r="O207" s="172">
        <f>ROUND(E207*N207,2)</f>
        <v>0</v>
      </c>
      <c r="P207" s="172">
        <v>0</v>
      </c>
      <c r="Q207" s="172">
        <f>ROUND(E207*P207,2)</f>
        <v>0</v>
      </c>
      <c r="R207" s="172"/>
      <c r="S207" s="172"/>
      <c r="T207" s="173">
        <v>0.06971</v>
      </c>
      <c r="U207" s="172">
        <f>ROUND(E207*T207,2)</f>
        <v>4.72</v>
      </c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 t="s">
        <v>144</v>
      </c>
      <c r="AF207" s="158"/>
      <c r="AG207" s="158"/>
      <c r="AH207" s="158"/>
      <c r="AI207" s="158"/>
      <c r="AJ207" s="158"/>
      <c r="AK207" s="158"/>
      <c r="AL207" s="158"/>
      <c r="AM207" s="158"/>
      <c r="AN207" s="158"/>
      <c r="AO207" s="158"/>
      <c r="AP207" s="158"/>
      <c r="AQ207" s="158"/>
      <c r="AR207" s="158"/>
      <c r="AS207" s="158"/>
      <c r="AT207" s="158"/>
      <c r="AU207" s="158"/>
      <c r="AV207" s="158"/>
      <c r="AW207" s="158"/>
      <c r="AX207" s="158"/>
      <c r="AY207" s="158"/>
      <c r="AZ207" s="158"/>
      <c r="BA207" s="158"/>
      <c r="BB207" s="158"/>
      <c r="BC207" s="158"/>
      <c r="BD207" s="158"/>
      <c r="BE207" s="158"/>
      <c r="BF207" s="158"/>
      <c r="BG207" s="158"/>
      <c r="BH207" s="158"/>
    </row>
    <row r="208" spans="1:60" ht="22.5" outlineLevel="1">
      <c r="A208" s="159">
        <v>174</v>
      </c>
      <c r="B208" s="164" t="s">
        <v>496</v>
      </c>
      <c r="C208" s="195" t="s">
        <v>497</v>
      </c>
      <c r="D208" s="166" t="s">
        <v>155</v>
      </c>
      <c r="E208" s="168">
        <v>3.44</v>
      </c>
      <c r="F208" s="279">
        <f t="shared" si="101"/>
        <v>0</v>
      </c>
      <c r="G208" s="211">
        <f>ROUND(E208*F208,2)</f>
        <v>0</v>
      </c>
      <c r="H208" s="171"/>
      <c r="I208" s="172">
        <f>ROUND(E208*H208,2)</f>
        <v>0</v>
      </c>
      <c r="J208" s="171"/>
      <c r="K208" s="172">
        <f>ROUND(E208*J208,2)</f>
        <v>0</v>
      </c>
      <c r="L208" s="172">
        <v>21</v>
      </c>
      <c r="M208" s="172">
        <f>G208*(1+L208/100)</f>
        <v>0</v>
      </c>
      <c r="N208" s="172">
        <v>0.0192</v>
      </c>
      <c r="O208" s="172">
        <f>ROUND(E208*N208,2)</f>
        <v>0.07</v>
      </c>
      <c r="P208" s="172">
        <v>0</v>
      </c>
      <c r="Q208" s="172">
        <f>ROUND(E208*P208,2)</f>
        <v>0</v>
      </c>
      <c r="R208" s="172"/>
      <c r="S208" s="172"/>
      <c r="T208" s="173">
        <v>0</v>
      </c>
      <c r="U208" s="172">
        <f>ROUND(E208*T208,2)</f>
        <v>0</v>
      </c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 t="s">
        <v>179</v>
      </c>
      <c r="AF208" s="158"/>
      <c r="AG208" s="158"/>
      <c r="AH208" s="158"/>
      <c r="AI208" s="158"/>
      <c r="AJ208" s="158"/>
      <c r="AK208" s="158"/>
      <c r="AL208" s="158"/>
      <c r="AM208" s="158"/>
      <c r="AN208" s="158"/>
      <c r="AO208" s="158"/>
      <c r="AP208" s="158"/>
      <c r="AQ208" s="158"/>
      <c r="AR208" s="158"/>
      <c r="AS208" s="158"/>
      <c r="AT208" s="158"/>
      <c r="AU208" s="158"/>
      <c r="AV208" s="158"/>
      <c r="AW208" s="158"/>
      <c r="AX208" s="158"/>
      <c r="AY208" s="158"/>
      <c r="AZ208" s="158"/>
      <c r="BA208" s="158"/>
      <c r="BB208" s="158"/>
      <c r="BC208" s="158"/>
      <c r="BD208" s="158"/>
      <c r="BE208" s="158"/>
      <c r="BF208" s="158"/>
      <c r="BG208" s="158"/>
      <c r="BH208" s="158"/>
    </row>
    <row r="209" spans="1:60" ht="12.75" outlineLevel="1">
      <c r="A209" s="159">
        <v>175</v>
      </c>
      <c r="B209" s="164" t="s">
        <v>498</v>
      </c>
      <c r="C209" s="195" t="s">
        <v>499</v>
      </c>
      <c r="D209" s="166" t="s">
        <v>178</v>
      </c>
      <c r="E209" s="168">
        <v>25</v>
      </c>
      <c r="F209" s="279">
        <f t="shared" si="101"/>
        <v>0</v>
      </c>
      <c r="G209" s="211">
        <f>ROUND(E209*F209,2)</f>
        <v>0</v>
      </c>
      <c r="H209" s="171"/>
      <c r="I209" s="172">
        <f>ROUND(E209*H209,2)</f>
        <v>0</v>
      </c>
      <c r="J209" s="171"/>
      <c r="K209" s="172">
        <f>ROUND(E209*J209,2)</f>
        <v>0</v>
      </c>
      <c r="L209" s="172">
        <v>21</v>
      </c>
      <c r="M209" s="172">
        <f>G209*(1+L209/100)</f>
        <v>0</v>
      </c>
      <c r="N209" s="172">
        <v>0.001</v>
      </c>
      <c r="O209" s="172">
        <f>ROUND(E209*N209,2)</f>
        <v>0.03</v>
      </c>
      <c r="P209" s="172">
        <v>0</v>
      </c>
      <c r="Q209" s="172">
        <f>ROUND(E209*P209,2)</f>
        <v>0</v>
      </c>
      <c r="R209" s="172"/>
      <c r="S209" s="172"/>
      <c r="T209" s="173">
        <v>0</v>
      </c>
      <c r="U209" s="172">
        <f>ROUND(E209*T209,2)</f>
        <v>0</v>
      </c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 t="s">
        <v>179</v>
      </c>
      <c r="AF209" s="158"/>
      <c r="AG209" s="158"/>
      <c r="AH209" s="158"/>
      <c r="AI209" s="158"/>
      <c r="AJ209" s="158"/>
      <c r="AK209" s="158"/>
      <c r="AL209" s="158"/>
      <c r="AM209" s="158"/>
      <c r="AN209" s="158"/>
      <c r="AO209" s="158"/>
      <c r="AP209" s="158"/>
      <c r="AQ209" s="158"/>
      <c r="AR209" s="158"/>
      <c r="AS209" s="158"/>
      <c r="AT209" s="158"/>
      <c r="AU209" s="158"/>
      <c r="AV209" s="158"/>
      <c r="AW209" s="158"/>
      <c r="AX209" s="158"/>
      <c r="AY209" s="158"/>
      <c r="AZ209" s="158"/>
      <c r="BA209" s="158"/>
      <c r="BB209" s="158"/>
      <c r="BC209" s="158"/>
      <c r="BD209" s="158"/>
      <c r="BE209" s="158"/>
      <c r="BF209" s="158"/>
      <c r="BG209" s="158"/>
      <c r="BH209" s="158"/>
    </row>
    <row r="210" spans="1:31" ht="12.75">
      <c r="A210" s="160" t="s">
        <v>139</v>
      </c>
      <c r="B210" s="165" t="s">
        <v>109</v>
      </c>
      <c r="C210" s="196" t="s">
        <v>110</v>
      </c>
      <c r="D210" s="167"/>
      <c r="E210" s="169"/>
      <c r="F210" s="280"/>
      <c r="G210" s="212">
        <f>SUMIF(AE211:AE246,"&lt;&gt;NOR",G211:G246)</f>
        <v>0</v>
      </c>
      <c r="H210" s="174"/>
      <c r="I210" s="174">
        <f>SUM(I211:I246)</f>
        <v>0</v>
      </c>
      <c r="J210" s="174"/>
      <c r="K210" s="174">
        <f>SUM(K211:K246)</f>
        <v>0</v>
      </c>
      <c r="L210" s="174"/>
      <c r="M210" s="174">
        <f>SUM(M211:M246)</f>
        <v>0</v>
      </c>
      <c r="N210" s="174"/>
      <c r="O210" s="174">
        <f>SUM(O211:O246)</f>
        <v>0.05</v>
      </c>
      <c r="P210" s="174"/>
      <c r="Q210" s="174">
        <f>SUM(Q211:Q246)</f>
        <v>0</v>
      </c>
      <c r="R210" s="174"/>
      <c r="S210" s="174"/>
      <c r="T210" s="175"/>
      <c r="U210" s="174">
        <f>SUM(U211:U246)</f>
        <v>40.16</v>
      </c>
      <c r="AE210" t="s">
        <v>140</v>
      </c>
    </row>
    <row r="211" spans="1:60" ht="12.75" outlineLevel="1">
      <c r="A211" s="159">
        <v>180</v>
      </c>
      <c r="B211" s="164" t="s">
        <v>500</v>
      </c>
      <c r="C211" s="195" t="s">
        <v>501</v>
      </c>
      <c r="D211" s="166" t="s">
        <v>190</v>
      </c>
      <c r="E211" s="168">
        <v>5</v>
      </c>
      <c r="F211" s="279">
        <f t="shared" si="101"/>
        <v>0</v>
      </c>
      <c r="G211" s="211">
        <f aca="true" t="shared" si="102" ref="G211:G246">ROUND(E211*F211,2)</f>
        <v>0</v>
      </c>
      <c r="H211" s="171"/>
      <c r="I211" s="172">
        <f aca="true" t="shared" si="103" ref="I211:I246">ROUND(E211*H211,2)</f>
        <v>0</v>
      </c>
      <c r="J211" s="171"/>
      <c r="K211" s="172">
        <f aca="true" t="shared" si="104" ref="K211:K246">ROUND(E211*J211,2)</f>
        <v>0</v>
      </c>
      <c r="L211" s="172">
        <v>21</v>
      </c>
      <c r="M211" s="172">
        <f aca="true" t="shared" si="105" ref="M211:M246">G211*(1+L211/100)</f>
        <v>0</v>
      </c>
      <c r="N211" s="172">
        <v>0</v>
      </c>
      <c r="O211" s="172">
        <f aca="true" t="shared" si="106" ref="O211:O246">ROUND(E211*N211,2)</f>
        <v>0</v>
      </c>
      <c r="P211" s="172">
        <v>0</v>
      </c>
      <c r="Q211" s="172">
        <f aca="true" t="shared" si="107" ref="Q211:Q246">ROUND(E211*P211,2)</f>
        <v>0</v>
      </c>
      <c r="R211" s="172"/>
      <c r="S211" s="172"/>
      <c r="T211" s="173">
        <v>0.33733</v>
      </c>
      <c r="U211" s="172">
        <f aca="true" t="shared" si="108" ref="U211:U246">ROUND(E211*T211,2)</f>
        <v>1.69</v>
      </c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 t="s">
        <v>144</v>
      </c>
      <c r="AF211" s="158"/>
      <c r="AG211" s="158"/>
      <c r="AH211" s="158"/>
      <c r="AI211" s="158"/>
      <c r="AJ211" s="158"/>
      <c r="AK211" s="158"/>
      <c r="AL211" s="158"/>
      <c r="AM211" s="158"/>
      <c r="AN211" s="158"/>
      <c r="AO211" s="158"/>
      <c r="AP211" s="158"/>
      <c r="AQ211" s="158"/>
      <c r="AR211" s="158"/>
      <c r="AS211" s="158"/>
      <c r="AT211" s="158"/>
      <c r="AU211" s="158"/>
      <c r="AV211" s="158"/>
      <c r="AW211" s="158"/>
      <c r="AX211" s="158"/>
      <c r="AY211" s="158"/>
      <c r="AZ211" s="158"/>
      <c r="BA211" s="158"/>
      <c r="BB211" s="158"/>
      <c r="BC211" s="158"/>
      <c r="BD211" s="158"/>
      <c r="BE211" s="158"/>
      <c r="BF211" s="158"/>
      <c r="BG211" s="158"/>
      <c r="BH211" s="158"/>
    </row>
    <row r="212" spans="1:60" ht="12.75" outlineLevel="1">
      <c r="A212" s="159">
        <v>181</v>
      </c>
      <c r="B212" s="164" t="s">
        <v>502</v>
      </c>
      <c r="C212" s="195" t="s">
        <v>503</v>
      </c>
      <c r="D212" s="166" t="s">
        <v>190</v>
      </c>
      <c r="E212" s="168">
        <v>3</v>
      </c>
      <c r="F212" s="279">
        <f t="shared" si="101"/>
        <v>0</v>
      </c>
      <c r="G212" s="211">
        <f t="shared" si="102"/>
        <v>0</v>
      </c>
      <c r="H212" s="171"/>
      <c r="I212" s="172">
        <f t="shared" si="103"/>
        <v>0</v>
      </c>
      <c r="J212" s="171"/>
      <c r="K212" s="172">
        <f t="shared" si="104"/>
        <v>0</v>
      </c>
      <c r="L212" s="172">
        <v>21</v>
      </c>
      <c r="M212" s="172">
        <f t="shared" si="105"/>
        <v>0</v>
      </c>
      <c r="N212" s="172">
        <v>0</v>
      </c>
      <c r="O212" s="172">
        <f t="shared" si="106"/>
        <v>0</v>
      </c>
      <c r="P212" s="172">
        <v>0</v>
      </c>
      <c r="Q212" s="172">
        <f t="shared" si="107"/>
        <v>0</v>
      </c>
      <c r="R212" s="172"/>
      <c r="S212" s="172"/>
      <c r="T212" s="173">
        <v>0.30567</v>
      </c>
      <c r="U212" s="172">
        <f t="shared" si="108"/>
        <v>0.92</v>
      </c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 t="s">
        <v>144</v>
      </c>
      <c r="AF212" s="158"/>
      <c r="AG212" s="158"/>
      <c r="AH212" s="158"/>
      <c r="AI212" s="158"/>
      <c r="AJ212" s="158"/>
      <c r="AK212" s="158"/>
      <c r="AL212" s="158"/>
      <c r="AM212" s="158"/>
      <c r="AN212" s="158"/>
      <c r="AO212" s="158"/>
      <c r="AP212" s="158"/>
      <c r="AQ212" s="158"/>
      <c r="AR212" s="158"/>
      <c r="AS212" s="158"/>
      <c r="AT212" s="158"/>
      <c r="AU212" s="158"/>
      <c r="AV212" s="158"/>
      <c r="AW212" s="158"/>
      <c r="AX212" s="158"/>
      <c r="AY212" s="158"/>
      <c r="AZ212" s="158"/>
      <c r="BA212" s="158"/>
      <c r="BB212" s="158"/>
      <c r="BC212" s="158"/>
      <c r="BD212" s="158"/>
      <c r="BE212" s="158"/>
      <c r="BF212" s="158"/>
      <c r="BG212" s="158"/>
      <c r="BH212" s="158"/>
    </row>
    <row r="213" spans="1:60" ht="12.75" outlineLevel="1">
      <c r="A213" s="159">
        <v>182</v>
      </c>
      <c r="B213" s="164" t="s">
        <v>504</v>
      </c>
      <c r="C213" s="195" t="s">
        <v>505</v>
      </c>
      <c r="D213" s="166" t="s">
        <v>190</v>
      </c>
      <c r="E213" s="168">
        <v>4</v>
      </c>
      <c r="F213" s="279">
        <f t="shared" si="101"/>
        <v>0</v>
      </c>
      <c r="G213" s="211">
        <f t="shared" si="102"/>
        <v>0</v>
      </c>
      <c r="H213" s="171"/>
      <c r="I213" s="172">
        <f t="shared" si="103"/>
        <v>0</v>
      </c>
      <c r="J213" s="171"/>
      <c r="K213" s="172">
        <f t="shared" si="104"/>
        <v>0</v>
      </c>
      <c r="L213" s="172">
        <v>21</v>
      </c>
      <c r="M213" s="172">
        <f t="shared" si="105"/>
        <v>0</v>
      </c>
      <c r="N213" s="172">
        <v>0</v>
      </c>
      <c r="O213" s="172">
        <f t="shared" si="106"/>
        <v>0</v>
      </c>
      <c r="P213" s="172">
        <v>0</v>
      </c>
      <c r="Q213" s="172">
        <f t="shared" si="107"/>
        <v>0</v>
      </c>
      <c r="R213" s="172"/>
      <c r="S213" s="172"/>
      <c r="T213" s="173">
        <v>0.31617</v>
      </c>
      <c r="U213" s="172">
        <f t="shared" si="108"/>
        <v>1.26</v>
      </c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 t="s">
        <v>144</v>
      </c>
      <c r="AF213" s="158"/>
      <c r="AG213" s="158"/>
      <c r="AH213" s="158"/>
      <c r="AI213" s="158"/>
      <c r="AJ213" s="158"/>
      <c r="AK213" s="158"/>
      <c r="AL213" s="158"/>
      <c r="AM213" s="158"/>
      <c r="AN213" s="158"/>
      <c r="AO213" s="158"/>
      <c r="AP213" s="158"/>
      <c r="AQ213" s="158"/>
      <c r="AR213" s="158"/>
      <c r="AS213" s="158"/>
      <c r="AT213" s="158"/>
      <c r="AU213" s="158"/>
      <c r="AV213" s="158"/>
      <c r="AW213" s="158"/>
      <c r="AX213" s="158"/>
      <c r="AY213" s="158"/>
      <c r="AZ213" s="158"/>
      <c r="BA213" s="158"/>
      <c r="BB213" s="158"/>
      <c r="BC213" s="158"/>
      <c r="BD213" s="158"/>
      <c r="BE213" s="158"/>
      <c r="BF213" s="158"/>
      <c r="BG213" s="158"/>
      <c r="BH213" s="158"/>
    </row>
    <row r="214" spans="1:60" ht="22.5" outlineLevel="1">
      <c r="A214" s="159">
        <v>183</v>
      </c>
      <c r="B214" s="164" t="s">
        <v>506</v>
      </c>
      <c r="C214" s="195" t="s">
        <v>507</v>
      </c>
      <c r="D214" s="166" t="s">
        <v>190</v>
      </c>
      <c r="E214" s="168">
        <v>7</v>
      </c>
      <c r="F214" s="279">
        <f t="shared" si="101"/>
        <v>0</v>
      </c>
      <c r="G214" s="211">
        <f t="shared" si="102"/>
        <v>0</v>
      </c>
      <c r="H214" s="171"/>
      <c r="I214" s="172">
        <f t="shared" si="103"/>
        <v>0</v>
      </c>
      <c r="J214" s="171"/>
      <c r="K214" s="172">
        <f t="shared" si="104"/>
        <v>0</v>
      </c>
      <c r="L214" s="172">
        <v>21</v>
      </c>
      <c r="M214" s="172">
        <f t="shared" si="105"/>
        <v>0</v>
      </c>
      <c r="N214" s="172">
        <v>1E-05</v>
      </c>
      <c r="O214" s="172">
        <f t="shared" si="106"/>
        <v>0</v>
      </c>
      <c r="P214" s="172">
        <v>0.00015</v>
      </c>
      <c r="Q214" s="172">
        <f t="shared" si="107"/>
        <v>0</v>
      </c>
      <c r="R214" s="172"/>
      <c r="S214" s="172"/>
      <c r="T214" s="173">
        <v>0.48</v>
      </c>
      <c r="U214" s="172">
        <f t="shared" si="108"/>
        <v>3.36</v>
      </c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 t="s">
        <v>144</v>
      </c>
      <c r="AF214" s="158"/>
      <c r="AG214" s="158"/>
      <c r="AH214" s="158"/>
      <c r="AI214" s="158"/>
      <c r="AJ214" s="158"/>
      <c r="AK214" s="158"/>
      <c r="AL214" s="158"/>
      <c r="AM214" s="158"/>
      <c r="AN214" s="158"/>
      <c r="AO214" s="158"/>
      <c r="AP214" s="158"/>
      <c r="AQ214" s="158"/>
      <c r="AR214" s="158"/>
      <c r="AS214" s="158"/>
      <c r="AT214" s="158"/>
      <c r="AU214" s="158"/>
      <c r="AV214" s="158"/>
      <c r="AW214" s="158"/>
      <c r="AX214" s="158"/>
      <c r="AY214" s="158"/>
      <c r="AZ214" s="158"/>
      <c r="BA214" s="158"/>
      <c r="BB214" s="158"/>
      <c r="BC214" s="158"/>
      <c r="BD214" s="158"/>
      <c r="BE214" s="158"/>
      <c r="BF214" s="158"/>
      <c r="BG214" s="158"/>
      <c r="BH214" s="158"/>
    </row>
    <row r="215" spans="1:60" ht="12.75" outlineLevel="1">
      <c r="A215" s="159">
        <v>184</v>
      </c>
      <c r="B215" s="164" t="s">
        <v>508</v>
      </c>
      <c r="C215" s="195" t="s">
        <v>509</v>
      </c>
      <c r="D215" s="166" t="s">
        <v>190</v>
      </c>
      <c r="E215" s="168">
        <v>9</v>
      </c>
      <c r="F215" s="279">
        <f t="shared" si="101"/>
        <v>0</v>
      </c>
      <c r="G215" s="211">
        <f t="shared" si="102"/>
        <v>0</v>
      </c>
      <c r="H215" s="171"/>
      <c r="I215" s="172">
        <f t="shared" si="103"/>
        <v>0</v>
      </c>
      <c r="J215" s="171"/>
      <c r="K215" s="172">
        <f t="shared" si="104"/>
        <v>0</v>
      </c>
      <c r="L215" s="172">
        <v>21</v>
      </c>
      <c r="M215" s="172">
        <f t="shared" si="105"/>
        <v>0</v>
      </c>
      <c r="N215" s="172">
        <v>0</v>
      </c>
      <c r="O215" s="172">
        <f t="shared" si="106"/>
        <v>0</v>
      </c>
      <c r="P215" s="172">
        <v>0</v>
      </c>
      <c r="Q215" s="172">
        <f t="shared" si="107"/>
        <v>0</v>
      </c>
      <c r="R215" s="172"/>
      <c r="S215" s="172"/>
      <c r="T215" s="173">
        <v>0</v>
      </c>
      <c r="U215" s="172">
        <f t="shared" si="108"/>
        <v>0</v>
      </c>
      <c r="V215" s="158"/>
      <c r="W215" s="158"/>
      <c r="X215" s="158"/>
      <c r="Y215" s="158"/>
      <c r="Z215" s="158"/>
      <c r="AA215" s="158"/>
      <c r="AB215" s="158"/>
      <c r="AC215" s="158"/>
      <c r="AD215" s="158"/>
      <c r="AE215" s="158" t="s">
        <v>179</v>
      </c>
      <c r="AF215" s="158"/>
      <c r="AG215" s="158"/>
      <c r="AH215" s="158"/>
      <c r="AI215" s="158"/>
      <c r="AJ215" s="158"/>
      <c r="AK215" s="158"/>
      <c r="AL215" s="158"/>
      <c r="AM215" s="158"/>
      <c r="AN215" s="158"/>
      <c r="AO215" s="158"/>
      <c r="AP215" s="158"/>
      <c r="AQ215" s="158"/>
      <c r="AR215" s="158"/>
      <c r="AS215" s="158"/>
      <c r="AT215" s="158"/>
      <c r="AU215" s="158"/>
      <c r="AV215" s="158"/>
      <c r="AW215" s="158"/>
      <c r="AX215" s="158"/>
      <c r="AY215" s="158"/>
      <c r="AZ215" s="158"/>
      <c r="BA215" s="158"/>
      <c r="BB215" s="158"/>
      <c r="BC215" s="158"/>
      <c r="BD215" s="158"/>
      <c r="BE215" s="158"/>
      <c r="BF215" s="158"/>
      <c r="BG215" s="158"/>
      <c r="BH215" s="158"/>
    </row>
    <row r="216" spans="1:60" ht="22.5" outlineLevel="1">
      <c r="A216" s="159">
        <v>185</v>
      </c>
      <c r="B216" s="164" t="s">
        <v>510</v>
      </c>
      <c r="C216" s="195" t="s">
        <v>511</v>
      </c>
      <c r="D216" s="166" t="s">
        <v>190</v>
      </c>
      <c r="E216" s="168">
        <v>3</v>
      </c>
      <c r="F216" s="279">
        <f t="shared" si="101"/>
        <v>0</v>
      </c>
      <c r="G216" s="211">
        <f t="shared" si="102"/>
        <v>0</v>
      </c>
      <c r="H216" s="171"/>
      <c r="I216" s="172">
        <f t="shared" si="103"/>
        <v>0</v>
      </c>
      <c r="J216" s="171"/>
      <c r="K216" s="172">
        <f t="shared" si="104"/>
        <v>0</v>
      </c>
      <c r="L216" s="172">
        <v>21</v>
      </c>
      <c r="M216" s="172">
        <f t="shared" si="105"/>
        <v>0</v>
      </c>
      <c r="N216" s="172">
        <v>1E-05</v>
      </c>
      <c r="O216" s="172">
        <f t="shared" si="106"/>
        <v>0</v>
      </c>
      <c r="P216" s="172">
        <v>0</v>
      </c>
      <c r="Q216" s="172">
        <f t="shared" si="107"/>
        <v>0</v>
      </c>
      <c r="R216" s="172"/>
      <c r="S216" s="172"/>
      <c r="T216" s="173">
        <v>0</v>
      </c>
      <c r="U216" s="172">
        <f t="shared" si="108"/>
        <v>0</v>
      </c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 t="s">
        <v>179</v>
      </c>
      <c r="AF216" s="158"/>
      <c r="AG216" s="158"/>
      <c r="AH216" s="158"/>
      <c r="AI216" s="158"/>
      <c r="AJ216" s="158"/>
      <c r="AK216" s="158"/>
      <c r="AL216" s="158"/>
      <c r="AM216" s="158"/>
      <c r="AN216" s="158"/>
      <c r="AO216" s="158"/>
      <c r="AP216" s="158"/>
      <c r="AQ216" s="158"/>
      <c r="AR216" s="158"/>
      <c r="AS216" s="158"/>
      <c r="AT216" s="158"/>
      <c r="AU216" s="158"/>
      <c r="AV216" s="158"/>
      <c r="AW216" s="158"/>
      <c r="AX216" s="158"/>
      <c r="AY216" s="158"/>
      <c r="AZ216" s="158"/>
      <c r="BA216" s="158"/>
      <c r="BB216" s="158"/>
      <c r="BC216" s="158"/>
      <c r="BD216" s="158"/>
      <c r="BE216" s="158"/>
      <c r="BF216" s="158"/>
      <c r="BG216" s="158"/>
      <c r="BH216" s="158"/>
    </row>
    <row r="217" spans="1:60" ht="12.75" outlineLevel="1">
      <c r="A217" s="159">
        <v>186</v>
      </c>
      <c r="B217" s="164" t="s">
        <v>512</v>
      </c>
      <c r="C217" s="195" t="s">
        <v>513</v>
      </c>
      <c r="D217" s="166" t="s">
        <v>190</v>
      </c>
      <c r="E217" s="168">
        <v>3</v>
      </c>
      <c r="F217" s="279">
        <f t="shared" si="101"/>
        <v>0</v>
      </c>
      <c r="G217" s="211">
        <f t="shared" si="102"/>
        <v>0</v>
      </c>
      <c r="H217" s="171"/>
      <c r="I217" s="172">
        <f t="shared" si="103"/>
        <v>0</v>
      </c>
      <c r="J217" s="171"/>
      <c r="K217" s="172">
        <f t="shared" si="104"/>
        <v>0</v>
      </c>
      <c r="L217" s="172">
        <v>21</v>
      </c>
      <c r="M217" s="172">
        <f t="shared" si="105"/>
        <v>0</v>
      </c>
      <c r="N217" s="172">
        <v>5E-05</v>
      </c>
      <c r="O217" s="172">
        <f t="shared" si="106"/>
        <v>0</v>
      </c>
      <c r="P217" s="172">
        <v>0</v>
      </c>
      <c r="Q217" s="172">
        <f t="shared" si="107"/>
        <v>0</v>
      </c>
      <c r="R217" s="172"/>
      <c r="S217" s="172"/>
      <c r="T217" s="173">
        <v>0</v>
      </c>
      <c r="U217" s="172">
        <f t="shared" si="108"/>
        <v>0</v>
      </c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 t="s">
        <v>179</v>
      </c>
      <c r="AF217" s="158"/>
      <c r="AG217" s="158"/>
      <c r="AH217" s="158"/>
      <c r="AI217" s="158"/>
      <c r="AJ217" s="158"/>
      <c r="AK217" s="158"/>
      <c r="AL217" s="158"/>
      <c r="AM217" s="158"/>
      <c r="AN217" s="158"/>
      <c r="AO217" s="158"/>
      <c r="AP217" s="158"/>
      <c r="AQ217" s="158"/>
      <c r="AR217" s="158"/>
      <c r="AS217" s="158"/>
      <c r="AT217" s="158"/>
      <c r="AU217" s="158"/>
      <c r="AV217" s="158"/>
      <c r="AW217" s="158"/>
      <c r="AX217" s="158"/>
      <c r="AY217" s="158"/>
      <c r="AZ217" s="158"/>
      <c r="BA217" s="158"/>
      <c r="BB217" s="158"/>
      <c r="BC217" s="158"/>
      <c r="BD217" s="158"/>
      <c r="BE217" s="158"/>
      <c r="BF217" s="158"/>
      <c r="BG217" s="158"/>
      <c r="BH217" s="158"/>
    </row>
    <row r="218" spans="1:60" ht="12.75" outlineLevel="1">
      <c r="A218" s="159">
        <v>187</v>
      </c>
      <c r="B218" s="164" t="s">
        <v>514</v>
      </c>
      <c r="C218" s="195" t="s">
        <v>515</v>
      </c>
      <c r="D218" s="166" t="s">
        <v>190</v>
      </c>
      <c r="E218" s="168">
        <v>3</v>
      </c>
      <c r="F218" s="279">
        <f t="shared" si="101"/>
        <v>0</v>
      </c>
      <c r="G218" s="211">
        <f t="shared" si="102"/>
        <v>0</v>
      </c>
      <c r="H218" s="171"/>
      <c r="I218" s="172">
        <f t="shared" si="103"/>
        <v>0</v>
      </c>
      <c r="J218" s="171"/>
      <c r="K218" s="172">
        <f t="shared" si="104"/>
        <v>0</v>
      </c>
      <c r="L218" s="172">
        <v>21</v>
      </c>
      <c r="M218" s="172">
        <f t="shared" si="105"/>
        <v>0</v>
      </c>
      <c r="N218" s="172">
        <v>1E-05</v>
      </c>
      <c r="O218" s="172">
        <f t="shared" si="106"/>
        <v>0</v>
      </c>
      <c r="P218" s="172">
        <v>0</v>
      </c>
      <c r="Q218" s="172">
        <f t="shared" si="107"/>
        <v>0</v>
      </c>
      <c r="R218" s="172"/>
      <c r="S218" s="172"/>
      <c r="T218" s="173">
        <v>0</v>
      </c>
      <c r="U218" s="172">
        <f t="shared" si="108"/>
        <v>0</v>
      </c>
      <c r="V218" s="158"/>
      <c r="W218" s="158"/>
      <c r="X218" s="158"/>
      <c r="Y218" s="158"/>
      <c r="Z218" s="158"/>
      <c r="AA218" s="158"/>
      <c r="AB218" s="158"/>
      <c r="AC218" s="158"/>
      <c r="AD218" s="158"/>
      <c r="AE218" s="158" t="s">
        <v>179</v>
      </c>
      <c r="AF218" s="158"/>
      <c r="AG218" s="158"/>
      <c r="AH218" s="158"/>
      <c r="AI218" s="158"/>
      <c r="AJ218" s="158"/>
      <c r="AK218" s="158"/>
      <c r="AL218" s="158"/>
      <c r="AM218" s="158"/>
      <c r="AN218" s="158"/>
      <c r="AO218" s="158"/>
      <c r="AP218" s="158"/>
      <c r="AQ218" s="158"/>
      <c r="AR218" s="158"/>
      <c r="AS218" s="158"/>
      <c r="AT218" s="158"/>
      <c r="AU218" s="158"/>
      <c r="AV218" s="158"/>
      <c r="AW218" s="158"/>
      <c r="AX218" s="158"/>
      <c r="AY218" s="158"/>
      <c r="AZ218" s="158"/>
      <c r="BA218" s="158"/>
      <c r="BB218" s="158"/>
      <c r="BC218" s="158"/>
      <c r="BD218" s="158"/>
      <c r="BE218" s="158"/>
      <c r="BF218" s="158"/>
      <c r="BG218" s="158"/>
      <c r="BH218" s="158"/>
    </row>
    <row r="219" spans="1:60" ht="22.5" outlineLevel="1">
      <c r="A219" s="159">
        <v>188</v>
      </c>
      <c r="B219" s="164" t="s">
        <v>516</v>
      </c>
      <c r="C219" s="195" t="s">
        <v>517</v>
      </c>
      <c r="D219" s="166" t="s">
        <v>199</v>
      </c>
      <c r="E219" s="168">
        <v>123</v>
      </c>
      <c r="F219" s="279">
        <f t="shared" si="101"/>
        <v>0</v>
      </c>
      <c r="G219" s="211">
        <f t="shared" si="102"/>
        <v>0</v>
      </c>
      <c r="H219" s="171"/>
      <c r="I219" s="172">
        <f t="shared" si="103"/>
        <v>0</v>
      </c>
      <c r="J219" s="171"/>
      <c r="K219" s="172">
        <f t="shared" si="104"/>
        <v>0</v>
      </c>
      <c r="L219" s="172">
        <v>21</v>
      </c>
      <c r="M219" s="172">
        <f t="shared" si="105"/>
        <v>0</v>
      </c>
      <c r="N219" s="172">
        <v>0.00016</v>
      </c>
      <c r="O219" s="172">
        <f t="shared" si="106"/>
        <v>0.02</v>
      </c>
      <c r="P219" s="172">
        <v>0</v>
      </c>
      <c r="Q219" s="172">
        <f t="shared" si="107"/>
        <v>0</v>
      </c>
      <c r="R219" s="172"/>
      <c r="S219" s="172"/>
      <c r="T219" s="173">
        <v>0.07</v>
      </c>
      <c r="U219" s="172">
        <f t="shared" si="108"/>
        <v>8.61</v>
      </c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8" t="s">
        <v>144</v>
      </c>
      <c r="AF219" s="158"/>
      <c r="AG219" s="158"/>
      <c r="AH219" s="158"/>
      <c r="AI219" s="158"/>
      <c r="AJ219" s="158"/>
      <c r="AK219" s="158"/>
      <c r="AL219" s="158"/>
      <c r="AM219" s="158"/>
      <c r="AN219" s="158"/>
      <c r="AO219" s="158"/>
      <c r="AP219" s="158"/>
      <c r="AQ219" s="158"/>
      <c r="AR219" s="158"/>
      <c r="AS219" s="158"/>
      <c r="AT219" s="158"/>
      <c r="AU219" s="158"/>
      <c r="AV219" s="158"/>
      <c r="AW219" s="158"/>
      <c r="AX219" s="158"/>
      <c r="AY219" s="158"/>
      <c r="AZ219" s="158"/>
      <c r="BA219" s="158"/>
      <c r="BB219" s="158"/>
      <c r="BC219" s="158"/>
      <c r="BD219" s="158"/>
      <c r="BE219" s="158"/>
      <c r="BF219" s="158"/>
      <c r="BG219" s="158"/>
      <c r="BH219" s="158"/>
    </row>
    <row r="220" spans="1:60" ht="22.5" outlineLevel="1">
      <c r="A220" s="159">
        <v>189</v>
      </c>
      <c r="B220" s="164" t="s">
        <v>518</v>
      </c>
      <c r="C220" s="195" t="s">
        <v>519</v>
      </c>
      <c r="D220" s="166" t="s">
        <v>199</v>
      </c>
      <c r="E220" s="168">
        <v>89</v>
      </c>
      <c r="F220" s="279">
        <f t="shared" si="101"/>
        <v>0</v>
      </c>
      <c r="G220" s="211">
        <f t="shared" si="102"/>
        <v>0</v>
      </c>
      <c r="H220" s="171"/>
      <c r="I220" s="172">
        <f t="shared" si="103"/>
        <v>0</v>
      </c>
      <c r="J220" s="171"/>
      <c r="K220" s="172">
        <f t="shared" si="104"/>
        <v>0</v>
      </c>
      <c r="L220" s="172">
        <v>21</v>
      </c>
      <c r="M220" s="172">
        <f t="shared" si="105"/>
        <v>0</v>
      </c>
      <c r="N220" s="172">
        <v>0.00021</v>
      </c>
      <c r="O220" s="172">
        <f t="shared" si="106"/>
        <v>0.02</v>
      </c>
      <c r="P220" s="172">
        <v>0</v>
      </c>
      <c r="Q220" s="172">
        <f t="shared" si="107"/>
        <v>0</v>
      </c>
      <c r="R220" s="172"/>
      <c r="S220" s="172"/>
      <c r="T220" s="173">
        <v>0.07</v>
      </c>
      <c r="U220" s="172">
        <f t="shared" si="108"/>
        <v>6.23</v>
      </c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 t="s">
        <v>144</v>
      </c>
      <c r="AF220" s="158"/>
      <c r="AG220" s="158"/>
      <c r="AH220" s="158"/>
      <c r="AI220" s="158"/>
      <c r="AJ220" s="158"/>
      <c r="AK220" s="158"/>
      <c r="AL220" s="158"/>
      <c r="AM220" s="158"/>
      <c r="AN220" s="158"/>
      <c r="AO220" s="158"/>
      <c r="AP220" s="158"/>
      <c r="AQ220" s="158"/>
      <c r="AR220" s="158"/>
      <c r="AS220" s="158"/>
      <c r="AT220" s="158"/>
      <c r="AU220" s="158"/>
      <c r="AV220" s="158"/>
      <c r="AW220" s="158"/>
      <c r="AX220" s="158"/>
      <c r="AY220" s="158"/>
      <c r="AZ220" s="158"/>
      <c r="BA220" s="158"/>
      <c r="BB220" s="158"/>
      <c r="BC220" s="158"/>
      <c r="BD220" s="158"/>
      <c r="BE220" s="158"/>
      <c r="BF220" s="158"/>
      <c r="BG220" s="158"/>
      <c r="BH220" s="158"/>
    </row>
    <row r="221" spans="1:60" ht="22.5" outlineLevel="1">
      <c r="A221" s="159">
        <v>190</v>
      </c>
      <c r="B221" s="164" t="s">
        <v>520</v>
      </c>
      <c r="C221" s="195" t="s">
        <v>521</v>
      </c>
      <c r="D221" s="166" t="s">
        <v>199</v>
      </c>
      <c r="E221" s="168">
        <v>35</v>
      </c>
      <c r="F221" s="279">
        <f t="shared" si="101"/>
        <v>0</v>
      </c>
      <c r="G221" s="211">
        <f t="shared" si="102"/>
        <v>0</v>
      </c>
      <c r="H221" s="171"/>
      <c r="I221" s="172">
        <f t="shared" si="103"/>
        <v>0</v>
      </c>
      <c r="J221" s="171"/>
      <c r="K221" s="172">
        <f t="shared" si="104"/>
        <v>0</v>
      </c>
      <c r="L221" s="172">
        <v>21</v>
      </c>
      <c r="M221" s="172">
        <f t="shared" si="105"/>
        <v>0</v>
      </c>
      <c r="N221" s="172">
        <v>0.0003</v>
      </c>
      <c r="O221" s="172">
        <f t="shared" si="106"/>
        <v>0.01</v>
      </c>
      <c r="P221" s="172">
        <v>0</v>
      </c>
      <c r="Q221" s="172">
        <f t="shared" si="107"/>
        <v>0</v>
      </c>
      <c r="R221" s="172"/>
      <c r="S221" s="172"/>
      <c r="T221" s="173">
        <v>0.07246</v>
      </c>
      <c r="U221" s="172">
        <f t="shared" si="108"/>
        <v>2.54</v>
      </c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 t="s">
        <v>144</v>
      </c>
      <c r="AF221" s="158"/>
      <c r="AG221" s="158"/>
      <c r="AH221" s="158"/>
      <c r="AI221" s="158"/>
      <c r="AJ221" s="158"/>
      <c r="AK221" s="158"/>
      <c r="AL221" s="158"/>
      <c r="AM221" s="158"/>
      <c r="AN221" s="158"/>
      <c r="AO221" s="158"/>
      <c r="AP221" s="158"/>
      <c r="AQ221" s="158"/>
      <c r="AR221" s="158"/>
      <c r="AS221" s="158"/>
      <c r="AT221" s="158"/>
      <c r="AU221" s="158"/>
      <c r="AV221" s="158"/>
      <c r="AW221" s="158"/>
      <c r="AX221" s="158"/>
      <c r="AY221" s="158"/>
      <c r="AZ221" s="158"/>
      <c r="BA221" s="158"/>
      <c r="BB221" s="158"/>
      <c r="BC221" s="158"/>
      <c r="BD221" s="158"/>
      <c r="BE221" s="158"/>
      <c r="BF221" s="158"/>
      <c r="BG221" s="158"/>
      <c r="BH221" s="158"/>
    </row>
    <row r="222" spans="1:60" ht="12.75" outlineLevel="1">
      <c r="A222" s="159">
        <v>191</v>
      </c>
      <c r="B222" s="164" t="s">
        <v>522</v>
      </c>
      <c r="C222" s="195" t="s">
        <v>523</v>
      </c>
      <c r="D222" s="166" t="s">
        <v>190</v>
      </c>
      <c r="E222" s="168">
        <v>1</v>
      </c>
      <c r="F222" s="279">
        <f t="shared" si="101"/>
        <v>0</v>
      </c>
      <c r="G222" s="211">
        <f t="shared" si="102"/>
        <v>0</v>
      </c>
      <c r="H222" s="171"/>
      <c r="I222" s="172">
        <f t="shared" si="103"/>
        <v>0</v>
      </c>
      <c r="J222" s="171"/>
      <c r="K222" s="172">
        <f t="shared" si="104"/>
        <v>0</v>
      </c>
      <c r="L222" s="172">
        <v>21</v>
      </c>
      <c r="M222" s="172">
        <f t="shared" si="105"/>
        <v>0</v>
      </c>
      <c r="N222" s="172">
        <v>0.0033</v>
      </c>
      <c r="O222" s="172">
        <f t="shared" si="106"/>
        <v>0</v>
      </c>
      <c r="P222" s="172">
        <v>0</v>
      </c>
      <c r="Q222" s="172">
        <f t="shared" si="107"/>
        <v>0</v>
      </c>
      <c r="R222" s="172"/>
      <c r="S222" s="172"/>
      <c r="T222" s="173">
        <v>0</v>
      </c>
      <c r="U222" s="172">
        <f t="shared" si="108"/>
        <v>0</v>
      </c>
      <c r="V222" s="158"/>
      <c r="W222" s="158"/>
      <c r="X222" s="158"/>
      <c r="Y222" s="158"/>
      <c r="Z222" s="158"/>
      <c r="AA222" s="158"/>
      <c r="AB222" s="158"/>
      <c r="AC222" s="158"/>
      <c r="AD222" s="158"/>
      <c r="AE222" s="158" t="s">
        <v>179</v>
      </c>
      <c r="AF222" s="158"/>
      <c r="AG222" s="158"/>
      <c r="AH222" s="158"/>
      <c r="AI222" s="158"/>
      <c r="AJ222" s="158"/>
      <c r="AK222" s="158"/>
      <c r="AL222" s="158"/>
      <c r="AM222" s="158"/>
      <c r="AN222" s="158"/>
      <c r="AO222" s="158"/>
      <c r="AP222" s="158"/>
      <c r="AQ222" s="158"/>
      <c r="AR222" s="158"/>
      <c r="AS222" s="158"/>
      <c r="AT222" s="158"/>
      <c r="AU222" s="158"/>
      <c r="AV222" s="158"/>
      <c r="AW222" s="158"/>
      <c r="AX222" s="158"/>
      <c r="AY222" s="158"/>
      <c r="AZ222" s="158"/>
      <c r="BA222" s="158"/>
      <c r="BB222" s="158"/>
      <c r="BC222" s="158"/>
      <c r="BD222" s="158"/>
      <c r="BE222" s="158"/>
      <c r="BF222" s="158"/>
      <c r="BG222" s="158"/>
      <c r="BH222" s="158"/>
    </row>
    <row r="223" spans="1:60" ht="22.5" outlineLevel="1">
      <c r="A223" s="159">
        <v>192</v>
      </c>
      <c r="B223" s="164" t="s">
        <v>524</v>
      </c>
      <c r="C223" s="195" t="s">
        <v>525</v>
      </c>
      <c r="D223" s="166" t="s">
        <v>199</v>
      </c>
      <c r="E223" s="168">
        <v>20</v>
      </c>
      <c r="F223" s="279">
        <f t="shared" si="101"/>
        <v>0</v>
      </c>
      <c r="G223" s="211">
        <f t="shared" si="102"/>
        <v>0</v>
      </c>
      <c r="H223" s="171"/>
      <c r="I223" s="172">
        <f t="shared" si="103"/>
        <v>0</v>
      </c>
      <c r="J223" s="171"/>
      <c r="K223" s="172">
        <f t="shared" si="104"/>
        <v>0</v>
      </c>
      <c r="L223" s="172">
        <v>21</v>
      </c>
      <c r="M223" s="172">
        <f t="shared" si="105"/>
        <v>0</v>
      </c>
      <c r="N223" s="172">
        <v>7E-05</v>
      </c>
      <c r="O223" s="172">
        <f t="shared" si="106"/>
        <v>0</v>
      </c>
      <c r="P223" s="172">
        <v>0</v>
      </c>
      <c r="Q223" s="172">
        <f t="shared" si="107"/>
        <v>0</v>
      </c>
      <c r="R223" s="172"/>
      <c r="S223" s="172"/>
      <c r="T223" s="173">
        <v>0.09122</v>
      </c>
      <c r="U223" s="172">
        <f t="shared" si="108"/>
        <v>1.82</v>
      </c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 t="s">
        <v>144</v>
      </c>
      <c r="AF223" s="158"/>
      <c r="AG223" s="158"/>
      <c r="AH223" s="158"/>
      <c r="AI223" s="158"/>
      <c r="AJ223" s="158"/>
      <c r="AK223" s="158"/>
      <c r="AL223" s="158"/>
      <c r="AM223" s="158"/>
      <c r="AN223" s="158"/>
      <c r="AO223" s="158"/>
      <c r="AP223" s="158"/>
      <c r="AQ223" s="158"/>
      <c r="AR223" s="158"/>
      <c r="AS223" s="158"/>
      <c r="AT223" s="158"/>
      <c r="AU223" s="158"/>
      <c r="AV223" s="158"/>
      <c r="AW223" s="158"/>
      <c r="AX223" s="158"/>
      <c r="AY223" s="158"/>
      <c r="AZ223" s="158"/>
      <c r="BA223" s="158"/>
      <c r="BB223" s="158"/>
      <c r="BC223" s="158"/>
      <c r="BD223" s="158"/>
      <c r="BE223" s="158"/>
      <c r="BF223" s="158"/>
      <c r="BG223" s="158"/>
      <c r="BH223" s="158"/>
    </row>
    <row r="224" spans="1:60" ht="22.5" outlineLevel="1">
      <c r="A224" s="159">
        <v>193</v>
      </c>
      <c r="B224" s="164" t="s">
        <v>526</v>
      </c>
      <c r="C224" s="195" t="s">
        <v>527</v>
      </c>
      <c r="D224" s="166" t="s">
        <v>190</v>
      </c>
      <c r="E224" s="168">
        <v>10</v>
      </c>
      <c r="F224" s="279">
        <f t="shared" si="101"/>
        <v>0</v>
      </c>
      <c r="G224" s="211">
        <f t="shared" si="102"/>
        <v>0</v>
      </c>
      <c r="H224" s="171"/>
      <c r="I224" s="172">
        <f t="shared" si="103"/>
        <v>0</v>
      </c>
      <c r="J224" s="171"/>
      <c r="K224" s="172">
        <f t="shared" si="104"/>
        <v>0</v>
      </c>
      <c r="L224" s="172">
        <v>21</v>
      </c>
      <c r="M224" s="172">
        <f t="shared" si="105"/>
        <v>0</v>
      </c>
      <c r="N224" s="172">
        <v>3E-05</v>
      </c>
      <c r="O224" s="172">
        <f t="shared" si="106"/>
        <v>0</v>
      </c>
      <c r="P224" s="172">
        <v>0</v>
      </c>
      <c r="Q224" s="172">
        <f t="shared" si="107"/>
        <v>0</v>
      </c>
      <c r="R224" s="172"/>
      <c r="S224" s="172"/>
      <c r="T224" s="173">
        <v>0.08017</v>
      </c>
      <c r="U224" s="172">
        <f t="shared" si="108"/>
        <v>0.8</v>
      </c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 t="s">
        <v>144</v>
      </c>
      <c r="AF224" s="158"/>
      <c r="AG224" s="158"/>
      <c r="AH224" s="158"/>
      <c r="AI224" s="158"/>
      <c r="AJ224" s="158"/>
      <c r="AK224" s="158"/>
      <c r="AL224" s="158"/>
      <c r="AM224" s="158"/>
      <c r="AN224" s="158"/>
      <c r="AO224" s="158"/>
      <c r="AP224" s="158"/>
      <c r="AQ224" s="158"/>
      <c r="AR224" s="158"/>
      <c r="AS224" s="158"/>
      <c r="AT224" s="158"/>
      <c r="AU224" s="158"/>
      <c r="AV224" s="158"/>
      <c r="AW224" s="158"/>
      <c r="AX224" s="158"/>
      <c r="AY224" s="158"/>
      <c r="AZ224" s="158"/>
      <c r="BA224" s="158"/>
      <c r="BB224" s="158"/>
      <c r="BC224" s="158"/>
      <c r="BD224" s="158"/>
      <c r="BE224" s="158"/>
      <c r="BF224" s="158"/>
      <c r="BG224" s="158"/>
      <c r="BH224" s="158"/>
    </row>
    <row r="225" spans="1:60" ht="12.75" outlineLevel="1">
      <c r="A225" s="159">
        <v>194</v>
      </c>
      <c r="B225" s="164" t="s">
        <v>528</v>
      </c>
      <c r="C225" s="195" t="s">
        <v>529</v>
      </c>
      <c r="D225" s="166" t="s">
        <v>190</v>
      </c>
      <c r="E225" s="168">
        <v>3</v>
      </c>
      <c r="F225" s="279">
        <f t="shared" si="101"/>
        <v>0</v>
      </c>
      <c r="G225" s="211">
        <f t="shared" si="102"/>
        <v>0</v>
      </c>
      <c r="H225" s="171"/>
      <c r="I225" s="172">
        <f t="shared" si="103"/>
        <v>0</v>
      </c>
      <c r="J225" s="171"/>
      <c r="K225" s="172">
        <f t="shared" si="104"/>
        <v>0</v>
      </c>
      <c r="L225" s="172">
        <v>21</v>
      </c>
      <c r="M225" s="172">
        <f t="shared" si="105"/>
        <v>0</v>
      </c>
      <c r="N225" s="172">
        <v>0</v>
      </c>
      <c r="O225" s="172">
        <f t="shared" si="106"/>
        <v>0</v>
      </c>
      <c r="P225" s="172">
        <v>0</v>
      </c>
      <c r="Q225" s="172">
        <f t="shared" si="107"/>
        <v>0</v>
      </c>
      <c r="R225" s="172"/>
      <c r="S225" s="172"/>
      <c r="T225" s="173">
        <v>0.4325</v>
      </c>
      <c r="U225" s="172">
        <f t="shared" si="108"/>
        <v>1.3</v>
      </c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 t="s">
        <v>144</v>
      </c>
      <c r="AF225" s="158"/>
      <c r="AG225" s="158"/>
      <c r="AH225" s="158"/>
      <c r="AI225" s="158"/>
      <c r="AJ225" s="158"/>
      <c r="AK225" s="158"/>
      <c r="AL225" s="158"/>
      <c r="AM225" s="158"/>
      <c r="AN225" s="158"/>
      <c r="AO225" s="158"/>
      <c r="AP225" s="158"/>
      <c r="AQ225" s="158"/>
      <c r="AR225" s="158"/>
      <c r="AS225" s="158"/>
      <c r="AT225" s="158"/>
      <c r="AU225" s="158"/>
      <c r="AV225" s="158"/>
      <c r="AW225" s="158"/>
      <c r="AX225" s="158"/>
      <c r="AY225" s="158"/>
      <c r="AZ225" s="158"/>
      <c r="BA225" s="158"/>
      <c r="BB225" s="158"/>
      <c r="BC225" s="158"/>
      <c r="BD225" s="158"/>
      <c r="BE225" s="158"/>
      <c r="BF225" s="158"/>
      <c r="BG225" s="158"/>
      <c r="BH225" s="158"/>
    </row>
    <row r="226" spans="1:60" ht="12.75" outlineLevel="1">
      <c r="A226" s="159">
        <v>195</v>
      </c>
      <c r="B226" s="164" t="s">
        <v>530</v>
      </c>
      <c r="C226" s="195" t="s">
        <v>531</v>
      </c>
      <c r="D226" s="166" t="s">
        <v>190</v>
      </c>
      <c r="E226" s="168">
        <v>3</v>
      </c>
      <c r="F226" s="279">
        <f t="shared" si="101"/>
        <v>0</v>
      </c>
      <c r="G226" s="211">
        <f t="shared" si="102"/>
        <v>0</v>
      </c>
      <c r="H226" s="171"/>
      <c r="I226" s="172">
        <f t="shared" si="103"/>
        <v>0</v>
      </c>
      <c r="J226" s="171"/>
      <c r="K226" s="172">
        <f t="shared" si="104"/>
        <v>0</v>
      </c>
      <c r="L226" s="172">
        <v>21</v>
      </c>
      <c r="M226" s="172">
        <f t="shared" si="105"/>
        <v>0</v>
      </c>
      <c r="N226" s="172">
        <v>3E-05</v>
      </c>
      <c r="O226" s="172">
        <f t="shared" si="106"/>
        <v>0</v>
      </c>
      <c r="P226" s="172">
        <v>0</v>
      </c>
      <c r="Q226" s="172">
        <f t="shared" si="107"/>
        <v>0</v>
      </c>
      <c r="R226" s="172"/>
      <c r="S226" s="172"/>
      <c r="T226" s="173">
        <v>0</v>
      </c>
      <c r="U226" s="172">
        <f t="shared" si="108"/>
        <v>0</v>
      </c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 t="s">
        <v>179</v>
      </c>
      <c r="AF226" s="158"/>
      <c r="AG226" s="158"/>
      <c r="AH226" s="158"/>
      <c r="AI226" s="158"/>
      <c r="AJ226" s="158"/>
      <c r="AK226" s="158"/>
      <c r="AL226" s="158"/>
      <c r="AM226" s="158"/>
      <c r="AN226" s="158"/>
      <c r="AO226" s="158"/>
      <c r="AP226" s="158"/>
      <c r="AQ226" s="158"/>
      <c r="AR226" s="158"/>
      <c r="AS226" s="158"/>
      <c r="AT226" s="158"/>
      <c r="AU226" s="158"/>
      <c r="AV226" s="158"/>
      <c r="AW226" s="158"/>
      <c r="AX226" s="158"/>
      <c r="AY226" s="158"/>
      <c r="AZ226" s="158"/>
      <c r="BA226" s="158"/>
      <c r="BB226" s="158"/>
      <c r="BC226" s="158"/>
      <c r="BD226" s="158"/>
      <c r="BE226" s="158"/>
      <c r="BF226" s="158"/>
      <c r="BG226" s="158"/>
      <c r="BH226" s="158"/>
    </row>
    <row r="227" spans="1:60" ht="12.75" outlineLevel="1">
      <c r="A227" s="159">
        <v>196</v>
      </c>
      <c r="B227" s="164" t="s">
        <v>532</v>
      </c>
      <c r="C227" s="195" t="s">
        <v>533</v>
      </c>
      <c r="D227" s="166" t="s">
        <v>190</v>
      </c>
      <c r="E227" s="168">
        <v>2</v>
      </c>
      <c r="F227" s="279">
        <f t="shared" si="101"/>
        <v>0</v>
      </c>
      <c r="G227" s="211">
        <f t="shared" si="102"/>
        <v>0</v>
      </c>
      <c r="H227" s="171"/>
      <c r="I227" s="172">
        <f t="shared" si="103"/>
        <v>0</v>
      </c>
      <c r="J227" s="171"/>
      <c r="K227" s="172">
        <f t="shared" si="104"/>
        <v>0</v>
      </c>
      <c r="L227" s="172">
        <v>21</v>
      </c>
      <c r="M227" s="172">
        <f t="shared" si="105"/>
        <v>0</v>
      </c>
      <c r="N227" s="172">
        <v>0</v>
      </c>
      <c r="O227" s="172">
        <f t="shared" si="106"/>
        <v>0</v>
      </c>
      <c r="P227" s="172">
        <v>0</v>
      </c>
      <c r="Q227" s="172">
        <f t="shared" si="107"/>
        <v>0</v>
      </c>
      <c r="R227" s="172"/>
      <c r="S227" s="172"/>
      <c r="T227" s="173">
        <v>0.16867</v>
      </c>
      <c r="U227" s="172">
        <f t="shared" si="108"/>
        <v>0.34</v>
      </c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 t="s">
        <v>144</v>
      </c>
      <c r="AF227" s="158"/>
      <c r="AG227" s="158"/>
      <c r="AH227" s="158"/>
      <c r="AI227" s="158"/>
      <c r="AJ227" s="158"/>
      <c r="AK227" s="158"/>
      <c r="AL227" s="158"/>
      <c r="AM227" s="158"/>
      <c r="AN227" s="158"/>
      <c r="AO227" s="158"/>
      <c r="AP227" s="158"/>
      <c r="AQ227" s="158"/>
      <c r="AR227" s="158"/>
      <c r="AS227" s="158"/>
      <c r="AT227" s="158"/>
      <c r="AU227" s="158"/>
      <c r="AV227" s="158"/>
      <c r="AW227" s="158"/>
      <c r="AX227" s="158"/>
      <c r="AY227" s="158"/>
      <c r="AZ227" s="158"/>
      <c r="BA227" s="158"/>
      <c r="BB227" s="158"/>
      <c r="BC227" s="158"/>
      <c r="BD227" s="158"/>
      <c r="BE227" s="158"/>
      <c r="BF227" s="158"/>
      <c r="BG227" s="158"/>
      <c r="BH227" s="158"/>
    </row>
    <row r="228" spans="1:60" ht="12.75" outlineLevel="1">
      <c r="A228" s="159">
        <v>197</v>
      </c>
      <c r="B228" s="164" t="s">
        <v>534</v>
      </c>
      <c r="C228" s="195" t="s">
        <v>535</v>
      </c>
      <c r="D228" s="166" t="s">
        <v>190</v>
      </c>
      <c r="E228" s="168">
        <v>2</v>
      </c>
      <c r="F228" s="279">
        <f t="shared" si="101"/>
        <v>0</v>
      </c>
      <c r="G228" s="211">
        <f t="shared" si="102"/>
        <v>0</v>
      </c>
      <c r="H228" s="171"/>
      <c r="I228" s="172">
        <f t="shared" si="103"/>
        <v>0</v>
      </c>
      <c r="J228" s="171"/>
      <c r="K228" s="172">
        <f t="shared" si="104"/>
        <v>0</v>
      </c>
      <c r="L228" s="172">
        <v>21</v>
      </c>
      <c r="M228" s="172">
        <f t="shared" si="105"/>
        <v>0</v>
      </c>
      <c r="N228" s="172">
        <v>0</v>
      </c>
      <c r="O228" s="172">
        <f t="shared" si="106"/>
        <v>0</v>
      </c>
      <c r="P228" s="172">
        <v>0</v>
      </c>
      <c r="Q228" s="172">
        <f t="shared" si="107"/>
        <v>0</v>
      </c>
      <c r="R228" s="172"/>
      <c r="S228" s="172"/>
      <c r="T228" s="173">
        <v>0.1475</v>
      </c>
      <c r="U228" s="172">
        <f t="shared" si="108"/>
        <v>0.3</v>
      </c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 t="s">
        <v>144</v>
      </c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8"/>
      <c r="BC228" s="158"/>
      <c r="BD228" s="158"/>
      <c r="BE228" s="158"/>
      <c r="BF228" s="158"/>
      <c r="BG228" s="158"/>
      <c r="BH228" s="158"/>
    </row>
    <row r="229" spans="1:60" ht="22.5" outlineLevel="1">
      <c r="A229" s="159">
        <v>198</v>
      </c>
      <c r="B229" s="164" t="s">
        <v>510</v>
      </c>
      <c r="C229" s="195" t="s">
        <v>511</v>
      </c>
      <c r="D229" s="166" t="s">
        <v>190</v>
      </c>
      <c r="E229" s="168">
        <v>2</v>
      </c>
      <c r="F229" s="279">
        <f t="shared" si="101"/>
        <v>0</v>
      </c>
      <c r="G229" s="211">
        <f t="shared" si="102"/>
        <v>0</v>
      </c>
      <c r="H229" s="171"/>
      <c r="I229" s="172">
        <f t="shared" si="103"/>
        <v>0</v>
      </c>
      <c r="J229" s="171"/>
      <c r="K229" s="172">
        <f t="shared" si="104"/>
        <v>0</v>
      </c>
      <c r="L229" s="172">
        <v>21</v>
      </c>
      <c r="M229" s="172">
        <f t="shared" si="105"/>
        <v>0</v>
      </c>
      <c r="N229" s="172">
        <v>1E-05</v>
      </c>
      <c r="O229" s="172">
        <f t="shared" si="106"/>
        <v>0</v>
      </c>
      <c r="P229" s="172">
        <v>0</v>
      </c>
      <c r="Q229" s="172">
        <f t="shared" si="107"/>
        <v>0</v>
      </c>
      <c r="R229" s="172"/>
      <c r="S229" s="172"/>
      <c r="T229" s="173">
        <v>0</v>
      </c>
      <c r="U229" s="172">
        <f t="shared" si="108"/>
        <v>0</v>
      </c>
      <c r="V229" s="158"/>
      <c r="W229" s="158"/>
      <c r="X229" s="158"/>
      <c r="Y229" s="158"/>
      <c r="Z229" s="158"/>
      <c r="AA229" s="158"/>
      <c r="AB229" s="158"/>
      <c r="AC229" s="158"/>
      <c r="AD229" s="158"/>
      <c r="AE229" s="158" t="s">
        <v>179</v>
      </c>
      <c r="AF229" s="158"/>
      <c r="AG229" s="158"/>
      <c r="AH229" s="158"/>
      <c r="AI229" s="158"/>
      <c r="AJ229" s="158"/>
      <c r="AK229" s="158"/>
      <c r="AL229" s="158"/>
      <c r="AM229" s="158"/>
      <c r="AN229" s="158"/>
      <c r="AO229" s="158"/>
      <c r="AP229" s="158"/>
      <c r="AQ229" s="158"/>
      <c r="AR229" s="158"/>
      <c r="AS229" s="158"/>
      <c r="AT229" s="158"/>
      <c r="AU229" s="158"/>
      <c r="AV229" s="158"/>
      <c r="AW229" s="158"/>
      <c r="AX229" s="158"/>
      <c r="AY229" s="158"/>
      <c r="AZ229" s="158"/>
      <c r="BA229" s="158"/>
      <c r="BB229" s="158"/>
      <c r="BC229" s="158"/>
      <c r="BD229" s="158"/>
      <c r="BE229" s="158"/>
      <c r="BF229" s="158"/>
      <c r="BG229" s="158"/>
      <c r="BH229" s="158"/>
    </row>
    <row r="230" spans="1:60" ht="12.75" outlineLevel="1">
      <c r="A230" s="159">
        <v>199</v>
      </c>
      <c r="B230" s="164" t="s">
        <v>536</v>
      </c>
      <c r="C230" s="195" t="s">
        <v>537</v>
      </c>
      <c r="D230" s="166" t="s">
        <v>190</v>
      </c>
      <c r="E230" s="168">
        <v>2</v>
      </c>
      <c r="F230" s="279">
        <f t="shared" si="101"/>
        <v>0</v>
      </c>
      <c r="G230" s="211">
        <f t="shared" si="102"/>
        <v>0</v>
      </c>
      <c r="H230" s="171"/>
      <c r="I230" s="172">
        <f t="shared" si="103"/>
        <v>0</v>
      </c>
      <c r="J230" s="171"/>
      <c r="K230" s="172">
        <f t="shared" si="104"/>
        <v>0</v>
      </c>
      <c r="L230" s="172">
        <v>21</v>
      </c>
      <c r="M230" s="172">
        <f t="shared" si="105"/>
        <v>0</v>
      </c>
      <c r="N230" s="172">
        <v>4E-05</v>
      </c>
      <c r="O230" s="172">
        <f t="shared" si="106"/>
        <v>0</v>
      </c>
      <c r="P230" s="172">
        <v>0</v>
      </c>
      <c r="Q230" s="172">
        <f t="shared" si="107"/>
        <v>0</v>
      </c>
      <c r="R230" s="172"/>
      <c r="S230" s="172"/>
      <c r="T230" s="173">
        <v>0</v>
      </c>
      <c r="U230" s="172">
        <f t="shared" si="108"/>
        <v>0</v>
      </c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 t="s">
        <v>179</v>
      </c>
      <c r="AF230" s="158"/>
      <c r="AG230" s="158"/>
      <c r="AH230" s="158"/>
      <c r="AI230" s="158"/>
      <c r="AJ230" s="158"/>
      <c r="AK230" s="158"/>
      <c r="AL230" s="158"/>
      <c r="AM230" s="158"/>
      <c r="AN230" s="158"/>
      <c r="AO230" s="158"/>
      <c r="AP230" s="158"/>
      <c r="AQ230" s="158"/>
      <c r="AR230" s="158"/>
      <c r="AS230" s="158"/>
      <c r="AT230" s="158"/>
      <c r="AU230" s="158"/>
      <c r="AV230" s="158"/>
      <c r="AW230" s="158"/>
      <c r="AX230" s="158"/>
      <c r="AY230" s="158"/>
      <c r="AZ230" s="158"/>
      <c r="BA230" s="158"/>
      <c r="BB230" s="158"/>
      <c r="BC230" s="158"/>
      <c r="BD230" s="158"/>
      <c r="BE230" s="158"/>
      <c r="BF230" s="158"/>
      <c r="BG230" s="158"/>
      <c r="BH230" s="158"/>
    </row>
    <row r="231" spans="1:60" ht="12.75" outlineLevel="1">
      <c r="A231" s="159">
        <v>200</v>
      </c>
      <c r="B231" s="164" t="s">
        <v>512</v>
      </c>
      <c r="C231" s="195" t="s">
        <v>513</v>
      </c>
      <c r="D231" s="166" t="s">
        <v>190</v>
      </c>
      <c r="E231" s="168">
        <v>7</v>
      </c>
      <c r="F231" s="279">
        <f t="shared" si="101"/>
        <v>0</v>
      </c>
      <c r="G231" s="211">
        <f t="shared" si="102"/>
        <v>0</v>
      </c>
      <c r="H231" s="171"/>
      <c r="I231" s="172">
        <f t="shared" si="103"/>
        <v>0</v>
      </c>
      <c r="J231" s="171"/>
      <c r="K231" s="172">
        <f t="shared" si="104"/>
        <v>0</v>
      </c>
      <c r="L231" s="172">
        <v>21</v>
      </c>
      <c r="M231" s="172">
        <f t="shared" si="105"/>
        <v>0</v>
      </c>
      <c r="N231" s="172">
        <v>5E-05</v>
      </c>
      <c r="O231" s="172">
        <f t="shared" si="106"/>
        <v>0</v>
      </c>
      <c r="P231" s="172">
        <v>0</v>
      </c>
      <c r="Q231" s="172">
        <f t="shared" si="107"/>
        <v>0</v>
      </c>
      <c r="R231" s="172"/>
      <c r="S231" s="172"/>
      <c r="T231" s="173">
        <v>0</v>
      </c>
      <c r="U231" s="172">
        <f t="shared" si="108"/>
        <v>0</v>
      </c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8" t="s">
        <v>179</v>
      </c>
      <c r="AF231" s="158"/>
      <c r="AG231" s="158"/>
      <c r="AH231" s="158"/>
      <c r="AI231" s="158"/>
      <c r="AJ231" s="158"/>
      <c r="AK231" s="158"/>
      <c r="AL231" s="158"/>
      <c r="AM231" s="158"/>
      <c r="AN231" s="158"/>
      <c r="AO231" s="158"/>
      <c r="AP231" s="158"/>
      <c r="AQ231" s="158"/>
      <c r="AR231" s="158"/>
      <c r="AS231" s="158"/>
      <c r="AT231" s="158"/>
      <c r="AU231" s="158"/>
      <c r="AV231" s="158"/>
      <c r="AW231" s="158"/>
      <c r="AX231" s="158"/>
      <c r="AY231" s="158"/>
      <c r="AZ231" s="158"/>
      <c r="BA231" s="158"/>
      <c r="BB231" s="158"/>
      <c r="BC231" s="158"/>
      <c r="BD231" s="158"/>
      <c r="BE231" s="158"/>
      <c r="BF231" s="158"/>
      <c r="BG231" s="158"/>
      <c r="BH231" s="158"/>
    </row>
    <row r="232" spans="1:60" ht="12.75" outlineLevel="1">
      <c r="A232" s="159">
        <v>201</v>
      </c>
      <c r="B232" s="164" t="s">
        <v>538</v>
      </c>
      <c r="C232" s="195" t="s">
        <v>539</v>
      </c>
      <c r="D232" s="166" t="s">
        <v>190</v>
      </c>
      <c r="E232" s="168">
        <v>4</v>
      </c>
      <c r="F232" s="279">
        <f t="shared" si="101"/>
        <v>0</v>
      </c>
      <c r="G232" s="211">
        <f t="shared" si="102"/>
        <v>0</v>
      </c>
      <c r="H232" s="171"/>
      <c r="I232" s="172">
        <f t="shared" si="103"/>
        <v>0</v>
      </c>
      <c r="J232" s="171"/>
      <c r="K232" s="172">
        <f t="shared" si="104"/>
        <v>0</v>
      </c>
      <c r="L232" s="172">
        <v>21</v>
      </c>
      <c r="M232" s="172">
        <f t="shared" si="105"/>
        <v>0</v>
      </c>
      <c r="N232" s="172">
        <v>1E-05</v>
      </c>
      <c r="O232" s="172">
        <f t="shared" si="106"/>
        <v>0</v>
      </c>
      <c r="P232" s="172">
        <v>0</v>
      </c>
      <c r="Q232" s="172">
        <f t="shared" si="107"/>
        <v>0</v>
      </c>
      <c r="R232" s="172"/>
      <c r="S232" s="172"/>
      <c r="T232" s="173">
        <v>0</v>
      </c>
      <c r="U232" s="172">
        <f t="shared" si="108"/>
        <v>0</v>
      </c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 t="s">
        <v>179</v>
      </c>
      <c r="AF232" s="158"/>
      <c r="AG232" s="158"/>
      <c r="AH232" s="158"/>
      <c r="AI232" s="158"/>
      <c r="AJ232" s="158"/>
      <c r="AK232" s="158"/>
      <c r="AL232" s="158"/>
      <c r="AM232" s="158"/>
      <c r="AN232" s="158"/>
      <c r="AO232" s="158"/>
      <c r="AP232" s="158"/>
      <c r="AQ232" s="158"/>
      <c r="AR232" s="158"/>
      <c r="AS232" s="158"/>
      <c r="AT232" s="158"/>
      <c r="AU232" s="158"/>
      <c r="AV232" s="158"/>
      <c r="AW232" s="158"/>
      <c r="AX232" s="158"/>
      <c r="AY232" s="158"/>
      <c r="AZ232" s="158"/>
      <c r="BA232" s="158"/>
      <c r="BB232" s="158"/>
      <c r="BC232" s="158"/>
      <c r="BD232" s="158"/>
      <c r="BE232" s="158"/>
      <c r="BF232" s="158"/>
      <c r="BG232" s="158"/>
      <c r="BH232" s="158"/>
    </row>
    <row r="233" spans="1:60" ht="12.75" outlineLevel="1">
      <c r="A233" s="159">
        <v>202</v>
      </c>
      <c r="B233" s="164" t="s">
        <v>540</v>
      </c>
      <c r="C233" s="195" t="s">
        <v>541</v>
      </c>
      <c r="D233" s="166" t="s">
        <v>190</v>
      </c>
      <c r="E233" s="168">
        <v>9</v>
      </c>
      <c r="F233" s="279">
        <f t="shared" si="101"/>
        <v>0</v>
      </c>
      <c r="G233" s="211">
        <f t="shared" si="102"/>
        <v>0</v>
      </c>
      <c r="H233" s="171"/>
      <c r="I233" s="172">
        <f t="shared" si="103"/>
        <v>0</v>
      </c>
      <c r="J233" s="171"/>
      <c r="K233" s="172">
        <f t="shared" si="104"/>
        <v>0</v>
      </c>
      <c r="L233" s="172">
        <v>21</v>
      </c>
      <c r="M233" s="172">
        <f t="shared" si="105"/>
        <v>0</v>
      </c>
      <c r="N233" s="172">
        <v>0</v>
      </c>
      <c r="O233" s="172">
        <f t="shared" si="106"/>
        <v>0</v>
      </c>
      <c r="P233" s="172">
        <v>0</v>
      </c>
      <c r="Q233" s="172">
        <f t="shared" si="107"/>
        <v>0</v>
      </c>
      <c r="R233" s="172"/>
      <c r="S233" s="172"/>
      <c r="T233" s="173">
        <v>0.23183</v>
      </c>
      <c r="U233" s="172">
        <f t="shared" si="108"/>
        <v>2.09</v>
      </c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 t="s">
        <v>144</v>
      </c>
      <c r="AF233" s="158"/>
      <c r="AG233" s="158"/>
      <c r="AH233" s="158"/>
      <c r="AI233" s="158"/>
      <c r="AJ233" s="158"/>
      <c r="AK233" s="158"/>
      <c r="AL233" s="158"/>
      <c r="AM233" s="158"/>
      <c r="AN233" s="158"/>
      <c r="AO233" s="158"/>
      <c r="AP233" s="158"/>
      <c r="AQ233" s="158"/>
      <c r="AR233" s="158"/>
      <c r="AS233" s="158"/>
      <c r="AT233" s="158"/>
      <c r="AU233" s="158"/>
      <c r="AV233" s="158"/>
      <c r="AW233" s="158"/>
      <c r="AX233" s="158"/>
      <c r="AY233" s="158"/>
      <c r="AZ233" s="158"/>
      <c r="BA233" s="158"/>
      <c r="BB233" s="158"/>
      <c r="BC233" s="158"/>
      <c r="BD233" s="158"/>
      <c r="BE233" s="158"/>
      <c r="BF233" s="158"/>
      <c r="BG233" s="158"/>
      <c r="BH233" s="158"/>
    </row>
    <row r="234" spans="1:60" ht="12.75" outlineLevel="1">
      <c r="A234" s="159">
        <v>203</v>
      </c>
      <c r="B234" s="164" t="s">
        <v>542</v>
      </c>
      <c r="C234" s="195" t="s">
        <v>543</v>
      </c>
      <c r="D234" s="166" t="s">
        <v>190</v>
      </c>
      <c r="E234" s="168">
        <v>6</v>
      </c>
      <c r="F234" s="279">
        <f t="shared" si="101"/>
        <v>0</v>
      </c>
      <c r="G234" s="211">
        <f t="shared" si="102"/>
        <v>0</v>
      </c>
      <c r="H234" s="171"/>
      <c r="I234" s="172">
        <f t="shared" si="103"/>
        <v>0</v>
      </c>
      <c r="J234" s="171"/>
      <c r="K234" s="172">
        <f t="shared" si="104"/>
        <v>0</v>
      </c>
      <c r="L234" s="172">
        <v>21</v>
      </c>
      <c r="M234" s="172">
        <f t="shared" si="105"/>
        <v>0</v>
      </c>
      <c r="N234" s="172">
        <v>5E-05</v>
      </c>
      <c r="O234" s="172">
        <f t="shared" si="106"/>
        <v>0</v>
      </c>
      <c r="P234" s="172">
        <v>0</v>
      </c>
      <c r="Q234" s="172">
        <f t="shared" si="107"/>
        <v>0</v>
      </c>
      <c r="R234" s="172"/>
      <c r="S234" s="172"/>
      <c r="T234" s="173">
        <v>0</v>
      </c>
      <c r="U234" s="172">
        <f t="shared" si="108"/>
        <v>0</v>
      </c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 t="s">
        <v>179</v>
      </c>
      <c r="AF234" s="158"/>
      <c r="AG234" s="158"/>
      <c r="AH234" s="158"/>
      <c r="AI234" s="158"/>
      <c r="AJ234" s="158"/>
      <c r="AK234" s="158"/>
      <c r="AL234" s="158"/>
      <c r="AM234" s="158"/>
      <c r="AN234" s="158"/>
      <c r="AO234" s="158"/>
      <c r="AP234" s="158"/>
      <c r="AQ234" s="158"/>
      <c r="AR234" s="158"/>
      <c r="AS234" s="158"/>
      <c r="AT234" s="158"/>
      <c r="AU234" s="158"/>
      <c r="AV234" s="158"/>
      <c r="AW234" s="158"/>
      <c r="AX234" s="158"/>
      <c r="AY234" s="158"/>
      <c r="AZ234" s="158"/>
      <c r="BA234" s="158"/>
      <c r="BB234" s="158"/>
      <c r="BC234" s="158"/>
      <c r="BD234" s="158"/>
      <c r="BE234" s="158"/>
      <c r="BF234" s="158"/>
      <c r="BG234" s="158"/>
      <c r="BH234" s="158"/>
    </row>
    <row r="235" spans="1:60" ht="12.75" outlineLevel="1">
      <c r="A235" s="159">
        <v>204</v>
      </c>
      <c r="B235" s="164" t="s">
        <v>544</v>
      </c>
      <c r="C235" s="195" t="s">
        <v>545</v>
      </c>
      <c r="D235" s="166" t="s">
        <v>190</v>
      </c>
      <c r="E235" s="168">
        <v>4</v>
      </c>
      <c r="F235" s="279">
        <f t="shared" si="101"/>
        <v>0</v>
      </c>
      <c r="G235" s="211">
        <f t="shared" si="102"/>
        <v>0</v>
      </c>
      <c r="H235" s="171"/>
      <c r="I235" s="172">
        <f t="shared" si="103"/>
        <v>0</v>
      </c>
      <c r="J235" s="171"/>
      <c r="K235" s="172">
        <f t="shared" si="104"/>
        <v>0</v>
      </c>
      <c r="L235" s="172">
        <v>21</v>
      </c>
      <c r="M235" s="172">
        <f t="shared" si="105"/>
        <v>0</v>
      </c>
      <c r="N235" s="172">
        <v>1E-05</v>
      </c>
      <c r="O235" s="172">
        <f t="shared" si="106"/>
        <v>0</v>
      </c>
      <c r="P235" s="172">
        <v>0</v>
      </c>
      <c r="Q235" s="172">
        <f t="shared" si="107"/>
        <v>0</v>
      </c>
      <c r="R235" s="172"/>
      <c r="S235" s="172"/>
      <c r="T235" s="173">
        <v>0</v>
      </c>
      <c r="U235" s="172">
        <f t="shared" si="108"/>
        <v>0</v>
      </c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 t="s">
        <v>179</v>
      </c>
      <c r="AF235" s="158"/>
      <c r="AG235" s="158"/>
      <c r="AH235" s="158"/>
      <c r="AI235" s="158"/>
      <c r="AJ235" s="158"/>
      <c r="AK235" s="158"/>
      <c r="AL235" s="158"/>
      <c r="AM235" s="158"/>
      <c r="AN235" s="158"/>
      <c r="AO235" s="158"/>
      <c r="AP235" s="158"/>
      <c r="AQ235" s="158"/>
      <c r="AR235" s="158"/>
      <c r="AS235" s="158"/>
      <c r="AT235" s="158"/>
      <c r="AU235" s="158"/>
      <c r="AV235" s="158"/>
      <c r="AW235" s="158"/>
      <c r="AX235" s="158"/>
      <c r="AY235" s="158"/>
      <c r="AZ235" s="158"/>
      <c r="BA235" s="158"/>
      <c r="BB235" s="158"/>
      <c r="BC235" s="158"/>
      <c r="BD235" s="158"/>
      <c r="BE235" s="158"/>
      <c r="BF235" s="158"/>
      <c r="BG235" s="158"/>
      <c r="BH235" s="158"/>
    </row>
    <row r="236" spans="1:60" ht="22.5" outlineLevel="1">
      <c r="A236" s="159">
        <v>205</v>
      </c>
      <c r="B236" s="164" t="s">
        <v>546</v>
      </c>
      <c r="C236" s="195" t="s">
        <v>547</v>
      </c>
      <c r="D236" s="166" t="s">
        <v>190</v>
      </c>
      <c r="E236" s="168">
        <v>14</v>
      </c>
      <c r="F236" s="279">
        <f t="shared" si="101"/>
        <v>0</v>
      </c>
      <c r="G236" s="211">
        <f t="shared" si="102"/>
        <v>0</v>
      </c>
      <c r="H236" s="171"/>
      <c r="I236" s="172">
        <f t="shared" si="103"/>
        <v>0</v>
      </c>
      <c r="J236" s="171"/>
      <c r="K236" s="172">
        <f t="shared" si="104"/>
        <v>0</v>
      </c>
      <c r="L236" s="172">
        <v>21</v>
      </c>
      <c r="M236" s="172">
        <f t="shared" si="105"/>
        <v>0</v>
      </c>
      <c r="N236" s="172">
        <v>2E-05</v>
      </c>
      <c r="O236" s="172">
        <f t="shared" si="106"/>
        <v>0</v>
      </c>
      <c r="P236" s="172">
        <v>0</v>
      </c>
      <c r="Q236" s="172">
        <f t="shared" si="107"/>
        <v>0</v>
      </c>
      <c r="R236" s="172"/>
      <c r="S236" s="172"/>
      <c r="T236" s="173">
        <v>0.1413</v>
      </c>
      <c r="U236" s="172">
        <f t="shared" si="108"/>
        <v>1.98</v>
      </c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 t="s">
        <v>144</v>
      </c>
      <c r="AF236" s="158"/>
      <c r="AG236" s="158"/>
      <c r="AH236" s="158"/>
      <c r="AI236" s="158"/>
      <c r="AJ236" s="158"/>
      <c r="AK236" s="158"/>
      <c r="AL236" s="158"/>
      <c r="AM236" s="158"/>
      <c r="AN236" s="158"/>
      <c r="AO236" s="158"/>
      <c r="AP236" s="158"/>
      <c r="AQ236" s="158"/>
      <c r="AR236" s="158"/>
      <c r="AS236" s="158"/>
      <c r="AT236" s="158"/>
      <c r="AU236" s="158"/>
      <c r="AV236" s="158"/>
      <c r="AW236" s="158"/>
      <c r="AX236" s="158"/>
      <c r="AY236" s="158"/>
      <c r="AZ236" s="158"/>
      <c r="BA236" s="158"/>
      <c r="BB236" s="158"/>
      <c r="BC236" s="158"/>
      <c r="BD236" s="158"/>
      <c r="BE236" s="158"/>
      <c r="BF236" s="158"/>
      <c r="BG236" s="158"/>
      <c r="BH236" s="158"/>
    </row>
    <row r="237" spans="1:60" ht="22.5" outlineLevel="1">
      <c r="A237" s="159">
        <v>206</v>
      </c>
      <c r="B237" s="164" t="s">
        <v>548</v>
      </c>
      <c r="C237" s="195" t="s">
        <v>549</v>
      </c>
      <c r="D237" s="166" t="s">
        <v>190</v>
      </c>
      <c r="E237" s="168">
        <v>6</v>
      </c>
      <c r="F237" s="279">
        <f t="shared" si="101"/>
        <v>0</v>
      </c>
      <c r="G237" s="211">
        <f t="shared" si="102"/>
        <v>0</v>
      </c>
      <c r="H237" s="171"/>
      <c r="I237" s="172">
        <f t="shared" si="103"/>
        <v>0</v>
      </c>
      <c r="J237" s="171"/>
      <c r="K237" s="172">
        <f t="shared" si="104"/>
        <v>0</v>
      </c>
      <c r="L237" s="172">
        <v>21</v>
      </c>
      <c r="M237" s="172">
        <f t="shared" si="105"/>
        <v>0</v>
      </c>
      <c r="N237" s="172">
        <v>9E-05</v>
      </c>
      <c r="O237" s="172">
        <f t="shared" si="106"/>
        <v>0</v>
      </c>
      <c r="P237" s="172">
        <v>0</v>
      </c>
      <c r="Q237" s="172">
        <f t="shared" si="107"/>
        <v>0</v>
      </c>
      <c r="R237" s="172"/>
      <c r="S237" s="172"/>
      <c r="T237" s="173">
        <v>0.39017</v>
      </c>
      <c r="U237" s="172">
        <f t="shared" si="108"/>
        <v>2.34</v>
      </c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 t="s">
        <v>144</v>
      </c>
      <c r="AF237" s="158"/>
      <c r="AG237" s="158"/>
      <c r="AH237" s="158"/>
      <c r="AI237" s="158"/>
      <c r="AJ237" s="158"/>
      <c r="AK237" s="158"/>
      <c r="AL237" s="158"/>
      <c r="AM237" s="158"/>
      <c r="AN237" s="158"/>
      <c r="AO237" s="158"/>
      <c r="AP237" s="158"/>
      <c r="AQ237" s="158"/>
      <c r="AR237" s="158"/>
      <c r="AS237" s="158"/>
      <c r="AT237" s="158"/>
      <c r="AU237" s="158"/>
      <c r="AV237" s="158"/>
      <c r="AW237" s="158"/>
      <c r="AX237" s="158"/>
      <c r="AY237" s="158"/>
      <c r="AZ237" s="158"/>
      <c r="BA237" s="158"/>
      <c r="BB237" s="158"/>
      <c r="BC237" s="158"/>
      <c r="BD237" s="158"/>
      <c r="BE237" s="158"/>
      <c r="BF237" s="158"/>
      <c r="BG237" s="158"/>
      <c r="BH237" s="158"/>
    </row>
    <row r="238" spans="1:60" ht="22.5" outlineLevel="1">
      <c r="A238" s="159">
        <v>207</v>
      </c>
      <c r="B238" s="164" t="s">
        <v>550</v>
      </c>
      <c r="C238" s="195" t="s">
        <v>551</v>
      </c>
      <c r="D238" s="166" t="s">
        <v>190</v>
      </c>
      <c r="E238" s="168">
        <v>2</v>
      </c>
      <c r="F238" s="279">
        <f t="shared" si="101"/>
        <v>0</v>
      </c>
      <c r="G238" s="211">
        <f t="shared" si="102"/>
        <v>0</v>
      </c>
      <c r="H238" s="171"/>
      <c r="I238" s="172">
        <f t="shared" si="103"/>
        <v>0</v>
      </c>
      <c r="J238" s="171"/>
      <c r="K238" s="172">
        <f t="shared" si="104"/>
        <v>0</v>
      </c>
      <c r="L238" s="172">
        <v>21</v>
      </c>
      <c r="M238" s="172">
        <f t="shared" si="105"/>
        <v>0</v>
      </c>
      <c r="N238" s="172">
        <v>9E-05</v>
      </c>
      <c r="O238" s="172">
        <f t="shared" si="106"/>
        <v>0</v>
      </c>
      <c r="P238" s="172">
        <v>0</v>
      </c>
      <c r="Q238" s="172">
        <f t="shared" si="107"/>
        <v>0</v>
      </c>
      <c r="R238" s="172"/>
      <c r="S238" s="172"/>
      <c r="T238" s="173">
        <v>0.44933</v>
      </c>
      <c r="U238" s="172">
        <f t="shared" si="108"/>
        <v>0.9</v>
      </c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 t="s">
        <v>144</v>
      </c>
      <c r="AF238" s="158"/>
      <c r="AG238" s="158"/>
      <c r="AH238" s="158"/>
      <c r="AI238" s="158"/>
      <c r="AJ238" s="158"/>
      <c r="AK238" s="158"/>
      <c r="AL238" s="158"/>
      <c r="AM238" s="158"/>
      <c r="AN238" s="158"/>
      <c r="AO238" s="158"/>
      <c r="AP238" s="158"/>
      <c r="AQ238" s="158"/>
      <c r="AR238" s="158"/>
      <c r="AS238" s="158"/>
      <c r="AT238" s="158"/>
      <c r="AU238" s="158"/>
      <c r="AV238" s="158"/>
      <c r="AW238" s="158"/>
      <c r="AX238" s="158"/>
      <c r="AY238" s="158"/>
      <c r="AZ238" s="158"/>
      <c r="BA238" s="158"/>
      <c r="BB238" s="158"/>
      <c r="BC238" s="158"/>
      <c r="BD238" s="158"/>
      <c r="BE238" s="158"/>
      <c r="BF238" s="158"/>
      <c r="BG238" s="158"/>
      <c r="BH238" s="158"/>
    </row>
    <row r="239" spans="1:60" ht="12.75" outlineLevel="1">
      <c r="A239" s="159">
        <v>208</v>
      </c>
      <c r="B239" s="164" t="s">
        <v>552</v>
      </c>
      <c r="C239" s="195" t="s">
        <v>553</v>
      </c>
      <c r="D239" s="166" t="s">
        <v>190</v>
      </c>
      <c r="E239" s="168">
        <v>1</v>
      </c>
      <c r="F239" s="279">
        <f t="shared" si="101"/>
        <v>0</v>
      </c>
      <c r="G239" s="211">
        <f t="shared" si="102"/>
        <v>0</v>
      </c>
      <c r="H239" s="171"/>
      <c r="I239" s="172">
        <f t="shared" si="103"/>
        <v>0</v>
      </c>
      <c r="J239" s="171"/>
      <c r="K239" s="172">
        <f t="shared" si="104"/>
        <v>0</v>
      </c>
      <c r="L239" s="172">
        <v>21</v>
      </c>
      <c r="M239" s="172">
        <f t="shared" si="105"/>
        <v>0</v>
      </c>
      <c r="N239" s="172">
        <v>0</v>
      </c>
      <c r="O239" s="172">
        <f t="shared" si="106"/>
        <v>0</v>
      </c>
      <c r="P239" s="172">
        <v>0</v>
      </c>
      <c r="Q239" s="172">
        <f t="shared" si="107"/>
        <v>0</v>
      </c>
      <c r="R239" s="172"/>
      <c r="S239" s="172"/>
      <c r="T239" s="173">
        <v>1</v>
      </c>
      <c r="U239" s="172">
        <f t="shared" si="108"/>
        <v>1</v>
      </c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 t="s">
        <v>144</v>
      </c>
      <c r="AF239" s="158"/>
      <c r="AG239" s="158"/>
      <c r="AH239" s="158"/>
      <c r="AI239" s="158"/>
      <c r="AJ239" s="158"/>
      <c r="AK239" s="158"/>
      <c r="AL239" s="158"/>
      <c r="AM239" s="158"/>
      <c r="AN239" s="158"/>
      <c r="AO239" s="158"/>
      <c r="AP239" s="158"/>
      <c r="AQ239" s="158"/>
      <c r="AR239" s="158"/>
      <c r="AS239" s="158"/>
      <c r="AT239" s="158"/>
      <c r="AU239" s="158"/>
      <c r="AV239" s="158"/>
      <c r="AW239" s="158"/>
      <c r="AX239" s="158"/>
      <c r="AY239" s="158"/>
      <c r="AZ239" s="158"/>
      <c r="BA239" s="158"/>
      <c r="BB239" s="158"/>
      <c r="BC239" s="158"/>
      <c r="BD239" s="158"/>
      <c r="BE239" s="158"/>
      <c r="BF239" s="158"/>
      <c r="BG239" s="158"/>
      <c r="BH239" s="158"/>
    </row>
    <row r="240" spans="1:60" ht="12.75" outlineLevel="1">
      <c r="A240" s="159">
        <v>209</v>
      </c>
      <c r="B240" s="164" t="s">
        <v>554</v>
      </c>
      <c r="C240" s="195" t="s">
        <v>555</v>
      </c>
      <c r="D240" s="166" t="s">
        <v>190</v>
      </c>
      <c r="E240" s="168">
        <v>8</v>
      </c>
      <c r="F240" s="279">
        <f t="shared" si="101"/>
        <v>0</v>
      </c>
      <c r="G240" s="211">
        <f t="shared" si="102"/>
        <v>0</v>
      </c>
      <c r="H240" s="171"/>
      <c r="I240" s="172">
        <f t="shared" si="103"/>
        <v>0</v>
      </c>
      <c r="J240" s="171"/>
      <c r="K240" s="172">
        <f t="shared" si="104"/>
        <v>0</v>
      </c>
      <c r="L240" s="172">
        <v>21</v>
      </c>
      <c r="M240" s="172">
        <f t="shared" si="105"/>
        <v>0</v>
      </c>
      <c r="N240" s="172">
        <v>0</v>
      </c>
      <c r="O240" s="172">
        <f t="shared" si="106"/>
        <v>0</v>
      </c>
      <c r="P240" s="172">
        <v>0</v>
      </c>
      <c r="Q240" s="172">
        <f t="shared" si="107"/>
        <v>0</v>
      </c>
      <c r="R240" s="172"/>
      <c r="S240" s="172"/>
      <c r="T240" s="173">
        <v>0.23183</v>
      </c>
      <c r="U240" s="172">
        <f t="shared" si="108"/>
        <v>1.85</v>
      </c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 t="s">
        <v>144</v>
      </c>
      <c r="AF240" s="158"/>
      <c r="AG240" s="158"/>
      <c r="AH240" s="158"/>
      <c r="AI240" s="158"/>
      <c r="AJ240" s="158"/>
      <c r="AK240" s="158"/>
      <c r="AL240" s="158"/>
      <c r="AM240" s="158"/>
      <c r="AN240" s="158"/>
      <c r="AO240" s="158"/>
      <c r="AP240" s="158"/>
      <c r="AQ240" s="158"/>
      <c r="AR240" s="158"/>
      <c r="AS240" s="158"/>
      <c r="AT240" s="158"/>
      <c r="AU240" s="158"/>
      <c r="AV240" s="158"/>
      <c r="AW240" s="158"/>
      <c r="AX240" s="158"/>
      <c r="AY240" s="158"/>
      <c r="AZ240" s="158"/>
      <c r="BA240" s="158"/>
      <c r="BB240" s="158"/>
      <c r="BC240" s="158"/>
      <c r="BD240" s="158"/>
      <c r="BE240" s="158"/>
      <c r="BF240" s="158"/>
      <c r="BG240" s="158"/>
      <c r="BH240" s="158"/>
    </row>
    <row r="241" spans="1:60" ht="12.75" outlineLevel="1">
      <c r="A241" s="159">
        <v>210</v>
      </c>
      <c r="B241" s="164" t="s">
        <v>556</v>
      </c>
      <c r="C241" s="195" t="s">
        <v>557</v>
      </c>
      <c r="D241" s="166" t="s">
        <v>190</v>
      </c>
      <c r="E241" s="168">
        <v>1</v>
      </c>
      <c r="F241" s="279">
        <f t="shared" si="101"/>
        <v>0</v>
      </c>
      <c r="G241" s="211">
        <f t="shared" si="102"/>
        <v>0</v>
      </c>
      <c r="H241" s="171"/>
      <c r="I241" s="172">
        <f t="shared" si="103"/>
        <v>0</v>
      </c>
      <c r="J241" s="171"/>
      <c r="K241" s="172">
        <f t="shared" si="104"/>
        <v>0</v>
      </c>
      <c r="L241" s="172">
        <v>21</v>
      </c>
      <c r="M241" s="172">
        <f t="shared" si="105"/>
        <v>0</v>
      </c>
      <c r="N241" s="172">
        <v>0</v>
      </c>
      <c r="O241" s="172">
        <f t="shared" si="106"/>
        <v>0</v>
      </c>
      <c r="P241" s="172">
        <v>0</v>
      </c>
      <c r="Q241" s="172">
        <f t="shared" si="107"/>
        <v>0</v>
      </c>
      <c r="R241" s="172"/>
      <c r="S241" s="172"/>
      <c r="T241" s="173">
        <v>0.35</v>
      </c>
      <c r="U241" s="172">
        <f t="shared" si="108"/>
        <v>0.35</v>
      </c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 t="s">
        <v>144</v>
      </c>
      <c r="AF241" s="158"/>
      <c r="AG241" s="158"/>
      <c r="AH241" s="158"/>
      <c r="AI241" s="158"/>
      <c r="AJ241" s="158"/>
      <c r="AK241" s="158"/>
      <c r="AL241" s="158"/>
      <c r="AM241" s="158"/>
      <c r="AN241" s="158"/>
      <c r="AO241" s="158"/>
      <c r="AP241" s="158"/>
      <c r="AQ241" s="158"/>
      <c r="AR241" s="158"/>
      <c r="AS241" s="158"/>
      <c r="AT241" s="158"/>
      <c r="AU241" s="158"/>
      <c r="AV241" s="158"/>
      <c r="AW241" s="158"/>
      <c r="AX241" s="158"/>
      <c r="AY241" s="158"/>
      <c r="AZ241" s="158"/>
      <c r="BA241" s="158"/>
      <c r="BB241" s="158"/>
      <c r="BC241" s="158"/>
      <c r="BD241" s="158"/>
      <c r="BE241" s="158"/>
      <c r="BF241" s="158"/>
      <c r="BG241" s="158"/>
      <c r="BH241" s="158"/>
    </row>
    <row r="242" spans="1:60" ht="12.75" outlineLevel="1">
      <c r="A242" s="159">
        <v>211</v>
      </c>
      <c r="B242" s="164" t="s">
        <v>558</v>
      </c>
      <c r="C242" s="195" t="s">
        <v>559</v>
      </c>
      <c r="D242" s="166" t="s">
        <v>190</v>
      </c>
      <c r="E242" s="168">
        <v>1</v>
      </c>
      <c r="F242" s="279">
        <f t="shared" si="101"/>
        <v>0</v>
      </c>
      <c r="G242" s="211">
        <f t="shared" si="102"/>
        <v>0</v>
      </c>
      <c r="H242" s="171"/>
      <c r="I242" s="172">
        <f t="shared" si="103"/>
        <v>0</v>
      </c>
      <c r="J242" s="171"/>
      <c r="K242" s="172">
        <f t="shared" si="104"/>
        <v>0</v>
      </c>
      <c r="L242" s="172">
        <v>21</v>
      </c>
      <c r="M242" s="172">
        <f t="shared" si="105"/>
        <v>0</v>
      </c>
      <c r="N242" s="172">
        <v>0.00024</v>
      </c>
      <c r="O242" s="172">
        <f t="shared" si="106"/>
        <v>0</v>
      </c>
      <c r="P242" s="172">
        <v>0</v>
      </c>
      <c r="Q242" s="172">
        <f t="shared" si="107"/>
        <v>0</v>
      </c>
      <c r="R242" s="172"/>
      <c r="S242" s="172"/>
      <c r="T242" s="173">
        <v>0</v>
      </c>
      <c r="U242" s="172">
        <f t="shared" si="108"/>
        <v>0</v>
      </c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 t="s">
        <v>179</v>
      </c>
      <c r="AF242" s="158"/>
      <c r="AG242" s="158"/>
      <c r="AH242" s="158"/>
      <c r="AI242" s="158"/>
      <c r="AJ242" s="158"/>
      <c r="AK242" s="158"/>
      <c r="AL242" s="158"/>
      <c r="AM242" s="158"/>
      <c r="AN242" s="158"/>
      <c r="AO242" s="158"/>
      <c r="AP242" s="158"/>
      <c r="AQ242" s="158"/>
      <c r="AR242" s="158"/>
      <c r="AS242" s="158"/>
      <c r="AT242" s="158"/>
      <c r="AU242" s="158"/>
      <c r="AV242" s="158"/>
      <c r="AW242" s="158"/>
      <c r="AX242" s="158"/>
      <c r="AY242" s="158"/>
      <c r="AZ242" s="158"/>
      <c r="BA242" s="158"/>
      <c r="BB242" s="158"/>
      <c r="BC242" s="158"/>
      <c r="BD242" s="158"/>
      <c r="BE242" s="158"/>
      <c r="BF242" s="158"/>
      <c r="BG242" s="158"/>
      <c r="BH242" s="158"/>
    </row>
    <row r="243" spans="1:60" ht="12.75" outlineLevel="1">
      <c r="A243" s="159">
        <v>212</v>
      </c>
      <c r="B243" s="164" t="s">
        <v>560</v>
      </c>
      <c r="C243" s="195" t="s">
        <v>561</v>
      </c>
      <c r="D243" s="166" t="s">
        <v>190</v>
      </c>
      <c r="E243" s="168">
        <v>8</v>
      </c>
      <c r="F243" s="279">
        <f t="shared" si="101"/>
        <v>0</v>
      </c>
      <c r="G243" s="211">
        <f t="shared" si="102"/>
        <v>0</v>
      </c>
      <c r="H243" s="171"/>
      <c r="I243" s="172">
        <f t="shared" si="103"/>
        <v>0</v>
      </c>
      <c r="J243" s="171"/>
      <c r="K243" s="172">
        <f t="shared" si="104"/>
        <v>0</v>
      </c>
      <c r="L243" s="172">
        <v>21</v>
      </c>
      <c r="M243" s="172">
        <f t="shared" si="105"/>
        <v>0</v>
      </c>
      <c r="N243" s="172">
        <v>0.00015</v>
      </c>
      <c r="O243" s="172">
        <f t="shared" si="106"/>
        <v>0</v>
      </c>
      <c r="P243" s="172">
        <v>0</v>
      </c>
      <c r="Q243" s="172">
        <f t="shared" si="107"/>
        <v>0</v>
      </c>
      <c r="R243" s="172"/>
      <c r="S243" s="172"/>
      <c r="T243" s="173">
        <v>0</v>
      </c>
      <c r="U243" s="172">
        <f t="shared" si="108"/>
        <v>0</v>
      </c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 t="s">
        <v>179</v>
      </c>
      <c r="AF243" s="158"/>
      <c r="AG243" s="158"/>
      <c r="AH243" s="158"/>
      <c r="AI243" s="158"/>
      <c r="AJ243" s="158"/>
      <c r="AK243" s="158"/>
      <c r="AL243" s="158"/>
      <c r="AM243" s="158"/>
      <c r="AN243" s="158"/>
      <c r="AO243" s="158"/>
      <c r="AP243" s="158"/>
      <c r="AQ243" s="158"/>
      <c r="AR243" s="158"/>
      <c r="AS243" s="158"/>
      <c r="AT243" s="158"/>
      <c r="AU243" s="158"/>
      <c r="AV243" s="158"/>
      <c r="AW243" s="158"/>
      <c r="AX243" s="158"/>
      <c r="AY243" s="158"/>
      <c r="AZ243" s="158"/>
      <c r="BA243" s="158"/>
      <c r="BB243" s="158"/>
      <c r="BC243" s="158"/>
      <c r="BD243" s="158"/>
      <c r="BE243" s="158"/>
      <c r="BF243" s="158"/>
      <c r="BG243" s="158"/>
      <c r="BH243" s="158"/>
    </row>
    <row r="244" spans="1:60" ht="12.75" outlineLevel="1">
      <c r="A244" s="159">
        <v>213</v>
      </c>
      <c r="B244" s="164" t="s">
        <v>562</v>
      </c>
      <c r="C244" s="195" t="s">
        <v>563</v>
      </c>
      <c r="D244" s="166" t="s">
        <v>190</v>
      </c>
      <c r="E244" s="168">
        <v>2</v>
      </c>
      <c r="F244" s="279">
        <f t="shared" si="101"/>
        <v>0</v>
      </c>
      <c r="G244" s="211">
        <f t="shared" si="102"/>
        <v>0</v>
      </c>
      <c r="H244" s="171"/>
      <c r="I244" s="172">
        <f t="shared" si="103"/>
        <v>0</v>
      </c>
      <c r="J244" s="171"/>
      <c r="K244" s="172">
        <f t="shared" si="104"/>
        <v>0</v>
      </c>
      <c r="L244" s="172">
        <v>21</v>
      </c>
      <c r="M244" s="172">
        <f t="shared" si="105"/>
        <v>0</v>
      </c>
      <c r="N244" s="172">
        <v>0</v>
      </c>
      <c r="O244" s="172">
        <f t="shared" si="106"/>
        <v>0</v>
      </c>
      <c r="P244" s="172">
        <v>0</v>
      </c>
      <c r="Q244" s="172">
        <f t="shared" si="107"/>
        <v>0</v>
      </c>
      <c r="R244" s="172"/>
      <c r="S244" s="172"/>
      <c r="T244" s="173">
        <v>0.24233</v>
      </c>
      <c r="U244" s="172">
        <f t="shared" si="108"/>
        <v>0.48</v>
      </c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 t="s">
        <v>144</v>
      </c>
      <c r="AF244" s="158"/>
      <c r="AG244" s="158"/>
      <c r="AH244" s="158"/>
      <c r="AI244" s="158"/>
      <c r="AJ244" s="158"/>
      <c r="AK244" s="158"/>
      <c r="AL244" s="158"/>
      <c r="AM244" s="158"/>
      <c r="AN244" s="158"/>
      <c r="AO244" s="158"/>
      <c r="AP244" s="158"/>
      <c r="AQ244" s="158"/>
      <c r="AR244" s="158"/>
      <c r="AS244" s="158"/>
      <c r="AT244" s="158"/>
      <c r="AU244" s="158"/>
      <c r="AV244" s="158"/>
      <c r="AW244" s="158"/>
      <c r="AX244" s="158"/>
      <c r="AY244" s="158"/>
      <c r="AZ244" s="158"/>
      <c r="BA244" s="158"/>
      <c r="BB244" s="158"/>
      <c r="BC244" s="158"/>
      <c r="BD244" s="158"/>
      <c r="BE244" s="158"/>
      <c r="BF244" s="158"/>
      <c r="BG244" s="158"/>
      <c r="BH244" s="158"/>
    </row>
    <row r="245" spans="1:60" ht="22.5" outlineLevel="1">
      <c r="A245" s="159">
        <v>215</v>
      </c>
      <c r="B245" s="164" t="s">
        <v>61</v>
      </c>
      <c r="C245" s="195" t="s">
        <v>564</v>
      </c>
      <c r="D245" s="166" t="s">
        <v>351</v>
      </c>
      <c r="E245" s="168">
        <v>2</v>
      </c>
      <c r="F245" s="279">
        <f t="shared" si="101"/>
        <v>0</v>
      </c>
      <c r="G245" s="211">
        <f t="shared" si="102"/>
        <v>0</v>
      </c>
      <c r="H245" s="171"/>
      <c r="I245" s="172">
        <f t="shared" si="103"/>
        <v>0</v>
      </c>
      <c r="J245" s="171"/>
      <c r="K245" s="172">
        <f t="shared" si="104"/>
        <v>0</v>
      </c>
      <c r="L245" s="172">
        <v>21</v>
      </c>
      <c r="M245" s="172">
        <f t="shared" si="105"/>
        <v>0</v>
      </c>
      <c r="N245" s="172">
        <v>0</v>
      </c>
      <c r="O245" s="172">
        <f t="shared" si="106"/>
        <v>0</v>
      </c>
      <c r="P245" s="172">
        <v>0</v>
      </c>
      <c r="Q245" s="172">
        <f t="shared" si="107"/>
        <v>0</v>
      </c>
      <c r="R245" s="172"/>
      <c r="S245" s="172"/>
      <c r="T245" s="173">
        <v>0</v>
      </c>
      <c r="U245" s="172">
        <f t="shared" si="108"/>
        <v>0</v>
      </c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 t="s">
        <v>144</v>
      </c>
      <c r="AF245" s="158"/>
      <c r="AG245" s="158"/>
      <c r="AH245" s="158"/>
      <c r="AI245" s="158"/>
      <c r="AJ245" s="158"/>
      <c r="AK245" s="158"/>
      <c r="AL245" s="158"/>
      <c r="AM245" s="158"/>
      <c r="AN245" s="158"/>
      <c r="AO245" s="158"/>
      <c r="AP245" s="158"/>
      <c r="AQ245" s="158"/>
      <c r="AR245" s="158"/>
      <c r="AS245" s="158"/>
      <c r="AT245" s="158"/>
      <c r="AU245" s="158"/>
      <c r="AV245" s="158"/>
      <c r="AW245" s="158"/>
      <c r="AX245" s="158"/>
      <c r="AY245" s="158"/>
      <c r="AZ245" s="158"/>
      <c r="BA245" s="158"/>
      <c r="BB245" s="158"/>
      <c r="BC245" s="158"/>
      <c r="BD245" s="158"/>
      <c r="BE245" s="158"/>
      <c r="BF245" s="158"/>
      <c r="BG245" s="158"/>
      <c r="BH245" s="158"/>
    </row>
    <row r="246" spans="1:60" ht="12.75" outlineLevel="1">
      <c r="A246" s="159">
        <v>216</v>
      </c>
      <c r="B246" s="164" t="s">
        <v>565</v>
      </c>
      <c r="C246" s="195" t="s">
        <v>566</v>
      </c>
      <c r="D246" s="166" t="s">
        <v>567</v>
      </c>
      <c r="E246" s="168">
        <v>2</v>
      </c>
      <c r="F246" s="279">
        <f t="shared" si="101"/>
        <v>0</v>
      </c>
      <c r="G246" s="211">
        <f t="shared" si="102"/>
        <v>0</v>
      </c>
      <c r="H246" s="171"/>
      <c r="I246" s="172">
        <f t="shared" si="103"/>
        <v>0</v>
      </c>
      <c r="J246" s="171"/>
      <c r="K246" s="172">
        <f t="shared" si="104"/>
        <v>0</v>
      </c>
      <c r="L246" s="172">
        <v>21</v>
      </c>
      <c r="M246" s="172">
        <f t="shared" si="105"/>
        <v>0</v>
      </c>
      <c r="N246" s="172">
        <v>0</v>
      </c>
      <c r="O246" s="172">
        <f t="shared" si="106"/>
        <v>0</v>
      </c>
      <c r="P246" s="172">
        <v>0</v>
      </c>
      <c r="Q246" s="172">
        <f t="shared" si="107"/>
        <v>0</v>
      </c>
      <c r="R246" s="172"/>
      <c r="S246" s="172"/>
      <c r="T246" s="173">
        <v>0</v>
      </c>
      <c r="U246" s="172">
        <f t="shared" si="108"/>
        <v>0</v>
      </c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 t="s">
        <v>144</v>
      </c>
      <c r="AF246" s="158"/>
      <c r="AG246" s="158"/>
      <c r="AH246" s="158"/>
      <c r="AI246" s="158"/>
      <c r="AJ246" s="158"/>
      <c r="AK246" s="158"/>
      <c r="AL246" s="158"/>
      <c r="AM246" s="158"/>
      <c r="AN246" s="158"/>
      <c r="AO246" s="158"/>
      <c r="AP246" s="158"/>
      <c r="AQ246" s="158"/>
      <c r="AR246" s="158"/>
      <c r="AS246" s="158"/>
      <c r="AT246" s="158"/>
      <c r="AU246" s="158"/>
      <c r="AV246" s="158"/>
      <c r="AW246" s="158"/>
      <c r="AX246" s="158"/>
      <c r="AY246" s="158"/>
      <c r="AZ246" s="158"/>
      <c r="BA246" s="158"/>
      <c r="BB246" s="158"/>
      <c r="BC246" s="158"/>
      <c r="BD246" s="158"/>
      <c r="BE246" s="158"/>
      <c r="BF246" s="158"/>
      <c r="BG246" s="158"/>
      <c r="BH246" s="158"/>
    </row>
    <row r="247" spans="1:31" ht="12.75">
      <c r="A247" s="160" t="s">
        <v>139</v>
      </c>
      <c r="B247" s="165" t="s">
        <v>111</v>
      </c>
      <c r="C247" s="196" t="s">
        <v>112</v>
      </c>
      <c r="D247" s="167"/>
      <c r="E247" s="169"/>
      <c r="F247" s="280"/>
      <c r="G247" s="212">
        <f>SUMIF(AE248:AE266,"&lt;&gt;NOR",G248:G266)</f>
        <v>0</v>
      </c>
      <c r="H247" s="174"/>
      <c r="I247" s="174">
        <f>SUM(I248:I266)</f>
        <v>0</v>
      </c>
      <c r="J247" s="174"/>
      <c r="K247" s="174">
        <f>SUM(K248:K266)</f>
        <v>0</v>
      </c>
      <c r="L247" s="174"/>
      <c r="M247" s="174">
        <f>SUM(M248:M266)</f>
        <v>0</v>
      </c>
      <c r="N247" s="174"/>
      <c r="O247" s="174">
        <f>SUM(O248:O266)</f>
        <v>0.02</v>
      </c>
      <c r="P247" s="174"/>
      <c r="Q247" s="174">
        <f>SUM(Q248:Q266)</f>
        <v>0</v>
      </c>
      <c r="R247" s="174"/>
      <c r="S247" s="174"/>
      <c r="T247" s="175"/>
      <c r="U247" s="174">
        <f>SUM(U248:U266)</f>
        <v>7.9399999999999995</v>
      </c>
      <c r="AE247" t="s">
        <v>140</v>
      </c>
    </row>
    <row r="248" spans="1:60" ht="12.75" outlineLevel="1">
      <c r="A248" s="159">
        <v>217</v>
      </c>
      <c r="B248" s="164" t="s">
        <v>568</v>
      </c>
      <c r="C248" s="195" t="s">
        <v>569</v>
      </c>
      <c r="D248" s="166" t="s">
        <v>190</v>
      </c>
      <c r="E248" s="168">
        <v>3</v>
      </c>
      <c r="F248" s="279">
        <f t="shared" si="101"/>
        <v>0</v>
      </c>
      <c r="G248" s="211">
        <f aca="true" t="shared" si="109" ref="G248:G266">ROUND(E248*F248,2)</f>
        <v>0</v>
      </c>
      <c r="H248" s="171"/>
      <c r="I248" s="172">
        <f aca="true" t="shared" si="110" ref="I248:I266">ROUND(E248*H248,2)</f>
        <v>0</v>
      </c>
      <c r="J248" s="171"/>
      <c r="K248" s="172">
        <f aca="true" t="shared" si="111" ref="K248:K266">ROUND(E248*J248,2)</f>
        <v>0</v>
      </c>
      <c r="L248" s="172">
        <v>21</v>
      </c>
      <c r="M248" s="172">
        <f aca="true" t="shared" si="112" ref="M248:M266">G248*(1+L248/100)</f>
        <v>0</v>
      </c>
      <c r="N248" s="172">
        <v>0</v>
      </c>
      <c r="O248" s="172">
        <f aca="true" t="shared" si="113" ref="O248:O266">ROUND(E248*N248,2)</f>
        <v>0</v>
      </c>
      <c r="P248" s="172">
        <v>0</v>
      </c>
      <c r="Q248" s="172">
        <f aca="true" t="shared" si="114" ref="Q248:Q266">ROUND(E248*P248,2)</f>
        <v>0</v>
      </c>
      <c r="R248" s="172"/>
      <c r="S248" s="172"/>
      <c r="T248" s="173">
        <v>0</v>
      </c>
      <c r="U248" s="172">
        <f aca="true" t="shared" si="115" ref="U248:U266">ROUND(E248*T248,2)</f>
        <v>0</v>
      </c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 t="s">
        <v>179</v>
      </c>
      <c r="AF248" s="158"/>
      <c r="AG248" s="158"/>
      <c r="AH248" s="158"/>
      <c r="AI248" s="158"/>
      <c r="AJ248" s="158"/>
      <c r="AK248" s="158"/>
      <c r="AL248" s="158"/>
      <c r="AM248" s="158"/>
      <c r="AN248" s="158"/>
      <c r="AO248" s="158"/>
      <c r="AP248" s="158"/>
      <c r="AQ248" s="158"/>
      <c r="AR248" s="158"/>
      <c r="AS248" s="158"/>
      <c r="AT248" s="158"/>
      <c r="AU248" s="158"/>
      <c r="AV248" s="158"/>
      <c r="AW248" s="158"/>
      <c r="AX248" s="158"/>
      <c r="AY248" s="158"/>
      <c r="AZ248" s="158"/>
      <c r="BA248" s="158"/>
      <c r="BB248" s="158"/>
      <c r="BC248" s="158"/>
      <c r="BD248" s="158"/>
      <c r="BE248" s="158"/>
      <c r="BF248" s="158"/>
      <c r="BG248" s="158"/>
      <c r="BH248" s="158"/>
    </row>
    <row r="249" spans="1:60" ht="12.75" outlineLevel="1">
      <c r="A249" s="159">
        <v>218</v>
      </c>
      <c r="B249" s="164" t="s">
        <v>570</v>
      </c>
      <c r="C249" s="195" t="s">
        <v>571</v>
      </c>
      <c r="D249" s="166" t="s">
        <v>190</v>
      </c>
      <c r="E249" s="168">
        <v>3</v>
      </c>
      <c r="F249" s="279">
        <f t="shared" si="101"/>
        <v>0</v>
      </c>
      <c r="G249" s="211">
        <f t="shared" si="109"/>
        <v>0</v>
      </c>
      <c r="H249" s="171"/>
      <c r="I249" s="172">
        <f t="shared" si="110"/>
        <v>0</v>
      </c>
      <c r="J249" s="171"/>
      <c r="K249" s="172">
        <f t="shared" si="111"/>
        <v>0</v>
      </c>
      <c r="L249" s="172">
        <v>21</v>
      </c>
      <c r="M249" s="172">
        <f t="shared" si="112"/>
        <v>0</v>
      </c>
      <c r="N249" s="172">
        <v>0.00059</v>
      </c>
      <c r="O249" s="172">
        <f t="shared" si="113"/>
        <v>0</v>
      </c>
      <c r="P249" s="172">
        <v>0</v>
      </c>
      <c r="Q249" s="172">
        <f t="shared" si="114"/>
        <v>0</v>
      </c>
      <c r="R249" s="172"/>
      <c r="S249" s="172"/>
      <c r="T249" s="173">
        <v>0</v>
      </c>
      <c r="U249" s="172">
        <f t="shared" si="115"/>
        <v>0</v>
      </c>
      <c r="V249" s="158"/>
      <c r="W249" s="158"/>
      <c r="X249" s="158"/>
      <c r="Y249" s="158"/>
      <c r="Z249" s="158"/>
      <c r="AA249" s="158"/>
      <c r="AB249" s="158"/>
      <c r="AC249" s="158"/>
      <c r="AD249" s="158"/>
      <c r="AE249" s="158" t="s">
        <v>179</v>
      </c>
      <c r="AF249" s="158"/>
      <c r="AG249" s="158"/>
      <c r="AH249" s="158"/>
      <c r="AI249" s="158"/>
      <c r="AJ249" s="158"/>
      <c r="AK249" s="158"/>
      <c r="AL249" s="158"/>
      <c r="AM249" s="158"/>
      <c r="AN249" s="158"/>
      <c r="AO249" s="158"/>
      <c r="AP249" s="158"/>
      <c r="AQ249" s="158"/>
      <c r="AR249" s="158"/>
      <c r="AS249" s="158"/>
      <c r="AT249" s="158"/>
      <c r="AU249" s="158"/>
      <c r="AV249" s="158"/>
      <c r="AW249" s="158"/>
      <c r="AX249" s="158"/>
      <c r="AY249" s="158"/>
      <c r="AZ249" s="158"/>
      <c r="BA249" s="158"/>
      <c r="BB249" s="158"/>
      <c r="BC249" s="158"/>
      <c r="BD249" s="158"/>
      <c r="BE249" s="158"/>
      <c r="BF249" s="158"/>
      <c r="BG249" s="158"/>
      <c r="BH249" s="158"/>
    </row>
    <row r="250" spans="1:60" ht="12.75" outlineLevel="1">
      <c r="A250" s="159">
        <v>219</v>
      </c>
      <c r="B250" s="164" t="s">
        <v>572</v>
      </c>
      <c r="C250" s="195" t="s">
        <v>573</v>
      </c>
      <c r="D250" s="166" t="s">
        <v>190</v>
      </c>
      <c r="E250" s="168">
        <v>4</v>
      </c>
      <c r="F250" s="279">
        <f t="shared" si="101"/>
        <v>0</v>
      </c>
      <c r="G250" s="211">
        <f t="shared" si="109"/>
        <v>0</v>
      </c>
      <c r="H250" s="171"/>
      <c r="I250" s="172">
        <f t="shared" si="110"/>
        <v>0</v>
      </c>
      <c r="J250" s="171"/>
      <c r="K250" s="172">
        <f t="shared" si="111"/>
        <v>0</v>
      </c>
      <c r="L250" s="172">
        <v>21</v>
      </c>
      <c r="M250" s="172">
        <f t="shared" si="112"/>
        <v>0</v>
      </c>
      <c r="N250" s="172">
        <v>0</v>
      </c>
      <c r="O250" s="172">
        <f t="shared" si="113"/>
        <v>0</v>
      </c>
      <c r="P250" s="172">
        <v>0</v>
      </c>
      <c r="Q250" s="172">
        <f t="shared" si="114"/>
        <v>0</v>
      </c>
      <c r="R250" s="172"/>
      <c r="S250" s="172"/>
      <c r="T250" s="173">
        <v>0</v>
      </c>
      <c r="U250" s="172">
        <f t="shared" si="115"/>
        <v>0</v>
      </c>
      <c r="V250" s="158"/>
      <c r="W250" s="158"/>
      <c r="X250" s="158"/>
      <c r="Y250" s="158"/>
      <c r="Z250" s="158"/>
      <c r="AA250" s="158"/>
      <c r="AB250" s="158"/>
      <c r="AC250" s="158"/>
      <c r="AD250" s="158"/>
      <c r="AE250" s="158" t="s">
        <v>179</v>
      </c>
      <c r="AF250" s="158"/>
      <c r="AG250" s="158"/>
      <c r="AH250" s="158"/>
      <c r="AI250" s="158"/>
      <c r="AJ250" s="158"/>
      <c r="AK250" s="158"/>
      <c r="AL250" s="158"/>
      <c r="AM250" s="158"/>
      <c r="AN250" s="158"/>
      <c r="AO250" s="158"/>
      <c r="AP250" s="158"/>
      <c r="AQ250" s="158"/>
      <c r="AR250" s="158"/>
      <c r="AS250" s="158"/>
      <c r="AT250" s="158"/>
      <c r="AU250" s="158"/>
      <c r="AV250" s="158"/>
      <c r="AW250" s="158"/>
      <c r="AX250" s="158"/>
      <c r="AY250" s="158"/>
      <c r="AZ250" s="158"/>
      <c r="BA250" s="158"/>
      <c r="BB250" s="158"/>
      <c r="BC250" s="158"/>
      <c r="BD250" s="158"/>
      <c r="BE250" s="158"/>
      <c r="BF250" s="158"/>
      <c r="BG250" s="158"/>
      <c r="BH250" s="158"/>
    </row>
    <row r="251" spans="1:60" ht="12.75" outlineLevel="1">
      <c r="A251" s="159">
        <v>220</v>
      </c>
      <c r="B251" s="164" t="s">
        <v>574</v>
      </c>
      <c r="C251" s="195" t="s">
        <v>575</v>
      </c>
      <c r="D251" s="166" t="s">
        <v>190</v>
      </c>
      <c r="E251" s="168">
        <v>3</v>
      </c>
      <c r="F251" s="279">
        <f t="shared" si="101"/>
        <v>0</v>
      </c>
      <c r="G251" s="211">
        <f t="shared" si="109"/>
        <v>0</v>
      </c>
      <c r="H251" s="171"/>
      <c r="I251" s="172">
        <f t="shared" si="110"/>
        <v>0</v>
      </c>
      <c r="J251" s="171"/>
      <c r="K251" s="172">
        <f t="shared" si="111"/>
        <v>0</v>
      </c>
      <c r="L251" s="172">
        <v>21</v>
      </c>
      <c r="M251" s="172">
        <f t="shared" si="112"/>
        <v>0</v>
      </c>
      <c r="N251" s="172">
        <v>0</v>
      </c>
      <c r="O251" s="172">
        <f t="shared" si="113"/>
        <v>0</v>
      </c>
      <c r="P251" s="172">
        <v>0</v>
      </c>
      <c r="Q251" s="172">
        <f t="shared" si="114"/>
        <v>0</v>
      </c>
      <c r="R251" s="172"/>
      <c r="S251" s="172"/>
      <c r="T251" s="173">
        <v>0.54</v>
      </c>
      <c r="U251" s="172">
        <f t="shared" si="115"/>
        <v>1.62</v>
      </c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 t="s">
        <v>144</v>
      </c>
      <c r="AF251" s="158"/>
      <c r="AG251" s="158"/>
      <c r="AH251" s="158"/>
      <c r="AI251" s="158"/>
      <c r="AJ251" s="158"/>
      <c r="AK251" s="158"/>
      <c r="AL251" s="158"/>
      <c r="AM251" s="158"/>
      <c r="AN251" s="158"/>
      <c r="AO251" s="158"/>
      <c r="AP251" s="158"/>
      <c r="AQ251" s="158"/>
      <c r="AR251" s="158"/>
      <c r="AS251" s="158"/>
      <c r="AT251" s="158"/>
      <c r="AU251" s="158"/>
      <c r="AV251" s="158"/>
      <c r="AW251" s="158"/>
      <c r="AX251" s="158"/>
      <c r="AY251" s="158"/>
      <c r="AZ251" s="158"/>
      <c r="BA251" s="158"/>
      <c r="BB251" s="158"/>
      <c r="BC251" s="158"/>
      <c r="BD251" s="158"/>
      <c r="BE251" s="158"/>
      <c r="BF251" s="158"/>
      <c r="BG251" s="158"/>
      <c r="BH251" s="158"/>
    </row>
    <row r="252" spans="1:60" ht="12.75" outlineLevel="1">
      <c r="A252" s="159">
        <v>221</v>
      </c>
      <c r="B252" s="164" t="s">
        <v>576</v>
      </c>
      <c r="C252" s="195" t="s">
        <v>577</v>
      </c>
      <c r="D252" s="166" t="s">
        <v>199</v>
      </c>
      <c r="E252" s="168">
        <v>5.2</v>
      </c>
      <c r="F252" s="279">
        <f t="shared" si="101"/>
        <v>0</v>
      </c>
      <c r="G252" s="211">
        <f t="shared" si="109"/>
        <v>0</v>
      </c>
      <c r="H252" s="171"/>
      <c r="I252" s="172">
        <f t="shared" si="110"/>
        <v>0</v>
      </c>
      <c r="J252" s="171"/>
      <c r="K252" s="172">
        <f t="shared" si="111"/>
        <v>0</v>
      </c>
      <c r="L252" s="172">
        <v>21</v>
      </c>
      <c r="M252" s="172">
        <f t="shared" si="112"/>
        <v>0</v>
      </c>
      <c r="N252" s="172">
        <v>0</v>
      </c>
      <c r="O252" s="172">
        <f t="shared" si="113"/>
        <v>0</v>
      </c>
      <c r="P252" s="172">
        <v>0</v>
      </c>
      <c r="Q252" s="172">
        <f t="shared" si="114"/>
        <v>0</v>
      </c>
      <c r="R252" s="172"/>
      <c r="S252" s="172"/>
      <c r="T252" s="173">
        <v>0.41</v>
      </c>
      <c r="U252" s="172">
        <f t="shared" si="115"/>
        <v>2.13</v>
      </c>
      <c r="V252" s="158"/>
      <c r="W252" s="158"/>
      <c r="X252" s="158"/>
      <c r="Y252" s="158"/>
      <c r="Z252" s="158"/>
      <c r="AA252" s="158"/>
      <c r="AB252" s="158"/>
      <c r="AC252" s="158"/>
      <c r="AD252" s="158"/>
      <c r="AE252" s="158" t="s">
        <v>144</v>
      </c>
      <c r="AF252" s="158"/>
      <c r="AG252" s="158"/>
      <c r="AH252" s="158"/>
      <c r="AI252" s="158"/>
      <c r="AJ252" s="158"/>
      <c r="AK252" s="158"/>
      <c r="AL252" s="158"/>
      <c r="AM252" s="158"/>
      <c r="AN252" s="158"/>
      <c r="AO252" s="158"/>
      <c r="AP252" s="158"/>
      <c r="AQ252" s="158"/>
      <c r="AR252" s="158"/>
      <c r="AS252" s="158"/>
      <c r="AT252" s="158"/>
      <c r="AU252" s="158"/>
      <c r="AV252" s="158"/>
      <c r="AW252" s="158"/>
      <c r="AX252" s="158"/>
      <c r="AY252" s="158"/>
      <c r="AZ252" s="158"/>
      <c r="BA252" s="158"/>
      <c r="BB252" s="158"/>
      <c r="BC252" s="158"/>
      <c r="BD252" s="158"/>
      <c r="BE252" s="158"/>
      <c r="BF252" s="158"/>
      <c r="BG252" s="158"/>
      <c r="BH252" s="158"/>
    </row>
    <row r="253" spans="1:60" ht="12.75" outlineLevel="1">
      <c r="A253" s="159">
        <v>222</v>
      </c>
      <c r="B253" s="164" t="s">
        <v>578</v>
      </c>
      <c r="C253" s="195" t="s">
        <v>579</v>
      </c>
      <c r="D253" s="166" t="s">
        <v>190</v>
      </c>
      <c r="E253" s="168">
        <v>4</v>
      </c>
      <c r="F253" s="279">
        <f t="shared" si="101"/>
        <v>0</v>
      </c>
      <c r="G253" s="211">
        <f t="shared" si="109"/>
        <v>0</v>
      </c>
      <c r="H253" s="171"/>
      <c r="I253" s="172">
        <f t="shared" si="110"/>
        <v>0</v>
      </c>
      <c r="J253" s="171"/>
      <c r="K253" s="172">
        <f t="shared" si="111"/>
        <v>0</v>
      </c>
      <c r="L253" s="172">
        <v>21</v>
      </c>
      <c r="M253" s="172">
        <f t="shared" si="112"/>
        <v>0</v>
      </c>
      <c r="N253" s="172">
        <v>0</v>
      </c>
      <c r="O253" s="172">
        <f t="shared" si="113"/>
        <v>0</v>
      </c>
      <c r="P253" s="172">
        <v>0</v>
      </c>
      <c r="Q253" s="172">
        <f t="shared" si="114"/>
        <v>0</v>
      </c>
      <c r="R253" s="172"/>
      <c r="S253" s="172"/>
      <c r="T253" s="173">
        <v>0</v>
      </c>
      <c r="U253" s="172">
        <f t="shared" si="115"/>
        <v>0</v>
      </c>
      <c r="V253" s="158"/>
      <c r="W253" s="158"/>
      <c r="X253" s="158"/>
      <c r="Y253" s="158"/>
      <c r="Z253" s="158"/>
      <c r="AA253" s="158"/>
      <c r="AB253" s="158"/>
      <c r="AC253" s="158"/>
      <c r="AD253" s="158"/>
      <c r="AE253" s="158" t="s">
        <v>179</v>
      </c>
      <c r="AF253" s="158"/>
      <c r="AG253" s="158"/>
      <c r="AH253" s="158"/>
      <c r="AI253" s="158"/>
      <c r="AJ253" s="158"/>
      <c r="AK253" s="158"/>
      <c r="AL253" s="158"/>
      <c r="AM253" s="158"/>
      <c r="AN253" s="158"/>
      <c r="AO253" s="158"/>
      <c r="AP253" s="158"/>
      <c r="AQ253" s="158"/>
      <c r="AR253" s="158"/>
      <c r="AS253" s="158"/>
      <c r="AT253" s="158"/>
      <c r="AU253" s="158"/>
      <c r="AV253" s="158"/>
      <c r="AW253" s="158"/>
      <c r="AX253" s="158"/>
      <c r="AY253" s="158"/>
      <c r="AZ253" s="158"/>
      <c r="BA253" s="158"/>
      <c r="BB253" s="158"/>
      <c r="BC253" s="158"/>
      <c r="BD253" s="158"/>
      <c r="BE253" s="158"/>
      <c r="BF253" s="158"/>
      <c r="BG253" s="158"/>
      <c r="BH253" s="158"/>
    </row>
    <row r="254" spans="1:60" ht="12.75" outlineLevel="1">
      <c r="A254" s="159">
        <v>223</v>
      </c>
      <c r="B254" s="164" t="s">
        <v>580</v>
      </c>
      <c r="C254" s="195" t="s">
        <v>581</v>
      </c>
      <c r="D254" s="166" t="s">
        <v>190</v>
      </c>
      <c r="E254" s="168">
        <v>1</v>
      </c>
      <c r="F254" s="279">
        <f t="shared" si="101"/>
        <v>0</v>
      </c>
      <c r="G254" s="211">
        <f t="shared" si="109"/>
        <v>0</v>
      </c>
      <c r="H254" s="171"/>
      <c r="I254" s="172">
        <f t="shared" si="110"/>
        <v>0</v>
      </c>
      <c r="J254" s="171"/>
      <c r="K254" s="172">
        <f t="shared" si="111"/>
        <v>0</v>
      </c>
      <c r="L254" s="172">
        <v>21</v>
      </c>
      <c r="M254" s="172">
        <f t="shared" si="112"/>
        <v>0</v>
      </c>
      <c r="N254" s="172">
        <v>0.0011</v>
      </c>
      <c r="O254" s="172">
        <f t="shared" si="113"/>
        <v>0</v>
      </c>
      <c r="P254" s="172">
        <v>0</v>
      </c>
      <c r="Q254" s="172">
        <f t="shared" si="114"/>
        <v>0</v>
      </c>
      <c r="R254" s="172"/>
      <c r="S254" s="172"/>
      <c r="T254" s="173">
        <v>0</v>
      </c>
      <c r="U254" s="172">
        <f t="shared" si="115"/>
        <v>0</v>
      </c>
      <c r="V254" s="158"/>
      <c r="W254" s="158"/>
      <c r="X254" s="158"/>
      <c r="Y254" s="158"/>
      <c r="Z254" s="158"/>
      <c r="AA254" s="158"/>
      <c r="AB254" s="158"/>
      <c r="AC254" s="158"/>
      <c r="AD254" s="158"/>
      <c r="AE254" s="158" t="s">
        <v>179</v>
      </c>
      <c r="AF254" s="158"/>
      <c r="AG254" s="158"/>
      <c r="AH254" s="158"/>
      <c r="AI254" s="158"/>
      <c r="AJ254" s="158"/>
      <c r="AK254" s="158"/>
      <c r="AL254" s="158"/>
      <c r="AM254" s="158"/>
      <c r="AN254" s="158"/>
      <c r="AO254" s="158"/>
      <c r="AP254" s="158"/>
      <c r="AQ254" s="158"/>
      <c r="AR254" s="158"/>
      <c r="AS254" s="158"/>
      <c r="AT254" s="158"/>
      <c r="AU254" s="158"/>
      <c r="AV254" s="158"/>
      <c r="AW254" s="158"/>
      <c r="AX254" s="158"/>
      <c r="AY254" s="158"/>
      <c r="AZ254" s="158"/>
      <c r="BA254" s="158"/>
      <c r="BB254" s="158"/>
      <c r="BC254" s="158"/>
      <c r="BD254" s="158"/>
      <c r="BE254" s="158"/>
      <c r="BF254" s="158"/>
      <c r="BG254" s="158"/>
      <c r="BH254" s="158"/>
    </row>
    <row r="255" spans="1:60" ht="12.75" outlineLevel="1">
      <c r="A255" s="159">
        <v>224</v>
      </c>
      <c r="B255" s="164" t="s">
        <v>582</v>
      </c>
      <c r="C255" s="195" t="s">
        <v>583</v>
      </c>
      <c r="D255" s="166" t="s">
        <v>190</v>
      </c>
      <c r="E255" s="168">
        <v>1</v>
      </c>
      <c r="F255" s="279">
        <f t="shared" si="101"/>
        <v>0</v>
      </c>
      <c r="G255" s="211">
        <f t="shared" si="109"/>
        <v>0</v>
      </c>
      <c r="H255" s="171"/>
      <c r="I255" s="172">
        <f t="shared" si="110"/>
        <v>0</v>
      </c>
      <c r="J255" s="171"/>
      <c r="K255" s="172">
        <f t="shared" si="111"/>
        <v>0</v>
      </c>
      <c r="L255" s="172">
        <v>21</v>
      </c>
      <c r="M255" s="172">
        <f t="shared" si="112"/>
        <v>0</v>
      </c>
      <c r="N255" s="172">
        <v>0.00065</v>
      </c>
      <c r="O255" s="172">
        <f t="shared" si="113"/>
        <v>0</v>
      </c>
      <c r="P255" s="172">
        <v>0</v>
      </c>
      <c r="Q255" s="172">
        <f t="shared" si="114"/>
        <v>0</v>
      </c>
      <c r="R255" s="172"/>
      <c r="S255" s="172"/>
      <c r="T255" s="173">
        <v>0</v>
      </c>
      <c r="U255" s="172">
        <f t="shared" si="115"/>
        <v>0</v>
      </c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 t="s">
        <v>179</v>
      </c>
      <c r="AF255" s="158"/>
      <c r="AG255" s="158"/>
      <c r="AH255" s="158"/>
      <c r="AI255" s="158"/>
      <c r="AJ255" s="158"/>
      <c r="AK255" s="158"/>
      <c r="AL255" s="158"/>
      <c r="AM255" s="158"/>
      <c r="AN255" s="158"/>
      <c r="AO255" s="158"/>
      <c r="AP255" s="158"/>
      <c r="AQ255" s="158"/>
      <c r="AR255" s="158"/>
      <c r="AS255" s="158"/>
      <c r="AT255" s="158"/>
      <c r="AU255" s="158"/>
      <c r="AV255" s="158"/>
      <c r="AW255" s="158"/>
      <c r="AX255" s="158"/>
      <c r="AY255" s="158"/>
      <c r="AZ255" s="158"/>
      <c r="BA255" s="158"/>
      <c r="BB255" s="158"/>
      <c r="BC255" s="158"/>
      <c r="BD255" s="158"/>
      <c r="BE255" s="158"/>
      <c r="BF255" s="158"/>
      <c r="BG255" s="158"/>
      <c r="BH255" s="158"/>
    </row>
    <row r="256" spans="1:60" ht="12.75" outlineLevel="1">
      <c r="A256" s="159">
        <v>225</v>
      </c>
      <c r="B256" s="164" t="s">
        <v>584</v>
      </c>
      <c r="C256" s="195" t="s">
        <v>585</v>
      </c>
      <c r="D256" s="166" t="s">
        <v>190</v>
      </c>
      <c r="E256" s="168">
        <v>1</v>
      </c>
      <c r="F256" s="279">
        <f t="shared" si="101"/>
        <v>0</v>
      </c>
      <c r="G256" s="211">
        <f t="shared" si="109"/>
        <v>0</v>
      </c>
      <c r="H256" s="171"/>
      <c r="I256" s="172">
        <f t="shared" si="110"/>
        <v>0</v>
      </c>
      <c r="J256" s="171"/>
      <c r="K256" s="172">
        <f t="shared" si="111"/>
        <v>0</v>
      </c>
      <c r="L256" s="172">
        <v>21</v>
      </c>
      <c r="M256" s="172">
        <f t="shared" si="112"/>
        <v>0</v>
      </c>
      <c r="N256" s="172">
        <v>0</v>
      </c>
      <c r="O256" s="172">
        <f t="shared" si="113"/>
        <v>0</v>
      </c>
      <c r="P256" s="172">
        <v>0</v>
      </c>
      <c r="Q256" s="172">
        <f t="shared" si="114"/>
        <v>0</v>
      </c>
      <c r="R256" s="172"/>
      <c r="S256" s="172"/>
      <c r="T256" s="173">
        <v>0.75</v>
      </c>
      <c r="U256" s="172">
        <f t="shared" si="115"/>
        <v>0.75</v>
      </c>
      <c r="V256" s="158"/>
      <c r="W256" s="158"/>
      <c r="X256" s="158"/>
      <c r="Y256" s="158"/>
      <c r="Z256" s="158"/>
      <c r="AA256" s="158"/>
      <c r="AB256" s="158"/>
      <c r="AC256" s="158"/>
      <c r="AD256" s="158"/>
      <c r="AE256" s="158" t="s">
        <v>144</v>
      </c>
      <c r="AF256" s="158"/>
      <c r="AG256" s="158"/>
      <c r="AH256" s="158"/>
      <c r="AI256" s="158"/>
      <c r="AJ256" s="158"/>
      <c r="AK256" s="158"/>
      <c r="AL256" s="158"/>
      <c r="AM256" s="158"/>
      <c r="AN256" s="158"/>
      <c r="AO256" s="158"/>
      <c r="AP256" s="158"/>
      <c r="AQ256" s="158"/>
      <c r="AR256" s="158"/>
      <c r="AS256" s="158"/>
      <c r="AT256" s="158"/>
      <c r="AU256" s="158"/>
      <c r="AV256" s="158"/>
      <c r="AW256" s="158"/>
      <c r="AX256" s="158"/>
      <c r="AY256" s="158"/>
      <c r="AZ256" s="158"/>
      <c r="BA256" s="158"/>
      <c r="BB256" s="158"/>
      <c r="BC256" s="158"/>
      <c r="BD256" s="158"/>
      <c r="BE256" s="158"/>
      <c r="BF256" s="158"/>
      <c r="BG256" s="158"/>
      <c r="BH256" s="158"/>
    </row>
    <row r="257" spans="1:60" ht="12.75" outlineLevel="1">
      <c r="A257" s="159">
        <v>226</v>
      </c>
      <c r="B257" s="164" t="s">
        <v>586</v>
      </c>
      <c r="C257" s="195" t="s">
        <v>587</v>
      </c>
      <c r="D257" s="166" t="s">
        <v>190</v>
      </c>
      <c r="E257" s="168">
        <v>1</v>
      </c>
      <c r="F257" s="279">
        <f t="shared" si="101"/>
        <v>0</v>
      </c>
      <c r="G257" s="211">
        <f t="shared" si="109"/>
        <v>0</v>
      </c>
      <c r="H257" s="171"/>
      <c r="I257" s="172">
        <f t="shared" si="110"/>
        <v>0</v>
      </c>
      <c r="J257" s="171"/>
      <c r="K257" s="172">
        <f t="shared" si="111"/>
        <v>0</v>
      </c>
      <c r="L257" s="172">
        <v>21</v>
      </c>
      <c r="M257" s="172">
        <f t="shared" si="112"/>
        <v>0</v>
      </c>
      <c r="N257" s="172">
        <v>0</v>
      </c>
      <c r="O257" s="172">
        <f t="shared" si="113"/>
        <v>0</v>
      </c>
      <c r="P257" s="172">
        <v>0</v>
      </c>
      <c r="Q257" s="172">
        <f t="shared" si="114"/>
        <v>0</v>
      </c>
      <c r="R257" s="172"/>
      <c r="S257" s="172"/>
      <c r="T257" s="173">
        <v>1.05</v>
      </c>
      <c r="U257" s="172">
        <f t="shared" si="115"/>
        <v>1.05</v>
      </c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8" t="s">
        <v>144</v>
      </c>
      <c r="AF257" s="158"/>
      <c r="AG257" s="158"/>
      <c r="AH257" s="158"/>
      <c r="AI257" s="158"/>
      <c r="AJ257" s="158"/>
      <c r="AK257" s="158"/>
      <c r="AL257" s="158"/>
      <c r="AM257" s="158"/>
      <c r="AN257" s="158"/>
      <c r="AO257" s="158"/>
      <c r="AP257" s="158"/>
      <c r="AQ257" s="158"/>
      <c r="AR257" s="158"/>
      <c r="AS257" s="158"/>
      <c r="AT257" s="158"/>
      <c r="AU257" s="158"/>
      <c r="AV257" s="158"/>
      <c r="AW257" s="158"/>
      <c r="AX257" s="158"/>
      <c r="AY257" s="158"/>
      <c r="AZ257" s="158"/>
      <c r="BA257" s="158"/>
      <c r="BB257" s="158"/>
      <c r="BC257" s="158"/>
      <c r="BD257" s="158"/>
      <c r="BE257" s="158"/>
      <c r="BF257" s="158"/>
      <c r="BG257" s="158"/>
      <c r="BH257" s="158"/>
    </row>
    <row r="258" spans="1:60" ht="12.75" outlineLevel="1">
      <c r="A258" s="159">
        <v>227</v>
      </c>
      <c r="B258" s="164" t="s">
        <v>588</v>
      </c>
      <c r="C258" s="195" t="s">
        <v>589</v>
      </c>
      <c r="D258" s="166" t="s">
        <v>190</v>
      </c>
      <c r="E258" s="168">
        <v>1</v>
      </c>
      <c r="F258" s="279">
        <f t="shared" si="101"/>
        <v>0</v>
      </c>
      <c r="G258" s="211">
        <f t="shared" si="109"/>
        <v>0</v>
      </c>
      <c r="H258" s="171"/>
      <c r="I258" s="172">
        <f t="shared" si="110"/>
        <v>0</v>
      </c>
      <c r="J258" s="171"/>
      <c r="K258" s="172">
        <f t="shared" si="111"/>
        <v>0</v>
      </c>
      <c r="L258" s="172">
        <v>21</v>
      </c>
      <c r="M258" s="172">
        <f t="shared" si="112"/>
        <v>0</v>
      </c>
      <c r="N258" s="172">
        <v>0</v>
      </c>
      <c r="O258" s="172">
        <f t="shared" si="113"/>
        <v>0</v>
      </c>
      <c r="P258" s="172">
        <v>0</v>
      </c>
      <c r="Q258" s="172">
        <f t="shared" si="114"/>
        <v>0</v>
      </c>
      <c r="R258" s="172"/>
      <c r="S258" s="172"/>
      <c r="T258" s="173">
        <v>0.37</v>
      </c>
      <c r="U258" s="172">
        <f t="shared" si="115"/>
        <v>0.37</v>
      </c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 t="s">
        <v>144</v>
      </c>
      <c r="AF258" s="158"/>
      <c r="AG258" s="158"/>
      <c r="AH258" s="158"/>
      <c r="AI258" s="158"/>
      <c r="AJ258" s="158"/>
      <c r="AK258" s="158"/>
      <c r="AL258" s="158"/>
      <c r="AM258" s="158"/>
      <c r="AN258" s="158"/>
      <c r="AO258" s="158"/>
      <c r="AP258" s="158"/>
      <c r="AQ258" s="158"/>
      <c r="AR258" s="158"/>
      <c r="AS258" s="158"/>
      <c r="AT258" s="158"/>
      <c r="AU258" s="158"/>
      <c r="AV258" s="158"/>
      <c r="AW258" s="158"/>
      <c r="AX258" s="158"/>
      <c r="AY258" s="158"/>
      <c r="AZ258" s="158"/>
      <c r="BA258" s="158"/>
      <c r="BB258" s="158"/>
      <c r="BC258" s="158"/>
      <c r="BD258" s="158"/>
      <c r="BE258" s="158"/>
      <c r="BF258" s="158"/>
      <c r="BG258" s="158"/>
      <c r="BH258" s="158"/>
    </row>
    <row r="259" spans="1:60" ht="12.75" outlineLevel="1">
      <c r="A259" s="159">
        <v>228</v>
      </c>
      <c r="B259" s="164" t="s">
        <v>590</v>
      </c>
      <c r="C259" s="195" t="s">
        <v>591</v>
      </c>
      <c r="D259" s="166" t="s">
        <v>190</v>
      </c>
      <c r="E259" s="168">
        <v>1</v>
      </c>
      <c r="F259" s="279">
        <f aca="true" t="shared" si="116" ref="F259:F266">H259+J259</f>
        <v>0</v>
      </c>
      <c r="G259" s="211">
        <f t="shared" si="109"/>
        <v>0</v>
      </c>
      <c r="H259" s="171"/>
      <c r="I259" s="172">
        <f t="shared" si="110"/>
        <v>0</v>
      </c>
      <c r="J259" s="171"/>
      <c r="K259" s="172">
        <f t="shared" si="111"/>
        <v>0</v>
      </c>
      <c r="L259" s="172">
        <v>21</v>
      </c>
      <c r="M259" s="172">
        <f t="shared" si="112"/>
        <v>0</v>
      </c>
      <c r="N259" s="172">
        <v>0.0014</v>
      </c>
      <c r="O259" s="172">
        <f t="shared" si="113"/>
        <v>0</v>
      </c>
      <c r="P259" s="172">
        <v>0</v>
      </c>
      <c r="Q259" s="172">
        <f t="shared" si="114"/>
        <v>0</v>
      </c>
      <c r="R259" s="172"/>
      <c r="S259" s="172"/>
      <c r="T259" s="173">
        <v>0</v>
      </c>
      <c r="U259" s="172">
        <f t="shared" si="115"/>
        <v>0</v>
      </c>
      <c r="V259" s="158"/>
      <c r="W259" s="158"/>
      <c r="X259" s="158"/>
      <c r="Y259" s="158"/>
      <c r="Z259" s="158"/>
      <c r="AA259" s="158"/>
      <c r="AB259" s="158"/>
      <c r="AC259" s="158"/>
      <c r="AD259" s="158"/>
      <c r="AE259" s="158" t="s">
        <v>179</v>
      </c>
      <c r="AF259" s="158"/>
      <c r="AG259" s="158"/>
      <c r="AH259" s="158"/>
      <c r="AI259" s="158"/>
      <c r="AJ259" s="158"/>
      <c r="AK259" s="158"/>
      <c r="AL259" s="158"/>
      <c r="AM259" s="158"/>
      <c r="AN259" s="158"/>
      <c r="AO259" s="158"/>
      <c r="AP259" s="158"/>
      <c r="AQ259" s="158"/>
      <c r="AR259" s="158"/>
      <c r="AS259" s="158"/>
      <c r="AT259" s="158"/>
      <c r="AU259" s="158"/>
      <c r="AV259" s="158"/>
      <c r="AW259" s="158"/>
      <c r="AX259" s="158"/>
      <c r="AY259" s="158"/>
      <c r="AZ259" s="158"/>
      <c r="BA259" s="158"/>
      <c r="BB259" s="158"/>
      <c r="BC259" s="158"/>
      <c r="BD259" s="158"/>
      <c r="BE259" s="158"/>
      <c r="BF259" s="158"/>
      <c r="BG259" s="158"/>
      <c r="BH259" s="158"/>
    </row>
    <row r="260" spans="1:60" ht="12.75" outlineLevel="1">
      <c r="A260" s="159">
        <v>229</v>
      </c>
      <c r="B260" s="164" t="s">
        <v>592</v>
      </c>
      <c r="C260" s="195" t="s">
        <v>593</v>
      </c>
      <c r="D260" s="166" t="s">
        <v>190</v>
      </c>
      <c r="E260" s="168">
        <v>2</v>
      </c>
      <c r="F260" s="279">
        <f t="shared" si="116"/>
        <v>0</v>
      </c>
      <c r="G260" s="211">
        <f t="shared" si="109"/>
        <v>0</v>
      </c>
      <c r="H260" s="171"/>
      <c r="I260" s="172">
        <f t="shared" si="110"/>
        <v>0</v>
      </c>
      <c r="J260" s="171"/>
      <c r="K260" s="172">
        <f t="shared" si="111"/>
        <v>0</v>
      </c>
      <c r="L260" s="172">
        <v>21</v>
      </c>
      <c r="M260" s="172">
        <f t="shared" si="112"/>
        <v>0</v>
      </c>
      <c r="N260" s="172">
        <v>0</v>
      </c>
      <c r="O260" s="172">
        <f t="shared" si="113"/>
        <v>0</v>
      </c>
      <c r="P260" s="172">
        <v>0</v>
      </c>
      <c r="Q260" s="172">
        <f t="shared" si="114"/>
        <v>0</v>
      </c>
      <c r="R260" s="172"/>
      <c r="S260" s="172"/>
      <c r="T260" s="173">
        <v>0</v>
      </c>
      <c r="U260" s="172">
        <f t="shared" si="115"/>
        <v>0</v>
      </c>
      <c r="V260" s="158"/>
      <c r="W260" s="158"/>
      <c r="X260" s="158"/>
      <c r="Y260" s="158"/>
      <c r="Z260" s="158"/>
      <c r="AA260" s="158"/>
      <c r="AB260" s="158"/>
      <c r="AC260" s="158"/>
      <c r="AD260" s="158"/>
      <c r="AE260" s="158" t="s">
        <v>179</v>
      </c>
      <c r="AF260" s="158"/>
      <c r="AG260" s="158"/>
      <c r="AH260" s="158"/>
      <c r="AI260" s="158"/>
      <c r="AJ260" s="158"/>
      <c r="AK260" s="158"/>
      <c r="AL260" s="158"/>
      <c r="AM260" s="158"/>
      <c r="AN260" s="158"/>
      <c r="AO260" s="158"/>
      <c r="AP260" s="158"/>
      <c r="AQ260" s="158"/>
      <c r="AR260" s="158"/>
      <c r="AS260" s="158"/>
      <c r="AT260" s="158"/>
      <c r="AU260" s="158"/>
      <c r="AV260" s="158"/>
      <c r="AW260" s="158"/>
      <c r="AX260" s="158"/>
      <c r="AY260" s="158"/>
      <c r="AZ260" s="158"/>
      <c r="BA260" s="158"/>
      <c r="BB260" s="158"/>
      <c r="BC260" s="158"/>
      <c r="BD260" s="158"/>
      <c r="BE260" s="158"/>
      <c r="BF260" s="158"/>
      <c r="BG260" s="158"/>
      <c r="BH260" s="158"/>
    </row>
    <row r="261" spans="1:60" ht="12.75" outlineLevel="1">
      <c r="A261" s="159">
        <v>230</v>
      </c>
      <c r="B261" s="164" t="s">
        <v>594</v>
      </c>
      <c r="C261" s="195" t="s">
        <v>595</v>
      </c>
      <c r="D261" s="166" t="s">
        <v>190</v>
      </c>
      <c r="E261" s="168">
        <v>2</v>
      </c>
      <c r="F261" s="279">
        <f t="shared" si="116"/>
        <v>0</v>
      </c>
      <c r="G261" s="211">
        <f t="shared" si="109"/>
        <v>0</v>
      </c>
      <c r="H261" s="171"/>
      <c r="I261" s="172">
        <f t="shared" si="110"/>
        <v>0</v>
      </c>
      <c r="J261" s="171"/>
      <c r="K261" s="172">
        <f t="shared" si="111"/>
        <v>0</v>
      </c>
      <c r="L261" s="172">
        <v>21</v>
      </c>
      <c r="M261" s="172">
        <f t="shared" si="112"/>
        <v>0</v>
      </c>
      <c r="N261" s="172">
        <v>0</v>
      </c>
      <c r="O261" s="172">
        <f t="shared" si="113"/>
        <v>0</v>
      </c>
      <c r="P261" s="172">
        <v>0</v>
      </c>
      <c r="Q261" s="172">
        <f t="shared" si="114"/>
        <v>0</v>
      </c>
      <c r="R261" s="172"/>
      <c r="S261" s="172"/>
      <c r="T261" s="173">
        <v>0</v>
      </c>
      <c r="U261" s="172">
        <f t="shared" si="115"/>
        <v>0</v>
      </c>
      <c r="V261" s="158"/>
      <c r="W261" s="158"/>
      <c r="X261" s="158"/>
      <c r="Y261" s="158"/>
      <c r="Z261" s="158"/>
      <c r="AA261" s="158"/>
      <c r="AB261" s="158"/>
      <c r="AC261" s="158"/>
      <c r="AD261" s="158"/>
      <c r="AE261" s="158" t="s">
        <v>179</v>
      </c>
      <c r="AF261" s="158"/>
      <c r="AG261" s="158"/>
      <c r="AH261" s="158"/>
      <c r="AI261" s="158"/>
      <c r="AJ261" s="158"/>
      <c r="AK261" s="158"/>
      <c r="AL261" s="158"/>
      <c r="AM261" s="158"/>
      <c r="AN261" s="158"/>
      <c r="AO261" s="158"/>
      <c r="AP261" s="158"/>
      <c r="AQ261" s="158"/>
      <c r="AR261" s="158"/>
      <c r="AS261" s="158"/>
      <c r="AT261" s="158"/>
      <c r="AU261" s="158"/>
      <c r="AV261" s="158"/>
      <c r="AW261" s="158"/>
      <c r="AX261" s="158"/>
      <c r="AY261" s="158"/>
      <c r="AZ261" s="158"/>
      <c r="BA261" s="158"/>
      <c r="BB261" s="158"/>
      <c r="BC261" s="158"/>
      <c r="BD261" s="158"/>
      <c r="BE261" s="158"/>
      <c r="BF261" s="158"/>
      <c r="BG261" s="158"/>
      <c r="BH261" s="158"/>
    </row>
    <row r="262" spans="1:60" ht="12.75" outlineLevel="1">
      <c r="A262" s="159">
        <v>231</v>
      </c>
      <c r="B262" s="164" t="s">
        <v>596</v>
      </c>
      <c r="C262" s="195" t="s">
        <v>597</v>
      </c>
      <c r="D262" s="166" t="s">
        <v>190</v>
      </c>
      <c r="E262" s="168">
        <v>1</v>
      </c>
      <c r="F262" s="279">
        <f t="shared" si="116"/>
        <v>0</v>
      </c>
      <c r="G262" s="211">
        <f t="shared" si="109"/>
        <v>0</v>
      </c>
      <c r="H262" s="171"/>
      <c r="I262" s="172">
        <f t="shared" si="110"/>
        <v>0</v>
      </c>
      <c r="J262" s="171"/>
      <c r="K262" s="172">
        <f t="shared" si="111"/>
        <v>0</v>
      </c>
      <c r="L262" s="172">
        <v>21</v>
      </c>
      <c r="M262" s="172">
        <f t="shared" si="112"/>
        <v>0</v>
      </c>
      <c r="N262" s="172">
        <v>0</v>
      </c>
      <c r="O262" s="172">
        <f t="shared" si="113"/>
        <v>0</v>
      </c>
      <c r="P262" s="172">
        <v>0</v>
      </c>
      <c r="Q262" s="172">
        <f t="shared" si="114"/>
        <v>0</v>
      </c>
      <c r="R262" s="172"/>
      <c r="S262" s="172"/>
      <c r="T262" s="173">
        <v>0</v>
      </c>
      <c r="U262" s="172">
        <f t="shared" si="115"/>
        <v>0</v>
      </c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8" t="s">
        <v>179</v>
      </c>
      <c r="AF262" s="158"/>
      <c r="AG262" s="158"/>
      <c r="AH262" s="158"/>
      <c r="AI262" s="158"/>
      <c r="AJ262" s="158"/>
      <c r="AK262" s="158"/>
      <c r="AL262" s="158"/>
      <c r="AM262" s="158"/>
      <c r="AN262" s="158"/>
      <c r="AO262" s="158"/>
      <c r="AP262" s="158"/>
      <c r="AQ262" s="158"/>
      <c r="AR262" s="158"/>
      <c r="AS262" s="158"/>
      <c r="AT262" s="158"/>
      <c r="AU262" s="158"/>
      <c r="AV262" s="158"/>
      <c r="AW262" s="158"/>
      <c r="AX262" s="158"/>
      <c r="AY262" s="158"/>
      <c r="AZ262" s="158"/>
      <c r="BA262" s="158"/>
      <c r="BB262" s="158"/>
      <c r="BC262" s="158"/>
      <c r="BD262" s="158"/>
      <c r="BE262" s="158"/>
      <c r="BF262" s="158"/>
      <c r="BG262" s="158"/>
      <c r="BH262" s="158"/>
    </row>
    <row r="263" spans="1:60" ht="12.75" outlineLevel="1">
      <c r="A263" s="159">
        <v>232</v>
      </c>
      <c r="B263" s="164" t="s">
        <v>598</v>
      </c>
      <c r="C263" s="195" t="s">
        <v>599</v>
      </c>
      <c r="D263" s="166" t="s">
        <v>190</v>
      </c>
      <c r="E263" s="168">
        <v>1</v>
      </c>
      <c r="F263" s="279">
        <f t="shared" si="116"/>
        <v>0</v>
      </c>
      <c r="G263" s="211">
        <f t="shared" si="109"/>
        <v>0</v>
      </c>
      <c r="H263" s="171"/>
      <c r="I263" s="172">
        <f t="shared" si="110"/>
        <v>0</v>
      </c>
      <c r="J263" s="171"/>
      <c r="K263" s="172">
        <f t="shared" si="111"/>
        <v>0</v>
      </c>
      <c r="L263" s="172">
        <v>21</v>
      </c>
      <c r="M263" s="172">
        <f t="shared" si="112"/>
        <v>0</v>
      </c>
      <c r="N263" s="172">
        <v>0</v>
      </c>
      <c r="O263" s="172">
        <f t="shared" si="113"/>
        <v>0</v>
      </c>
      <c r="P263" s="172">
        <v>0</v>
      </c>
      <c r="Q263" s="172">
        <f t="shared" si="114"/>
        <v>0</v>
      </c>
      <c r="R263" s="172"/>
      <c r="S263" s="172"/>
      <c r="T263" s="173">
        <v>0</v>
      </c>
      <c r="U263" s="172">
        <f t="shared" si="115"/>
        <v>0</v>
      </c>
      <c r="V263" s="158"/>
      <c r="W263" s="158"/>
      <c r="X263" s="158"/>
      <c r="Y263" s="158"/>
      <c r="Z263" s="158"/>
      <c r="AA263" s="158"/>
      <c r="AB263" s="158"/>
      <c r="AC263" s="158"/>
      <c r="AD263" s="158"/>
      <c r="AE263" s="158" t="s">
        <v>179</v>
      </c>
      <c r="AF263" s="158"/>
      <c r="AG263" s="158"/>
      <c r="AH263" s="158"/>
      <c r="AI263" s="158"/>
      <c r="AJ263" s="158"/>
      <c r="AK263" s="158"/>
      <c r="AL263" s="158"/>
      <c r="AM263" s="158"/>
      <c r="AN263" s="158"/>
      <c r="AO263" s="158"/>
      <c r="AP263" s="158"/>
      <c r="AQ263" s="158"/>
      <c r="AR263" s="158"/>
      <c r="AS263" s="158"/>
      <c r="AT263" s="158"/>
      <c r="AU263" s="158"/>
      <c r="AV263" s="158"/>
      <c r="AW263" s="158"/>
      <c r="AX263" s="158"/>
      <c r="AY263" s="158"/>
      <c r="AZ263" s="158"/>
      <c r="BA263" s="158"/>
      <c r="BB263" s="158"/>
      <c r="BC263" s="158"/>
      <c r="BD263" s="158"/>
      <c r="BE263" s="158"/>
      <c r="BF263" s="158"/>
      <c r="BG263" s="158"/>
      <c r="BH263" s="158"/>
    </row>
    <row r="264" spans="1:60" ht="12.75" outlineLevel="1">
      <c r="A264" s="159">
        <v>233</v>
      </c>
      <c r="B264" s="164" t="s">
        <v>600</v>
      </c>
      <c r="C264" s="195" t="s">
        <v>601</v>
      </c>
      <c r="D264" s="166" t="s">
        <v>163</v>
      </c>
      <c r="E264" s="168">
        <v>0.02</v>
      </c>
      <c r="F264" s="279">
        <f t="shared" si="116"/>
        <v>0</v>
      </c>
      <c r="G264" s="211">
        <f t="shared" si="109"/>
        <v>0</v>
      </c>
      <c r="H264" s="171"/>
      <c r="I264" s="172">
        <f t="shared" si="110"/>
        <v>0</v>
      </c>
      <c r="J264" s="171"/>
      <c r="K264" s="172">
        <f t="shared" si="111"/>
        <v>0</v>
      </c>
      <c r="L264" s="172">
        <v>21</v>
      </c>
      <c r="M264" s="172">
        <f t="shared" si="112"/>
        <v>0</v>
      </c>
      <c r="N264" s="172">
        <v>0</v>
      </c>
      <c r="O264" s="172">
        <f t="shared" si="113"/>
        <v>0</v>
      </c>
      <c r="P264" s="172">
        <v>0</v>
      </c>
      <c r="Q264" s="172">
        <f t="shared" si="114"/>
        <v>0</v>
      </c>
      <c r="R264" s="172"/>
      <c r="S264" s="172"/>
      <c r="T264" s="173">
        <v>5.064</v>
      </c>
      <c r="U264" s="172">
        <f t="shared" si="115"/>
        <v>0.1</v>
      </c>
      <c r="V264" s="158"/>
      <c r="W264" s="158"/>
      <c r="X264" s="158"/>
      <c r="Y264" s="158"/>
      <c r="Z264" s="158"/>
      <c r="AA264" s="158"/>
      <c r="AB264" s="158"/>
      <c r="AC264" s="158"/>
      <c r="AD264" s="158"/>
      <c r="AE264" s="158" t="s">
        <v>144</v>
      </c>
      <c r="AF264" s="158"/>
      <c r="AG264" s="158"/>
      <c r="AH264" s="158"/>
      <c r="AI264" s="158"/>
      <c r="AJ264" s="158"/>
      <c r="AK264" s="158"/>
      <c r="AL264" s="158"/>
      <c r="AM264" s="158"/>
      <c r="AN264" s="158"/>
      <c r="AO264" s="158"/>
      <c r="AP264" s="158"/>
      <c r="AQ264" s="158"/>
      <c r="AR264" s="158"/>
      <c r="AS264" s="158"/>
      <c r="AT264" s="158"/>
      <c r="AU264" s="158"/>
      <c r="AV264" s="158"/>
      <c r="AW264" s="158"/>
      <c r="AX264" s="158"/>
      <c r="AY264" s="158"/>
      <c r="AZ264" s="158"/>
      <c r="BA264" s="158"/>
      <c r="BB264" s="158"/>
      <c r="BC264" s="158"/>
      <c r="BD264" s="158"/>
      <c r="BE264" s="158"/>
      <c r="BF264" s="158"/>
      <c r="BG264" s="158"/>
      <c r="BH264" s="158"/>
    </row>
    <row r="265" spans="1:60" ht="12.75" outlineLevel="1">
      <c r="A265" s="159">
        <v>234</v>
      </c>
      <c r="B265" s="164" t="s">
        <v>602</v>
      </c>
      <c r="C265" s="195" t="s">
        <v>603</v>
      </c>
      <c r="D265" s="166" t="s">
        <v>199</v>
      </c>
      <c r="E265" s="168">
        <v>5.2</v>
      </c>
      <c r="F265" s="279">
        <f t="shared" si="116"/>
        <v>0</v>
      </c>
      <c r="G265" s="211">
        <f t="shared" si="109"/>
        <v>0</v>
      </c>
      <c r="H265" s="171"/>
      <c r="I265" s="172">
        <f t="shared" si="110"/>
        <v>0</v>
      </c>
      <c r="J265" s="171"/>
      <c r="K265" s="172">
        <f t="shared" si="111"/>
        <v>0</v>
      </c>
      <c r="L265" s="172">
        <v>21</v>
      </c>
      <c r="M265" s="172">
        <f t="shared" si="112"/>
        <v>0</v>
      </c>
      <c r="N265" s="172">
        <v>0</v>
      </c>
      <c r="O265" s="172">
        <f t="shared" si="113"/>
        <v>0</v>
      </c>
      <c r="P265" s="172">
        <v>0</v>
      </c>
      <c r="Q265" s="172">
        <f t="shared" si="114"/>
        <v>0</v>
      </c>
      <c r="R265" s="172"/>
      <c r="S265" s="172"/>
      <c r="T265" s="173">
        <v>0.37</v>
      </c>
      <c r="U265" s="172">
        <f t="shared" si="115"/>
        <v>1.92</v>
      </c>
      <c r="V265" s="158"/>
      <c r="W265" s="158"/>
      <c r="X265" s="158"/>
      <c r="Y265" s="158"/>
      <c r="Z265" s="158"/>
      <c r="AA265" s="158"/>
      <c r="AB265" s="158"/>
      <c r="AC265" s="158"/>
      <c r="AD265" s="158"/>
      <c r="AE265" s="158" t="s">
        <v>144</v>
      </c>
      <c r="AF265" s="158"/>
      <c r="AG265" s="158"/>
      <c r="AH265" s="158"/>
      <c r="AI265" s="158"/>
      <c r="AJ265" s="158"/>
      <c r="AK265" s="158"/>
      <c r="AL265" s="158"/>
      <c r="AM265" s="158"/>
      <c r="AN265" s="158"/>
      <c r="AO265" s="158"/>
      <c r="AP265" s="158"/>
      <c r="AQ265" s="158"/>
      <c r="AR265" s="158"/>
      <c r="AS265" s="158"/>
      <c r="AT265" s="158"/>
      <c r="AU265" s="158"/>
      <c r="AV265" s="158"/>
      <c r="AW265" s="158"/>
      <c r="AX265" s="158"/>
      <c r="AY265" s="158"/>
      <c r="AZ265" s="158"/>
      <c r="BA265" s="158"/>
      <c r="BB265" s="158"/>
      <c r="BC265" s="158"/>
      <c r="BD265" s="158"/>
      <c r="BE265" s="158"/>
      <c r="BF265" s="158"/>
      <c r="BG265" s="158"/>
      <c r="BH265" s="158"/>
    </row>
    <row r="266" spans="1:60" ht="12.75" outlineLevel="1">
      <c r="A266" s="184">
        <v>235</v>
      </c>
      <c r="B266" s="185" t="s">
        <v>604</v>
      </c>
      <c r="C266" s="197" t="s">
        <v>605</v>
      </c>
      <c r="D266" s="186" t="s">
        <v>190</v>
      </c>
      <c r="E266" s="187">
        <v>2</v>
      </c>
      <c r="F266" s="281">
        <f t="shared" si="116"/>
        <v>0</v>
      </c>
      <c r="G266" s="213">
        <f t="shared" si="109"/>
        <v>0</v>
      </c>
      <c r="H266" s="188"/>
      <c r="I266" s="189">
        <f t="shared" si="110"/>
        <v>0</v>
      </c>
      <c r="J266" s="188"/>
      <c r="K266" s="189">
        <f t="shared" si="111"/>
        <v>0</v>
      </c>
      <c r="L266" s="189">
        <v>21</v>
      </c>
      <c r="M266" s="189">
        <f t="shared" si="112"/>
        <v>0</v>
      </c>
      <c r="N266" s="189">
        <v>0.00768</v>
      </c>
      <c r="O266" s="189">
        <f t="shared" si="113"/>
        <v>0.02</v>
      </c>
      <c r="P266" s="172">
        <v>0</v>
      </c>
      <c r="Q266" s="172">
        <f t="shared" si="114"/>
        <v>0</v>
      </c>
      <c r="R266" s="172"/>
      <c r="S266" s="172"/>
      <c r="T266" s="173">
        <v>0</v>
      </c>
      <c r="U266" s="172">
        <f t="shared" si="115"/>
        <v>0</v>
      </c>
      <c r="V266" s="158"/>
      <c r="W266" s="158"/>
      <c r="X266" s="158"/>
      <c r="Y266" s="158"/>
      <c r="Z266" s="158"/>
      <c r="AA266" s="158"/>
      <c r="AB266" s="158"/>
      <c r="AC266" s="158"/>
      <c r="AD266" s="158"/>
      <c r="AE266" s="158" t="s">
        <v>179</v>
      </c>
      <c r="AF266" s="158"/>
      <c r="AG266" s="158"/>
      <c r="AH266" s="158"/>
      <c r="AI266" s="158"/>
      <c r="AJ266" s="158"/>
      <c r="AK266" s="158"/>
      <c r="AL266" s="158"/>
      <c r="AM266" s="158"/>
      <c r="AN266" s="158"/>
      <c r="AO266" s="158"/>
      <c r="AP266" s="158"/>
      <c r="AQ266" s="158"/>
      <c r="AR266" s="158"/>
      <c r="AS266" s="158"/>
      <c r="AT266" s="158"/>
      <c r="AU266" s="158"/>
      <c r="AV266" s="158"/>
      <c r="AW266" s="158"/>
      <c r="AX266" s="158"/>
      <c r="AY266" s="158"/>
      <c r="AZ266" s="158"/>
      <c r="BA266" s="158"/>
      <c r="BB266" s="158"/>
      <c r="BC266" s="158"/>
      <c r="BD266" s="158"/>
      <c r="BE266" s="158"/>
      <c r="BF266" s="158"/>
      <c r="BG266" s="158"/>
      <c r="BH266" s="158"/>
    </row>
    <row r="267" spans="1:30" ht="12.75">
      <c r="A267" s="6"/>
      <c r="B267" s="7" t="s">
        <v>606</v>
      </c>
      <c r="C267" s="198" t="s">
        <v>606</v>
      </c>
      <c r="D267" s="9"/>
      <c r="E267" s="6"/>
      <c r="F267" s="207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AC267">
        <v>15</v>
      </c>
      <c r="AD267">
        <v>21</v>
      </c>
    </row>
    <row r="268" spans="1:31" ht="12.75">
      <c r="A268" s="190"/>
      <c r="B268" s="191" t="s">
        <v>610</v>
      </c>
      <c r="C268" s="199" t="s">
        <v>606</v>
      </c>
      <c r="D268" s="192"/>
      <c r="E268" s="193"/>
      <c r="F268" s="208"/>
      <c r="G268" s="194">
        <f>G8+G16+G23+G38+G40+G51+G58+G60+G63+G67+G69+G82+G93+G96+G105+G107+G121+G135+G142+G156+G160+G162+G177+G190+G196+G199+G203+G205+G210+G247</f>
        <v>0</v>
      </c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AC268">
        <f>SUMIF(L7:L266,AC267,G7:G266)</f>
        <v>0</v>
      </c>
      <c r="AD268">
        <f>SUMIF(L7:L266,AD267,G7:G266)</f>
        <v>0</v>
      </c>
      <c r="AE268" t="s">
        <v>607</v>
      </c>
    </row>
    <row r="269" spans="1:21" ht="12.75">
      <c r="A269" s="6"/>
      <c r="B269" s="7" t="s">
        <v>606</v>
      </c>
      <c r="C269" s="198" t="s">
        <v>606</v>
      </c>
      <c r="D269" s="9"/>
      <c r="E269" s="6"/>
      <c r="F269" s="207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</row>
    <row r="270" spans="1:21" ht="12.75">
      <c r="A270" s="6"/>
      <c r="B270" s="7" t="s">
        <v>606</v>
      </c>
      <c r="C270" s="198" t="s">
        <v>606</v>
      </c>
      <c r="D270" s="9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</row>
    <row r="271" spans="1:21" ht="12.75">
      <c r="A271" s="218" t="s">
        <v>613</v>
      </c>
      <c r="B271" s="218"/>
      <c r="C271" s="219"/>
      <c r="D271" s="9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</row>
    <row r="272" spans="1:31" ht="12.75">
      <c r="A272" s="201"/>
      <c r="B272" s="202"/>
      <c r="C272" s="202"/>
      <c r="D272" s="202"/>
      <c r="E272" s="202"/>
      <c r="F272" s="202"/>
      <c r="G272" s="202"/>
      <c r="H272" s="220"/>
      <c r="I272" s="221"/>
      <c r="J272" s="221"/>
      <c r="K272" s="221"/>
      <c r="L272" s="221"/>
      <c r="M272" s="221"/>
      <c r="N272" s="221"/>
      <c r="O272" s="221"/>
      <c r="P272" s="6"/>
      <c r="Q272" s="6"/>
      <c r="R272" s="6"/>
      <c r="S272" s="6"/>
      <c r="T272" s="6"/>
      <c r="U272" s="6"/>
      <c r="AE272" t="s">
        <v>608</v>
      </c>
    </row>
    <row r="273" spans="1:21" ht="12.75">
      <c r="A273" s="203"/>
      <c r="B273" s="204"/>
      <c r="C273" s="204"/>
      <c r="D273" s="204"/>
      <c r="E273" s="204"/>
      <c r="F273" s="204"/>
      <c r="G273" s="204"/>
      <c r="H273" s="220"/>
      <c r="I273" s="221"/>
      <c r="J273" s="221"/>
      <c r="K273" s="221"/>
      <c r="L273" s="221"/>
      <c r="M273" s="221"/>
      <c r="N273" s="221"/>
      <c r="O273" s="221"/>
      <c r="P273" s="6"/>
      <c r="Q273" s="6"/>
      <c r="R273" s="6"/>
      <c r="S273" s="6"/>
      <c r="T273" s="6"/>
      <c r="U273" s="6"/>
    </row>
    <row r="274" spans="1:21" ht="12.75">
      <c r="A274" s="203"/>
      <c r="B274" s="204"/>
      <c r="C274" s="204"/>
      <c r="D274" s="204"/>
      <c r="E274" s="204"/>
      <c r="F274" s="204"/>
      <c r="G274" s="204"/>
      <c r="H274" s="220"/>
      <c r="I274" s="221"/>
      <c r="J274" s="221"/>
      <c r="K274" s="221"/>
      <c r="L274" s="221"/>
      <c r="M274" s="221"/>
      <c r="N274" s="221"/>
      <c r="O274" s="221"/>
      <c r="P274" s="6"/>
      <c r="Q274" s="6"/>
      <c r="R274" s="6"/>
      <c r="S274" s="6"/>
      <c r="T274" s="6"/>
      <c r="U274" s="6"/>
    </row>
    <row r="275" spans="1:21" ht="12.75">
      <c r="A275" s="203"/>
      <c r="B275" s="204"/>
      <c r="C275" s="204"/>
      <c r="D275" s="204"/>
      <c r="E275" s="204"/>
      <c r="F275" s="204"/>
      <c r="G275" s="204"/>
      <c r="H275" s="220"/>
      <c r="I275" s="221"/>
      <c r="J275" s="221"/>
      <c r="K275" s="221"/>
      <c r="L275" s="221"/>
      <c r="M275" s="221"/>
      <c r="N275" s="221"/>
      <c r="O275" s="221"/>
      <c r="P275" s="6"/>
      <c r="Q275" s="6"/>
      <c r="R275" s="6"/>
      <c r="S275" s="6"/>
      <c r="T275" s="6"/>
      <c r="U275" s="6"/>
    </row>
    <row r="276" spans="1:21" ht="12.75">
      <c r="A276" s="205"/>
      <c r="B276" s="206"/>
      <c r="C276" s="206"/>
      <c r="D276" s="206"/>
      <c r="E276" s="206"/>
      <c r="F276" s="206"/>
      <c r="G276" s="206"/>
      <c r="H276" s="220"/>
      <c r="I276" s="221"/>
      <c r="J276" s="221"/>
      <c r="K276" s="221"/>
      <c r="L276" s="221"/>
      <c r="M276" s="221"/>
      <c r="N276" s="221"/>
      <c r="O276" s="221"/>
      <c r="P276" s="6"/>
      <c r="Q276" s="6"/>
      <c r="R276" s="6"/>
      <c r="S276" s="6"/>
      <c r="T276" s="6"/>
      <c r="U276" s="6"/>
    </row>
    <row r="277" spans="1:21" ht="12.75">
      <c r="A277" s="6"/>
      <c r="B277" s="7" t="s">
        <v>606</v>
      </c>
      <c r="C277" s="198" t="s">
        <v>606</v>
      </c>
      <c r="D277" s="9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</row>
    <row r="278" spans="3:31" ht="12.75">
      <c r="C278" s="200"/>
      <c r="D278" s="148"/>
      <c r="AE278" t="s">
        <v>609</v>
      </c>
    </row>
    <row r="279" ht="12.75">
      <c r="D279" s="148"/>
    </row>
    <row r="280" ht="12.75">
      <c r="D280" s="148"/>
    </row>
    <row r="281" ht="12.75">
      <c r="D281" s="148"/>
    </row>
    <row r="282" ht="12.75">
      <c r="D282" s="148"/>
    </row>
    <row r="283" ht="12.75">
      <c r="D283" s="148"/>
    </row>
    <row r="284" ht="12.75">
      <c r="D284" s="148"/>
    </row>
    <row r="285" ht="12.75">
      <c r="D285" s="148"/>
    </row>
    <row r="286" ht="12.75">
      <c r="D286" s="148"/>
    </row>
    <row r="287" ht="12.75">
      <c r="D287" s="148"/>
    </row>
    <row r="288" ht="12.75">
      <c r="D288" s="148"/>
    </row>
    <row r="289" ht="12.75">
      <c r="D289" s="148"/>
    </row>
    <row r="290" ht="12.75">
      <c r="D290" s="148"/>
    </row>
    <row r="291" ht="12.75">
      <c r="D291" s="148"/>
    </row>
    <row r="292" ht="12.75">
      <c r="D292" s="148"/>
    </row>
    <row r="293" ht="12.75">
      <c r="D293" s="148"/>
    </row>
    <row r="294" ht="12.75">
      <c r="D294" s="148"/>
    </row>
    <row r="295" ht="12.75">
      <c r="D295" s="148"/>
    </row>
    <row r="296" ht="12.75">
      <c r="D296" s="148"/>
    </row>
    <row r="297" ht="12.75">
      <c r="D297" s="148"/>
    </row>
    <row r="298" ht="12.75">
      <c r="D298" s="148"/>
    </row>
    <row r="299" ht="12.75">
      <c r="D299" s="148"/>
    </row>
    <row r="300" ht="12.75">
      <c r="D300" s="148"/>
    </row>
    <row r="301" ht="12.75">
      <c r="D301" s="148"/>
    </row>
    <row r="302" ht="12.75">
      <c r="D302" s="148"/>
    </row>
    <row r="303" ht="12.75">
      <c r="D303" s="148"/>
    </row>
    <row r="304" ht="12.75">
      <c r="D304" s="148"/>
    </row>
    <row r="305" ht="12.75">
      <c r="D305" s="148"/>
    </row>
    <row r="306" ht="12.75">
      <c r="D306" s="148"/>
    </row>
    <row r="307" ht="12.75">
      <c r="D307" s="148"/>
    </row>
    <row r="308" ht="12.75">
      <c r="D308" s="148"/>
    </row>
    <row r="309" ht="12.75">
      <c r="D309" s="148"/>
    </row>
    <row r="310" ht="12.75">
      <c r="D310" s="148"/>
    </row>
    <row r="311" ht="12.75">
      <c r="D311" s="148"/>
    </row>
    <row r="312" ht="12.75">
      <c r="D312" s="148"/>
    </row>
    <row r="313" ht="12.75">
      <c r="D313" s="148"/>
    </row>
    <row r="314" ht="12.75">
      <c r="D314" s="148"/>
    </row>
    <row r="315" ht="12.75">
      <c r="D315" s="148"/>
    </row>
    <row r="316" ht="12.75">
      <c r="D316" s="148"/>
    </row>
    <row r="317" ht="12.75">
      <c r="D317" s="148"/>
    </row>
    <row r="318" ht="12.75">
      <c r="D318" s="148"/>
    </row>
    <row r="319" ht="12.75">
      <c r="D319" s="148"/>
    </row>
    <row r="320" ht="12.75">
      <c r="D320" s="148"/>
    </row>
    <row r="321" ht="12.75">
      <c r="D321" s="148"/>
    </row>
    <row r="322" ht="12.75">
      <c r="D322" s="148"/>
    </row>
    <row r="323" ht="12.75">
      <c r="D323" s="148"/>
    </row>
    <row r="324" ht="12.75">
      <c r="D324" s="148"/>
    </row>
    <row r="325" ht="12.75">
      <c r="D325" s="148"/>
    </row>
    <row r="326" ht="12.75">
      <c r="D326" s="148"/>
    </row>
    <row r="327" ht="12.75">
      <c r="D327" s="148"/>
    </row>
    <row r="328" ht="12.75">
      <c r="D328" s="148"/>
    </row>
    <row r="329" ht="12.75">
      <c r="D329" s="148"/>
    </row>
    <row r="330" ht="12.75">
      <c r="D330" s="148"/>
    </row>
    <row r="331" ht="12.75">
      <c r="D331" s="148"/>
    </row>
    <row r="332" ht="12.75">
      <c r="D332" s="148"/>
    </row>
    <row r="333" ht="12.75">
      <c r="D333" s="148"/>
    </row>
    <row r="334" ht="12.75">
      <c r="D334" s="148"/>
    </row>
    <row r="335" ht="12.75">
      <c r="D335" s="148"/>
    </row>
    <row r="336" ht="12.75">
      <c r="D336" s="148"/>
    </row>
    <row r="337" ht="12.75">
      <c r="D337" s="148"/>
    </row>
    <row r="338" ht="12.75">
      <c r="D338" s="148"/>
    </row>
    <row r="339" ht="12.75">
      <c r="D339" s="148"/>
    </row>
    <row r="340" ht="12.75">
      <c r="D340" s="148"/>
    </row>
    <row r="341" ht="12.75">
      <c r="D341" s="148"/>
    </row>
    <row r="342" ht="12.75">
      <c r="D342" s="148"/>
    </row>
    <row r="343" ht="12.75">
      <c r="D343" s="148"/>
    </row>
    <row r="344" ht="12.75">
      <c r="D344" s="148"/>
    </row>
    <row r="345" ht="12.75">
      <c r="D345" s="148"/>
    </row>
    <row r="346" ht="12.75">
      <c r="D346" s="148"/>
    </row>
    <row r="347" ht="12.75">
      <c r="D347" s="148"/>
    </row>
    <row r="348" ht="12.75">
      <c r="D348" s="148"/>
    </row>
    <row r="349" ht="12.75">
      <c r="D349" s="148"/>
    </row>
    <row r="350" ht="12.75">
      <c r="D350" s="148"/>
    </row>
    <row r="351" ht="12.75">
      <c r="D351" s="148"/>
    </row>
    <row r="352" ht="12.75">
      <c r="D352" s="148"/>
    </row>
    <row r="353" ht="12.75">
      <c r="D353" s="148"/>
    </row>
    <row r="354" ht="12.75">
      <c r="D354" s="148"/>
    </row>
    <row r="355" ht="12.75">
      <c r="D355" s="148"/>
    </row>
    <row r="356" ht="12.75">
      <c r="D356" s="148"/>
    </row>
    <row r="357" ht="12.75">
      <c r="D357" s="148"/>
    </row>
    <row r="358" ht="12.75">
      <c r="D358" s="148"/>
    </row>
    <row r="359" ht="12.75">
      <c r="D359" s="148"/>
    </row>
    <row r="360" ht="12.75">
      <c r="D360" s="148"/>
    </row>
    <row r="361" ht="12.75">
      <c r="D361" s="148"/>
    </row>
    <row r="362" ht="12.75">
      <c r="D362" s="148"/>
    </row>
    <row r="363" ht="12.75">
      <c r="D363" s="148"/>
    </row>
    <row r="364" ht="12.75">
      <c r="D364" s="148"/>
    </row>
    <row r="365" ht="12.75">
      <c r="D365" s="148"/>
    </row>
    <row r="366" ht="12.75">
      <c r="D366" s="148"/>
    </row>
    <row r="367" ht="12.75">
      <c r="D367" s="148"/>
    </row>
    <row r="368" ht="12.75">
      <c r="D368" s="148"/>
    </row>
    <row r="369" ht="12.75">
      <c r="D369" s="148"/>
    </row>
    <row r="370" ht="12.75">
      <c r="D370" s="148"/>
    </row>
    <row r="371" ht="12.75">
      <c r="D371" s="148"/>
    </row>
    <row r="372" ht="12.75">
      <c r="D372" s="148"/>
    </row>
    <row r="373" ht="12.75">
      <c r="D373" s="148"/>
    </row>
    <row r="374" ht="12.75">
      <c r="D374" s="148"/>
    </row>
    <row r="375" ht="12.75">
      <c r="D375" s="148"/>
    </row>
    <row r="376" ht="12.75">
      <c r="D376" s="148"/>
    </row>
    <row r="377" ht="12.75">
      <c r="D377" s="148"/>
    </row>
    <row r="378" ht="12.75">
      <c r="D378" s="148"/>
    </row>
    <row r="379" ht="12.75">
      <c r="D379" s="148"/>
    </row>
    <row r="380" ht="12.75">
      <c r="D380" s="148"/>
    </row>
    <row r="381" ht="12.75">
      <c r="D381" s="148"/>
    </row>
    <row r="382" ht="12.75">
      <c r="D382" s="148"/>
    </row>
    <row r="383" ht="12.75">
      <c r="D383" s="148"/>
    </row>
    <row r="384" ht="12.75">
      <c r="D384" s="148"/>
    </row>
    <row r="385" ht="12.75">
      <c r="D385" s="148"/>
    </row>
    <row r="386" ht="12.75">
      <c r="D386" s="148"/>
    </row>
    <row r="387" ht="12.75">
      <c r="D387" s="148"/>
    </row>
    <row r="388" ht="12.75">
      <c r="D388" s="148"/>
    </row>
    <row r="389" ht="12.75">
      <c r="D389" s="148"/>
    </row>
    <row r="390" ht="12.75">
      <c r="D390" s="148"/>
    </row>
    <row r="391" ht="12.75">
      <c r="D391" s="148"/>
    </row>
    <row r="392" ht="12.75">
      <c r="D392" s="148"/>
    </row>
    <row r="393" ht="12.75">
      <c r="D393" s="148"/>
    </row>
    <row r="394" ht="12.75">
      <c r="D394" s="148"/>
    </row>
    <row r="395" ht="12.75">
      <c r="D395" s="148"/>
    </row>
    <row r="396" ht="12.75">
      <c r="D396" s="148"/>
    </row>
    <row r="397" ht="12.75">
      <c r="D397" s="148"/>
    </row>
    <row r="398" ht="12.75">
      <c r="D398" s="148"/>
    </row>
    <row r="399" ht="12.75">
      <c r="D399" s="148"/>
    </row>
    <row r="400" ht="12.75">
      <c r="D400" s="148"/>
    </row>
    <row r="401" ht="12.75">
      <c r="D401" s="148"/>
    </row>
    <row r="402" ht="12.75">
      <c r="D402" s="148"/>
    </row>
    <row r="403" ht="12.75">
      <c r="D403" s="148"/>
    </row>
    <row r="404" ht="12.75">
      <c r="D404" s="148"/>
    </row>
    <row r="405" ht="12.75">
      <c r="D405" s="148"/>
    </row>
    <row r="406" ht="12.75">
      <c r="D406" s="148"/>
    </row>
    <row r="407" ht="12.75">
      <c r="D407" s="148"/>
    </row>
    <row r="408" ht="12.75">
      <c r="D408" s="148"/>
    </row>
    <row r="409" ht="12.75">
      <c r="D409" s="148"/>
    </row>
    <row r="410" ht="12.75">
      <c r="D410" s="148"/>
    </row>
    <row r="411" ht="12.75">
      <c r="D411" s="148"/>
    </row>
    <row r="412" ht="12.75">
      <c r="D412" s="148"/>
    </row>
    <row r="413" ht="12.75">
      <c r="D413" s="148"/>
    </row>
    <row r="414" ht="12.75">
      <c r="D414" s="148"/>
    </row>
    <row r="415" ht="12.75">
      <c r="D415" s="148"/>
    </row>
    <row r="416" ht="12.75">
      <c r="D416" s="148"/>
    </row>
    <row r="417" ht="12.75">
      <c r="D417" s="148"/>
    </row>
    <row r="418" ht="12.75">
      <c r="D418" s="148"/>
    </row>
    <row r="419" ht="12.75">
      <c r="D419" s="148"/>
    </row>
    <row r="420" ht="12.75">
      <c r="D420" s="148"/>
    </row>
    <row r="421" ht="12.75">
      <c r="D421" s="148"/>
    </row>
    <row r="422" ht="12.75">
      <c r="D422" s="148"/>
    </row>
    <row r="423" ht="12.75">
      <c r="D423" s="148"/>
    </row>
    <row r="424" ht="12.75">
      <c r="D424" s="148"/>
    </row>
    <row r="425" ht="12.75">
      <c r="D425" s="148"/>
    </row>
    <row r="426" ht="12.75">
      <c r="D426" s="148"/>
    </row>
    <row r="427" ht="12.75">
      <c r="D427" s="148"/>
    </row>
    <row r="428" ht="12.75">
      <c r="D428" s="148"/>
    </row>
    <row r="429" ht="12.75">
      <c r="D429" s="148"/>
    </row>
    <row r="430" ht="12.75">
      <c r="D430" s="148"/>
    </row>
    <row r="431" ht="12.75">
      <c r="D431" s="148"/>
    </row>
    <row r="432" ht="12.75">
      <c r="D432" s="148"/>
    </row>
    <row r="433" ht="12.75">
      <c r="D433" s="148"/>
    </row>
    <row r="434" ht="12.75">
      <c r="D434" s="148"/>
    </row>
    <row r="435" ht="12.75">
      <c r="D435" s="148"/>
    </row>
    <row r="436" ht="12.75">
      <c r="D436" s="148"/>
    </row>
    <row r="437" ht="12.75">
      <c r="D437" s="148"/>
    </row>
    <row r="438" ht="12.75">
      <c r="D438" s="148"/>
    </row>
    <row r="439" ht="12.75">
      <c r="D439" s="148"/>
    </row>
    <row r="440" ht="12.75">
      <c r="D440" s="148"/>
    </row>
    <row r="441" ht="12.75">
      <c r="D441" s="148"/>
    </row>
    <row r="442" ht="12.75">
      <c r="D442" s="148"/>
    </row>
    <row r="443" ht="12.75">
      <c r="D443" s="148"/>
    </row>
    <row r="444" ht="12.75">
      <c r="D444" s="148"/>
    </row>
    <row r="445" ht="12.75">
      <c r="D445" s="148"/>
    </row>
    <row r="446" ht="12.75">
      <c r="D446" s="148"/>
    </row>
    <row r="447" ht="12.75">
      <c r="D447" s="148"/>
    </row>
    <row r="448" ht="12.75">
      <c r="D448" s="148"/>
    </row>
    <row r="449" ht="12.75">
      <c r="D449" s="148"/>
    </row>
    <row r="450" ht="12.75">
      <c r="D450" s="148"/>
    </row>
    <row r="451" ht="12.75">
      <c r="D451" s="148"/>
    </row>
    <row r="452" ht="12.75">
      <c r="D452" s="148"/>
    </row>
    <row r="453" ht="12.75">
      <c r="D453" s="148"/>
    </row>
    <row r="454" ht="12.75">
      <c r="D454" s="148"/>
    </row>
    <row r="455" ht="12.75">
      <c r="D455" s="148"/>
    </row>
    <row r="456" ht="12.75">
      <c r="D456" s="148"/>
    </row>
    <row r="457" ht="12.75">
      <c r="D457" s="148"/>
    </row>
    <row r="458" ht="12.75">
      <c r="D458" s="148"/>
    </row>
    <row r="459" ht="12.75">
      <c r="D459" s="148"/>
    </row>
    <row r="460" ht="12.75">
      <c r="D460" s="148"/>
    </row>
    <row r="461" ht="12.75">
      <c r="D461" s="148"/>
    </row>
    <row r="462" ht="12.75">
      <c r="D462" s="148"/>
    </row>
    <row r="463" ht="12.75">
      <c r="D463" s="148"/>
    </row>
    <row r="464" ht="12.75">
      <c r="D464" s="148"/>
    </row>
    <row r="465" ht="12.75">
      <c r="D465" s="148"/>
    </row>
    <row r="466" ht="12.75">
      <c r="D466" s="148"/>
    </row>
    <row r="467" ht="12.75">
      <c r="D467" s="148"/>
    </row>
    <row r="468" ht="12.75">
      <c r="D468" s="148"/>
    </row>
    <row r="469" ht="12.75">
      <c r="D469" s="148"/>
    </row>
    <row r="470" ht="12.75">
      <c r="D470" s="148"/>
    </row>
    <row r="471" ht="12.75">
      <c r="D471" s="148"/>
    </row>
    <row r="472" ht="12.75">
      <c r="D472" s="148"/>
    </row>
    <row r="473" ht="12.75">
      <c r="D473" s="148"/>
    </row>
    <row r="474" ht="12.75">
      <c r="D474" s="148"/>
    </row>
    <row r="475" ht="12.75">
      <c r="D475" s="148"/>
    </row>
    <row r="476" ht="12.75">
      <c r="D476" s="148"/>
    </row>
    <row r="477" ht="12.75">
      <c r="D477" s="148"/>
    </row>
    <row r="478" ht="12.75">
      <c r="D478" s="148"/>
    </row>
    <row r="479" ht="12.75">
      <c r="D479" s="148"/>
    </row>
    <row r="480" ht="12.75">
      <c r="D480" s="148"/>
    </row>
    <row r="481" ht="12.75">
      <c r="D481" s="148"/>
    </row>
    <row r="482" ht="12.75">
      <c r="D482" s="148"/>
    </row>
    <row r="483" ht="12.75">
      <c r="D483" s="148"/>
    </row>
    <row r="484" ht="12.75">
      <c r="D484" s="148"/>
    </row>
    <row r="485" ht="12.75">
      <c r="D485" s="148"/>
    </row>
    <row r="486" ht="12.75">
      <c r="D486" s="148"/>
    </row>
    <row r="487" ht="12.75">
      <c r="D487" s="148"/>
    </row>
    <row r="488" ht="12.75">
      <c r="D488" s="148"/>
    </row>
    <row r="489" ht="12.75">
      <c r="D489" s="148"/>
    </row>
    <row r="490" ht="12.75">
      <c r="D490" s="148"/>
    </row>
    <row r="491" ht="12.75">
      <c r="D491" s="148"/>
    </row>
    <row r="492" ht="12.75">
      <c r="D492" s="148"/>
    </row>
    <row r="493" ht="12.75">
      <c r="D493" s="148"/>
    </row>
    <row r="494" ht="12.75">
      <c r="D494" s="148"/>
    </row>
    <row r="495" ht="12.75">
      <c r="D495" s="148"/>
    </row>
    <row r="496" ht="12.75">
      <c r="D496" s="148"/>
    </row>
    <row r="497" ht="12.75">
      <c r="D497" s="148"/>
    </row>
    <row r="498" ht="12.75">
      <c r="D498" s="148"/>
    </row>
    <row r="499" ht="12.75">
      <c r="D499" s="148"/>
    </row>
    <row r="500" ht="12.75">
      <c r="D500" s="148"/>
    </row>
    <row r="501" ht="12.75">
      <c r="D501" s="148"/>
    </row>
    <row r="502" ht="12.75">
      <c r="D502" s="148"/>
    </row>
    <row r="503" ht="12.75">
      <c r="D503" s="148"/>
    </row>
    <row r="504" ht="12.75">
      <c r="D504" s="148"/>
    </row>
    <row r="505" ht="12.75">
      <c r="D505" s="148"/>
    </row>
    <row r="506" ht="12.75">
      <c r="D506" s="148"/>
    </row>
    <row r="507" ht="12.75">
      <c r="D507" s="148"/>
    </row>
    <row r="508" ht="12.75">
      <c r="D508" s="148"/>
    </row>
    <row r="509" ht="12.75">
      <c r="D509" s="148"/>
    </row>
    <row r="510" ht="12.75">
      <c r="D510" s="148"/>
    </row>
    <row r="511" ht="12.75">
      <c r="D511" s="148"/>
    </row>
    <row r="512" ht="12.75">
      <c r="D512" s="148"/>
    </row>
    <row r="513" ht="12.75">
      <c r="D513" s="148"/>
    </row>
    <row r="514" ht="12.75">
      <c r="D514" s="148"/>
    </row>
    <row r="515" ht="12.75">
      <c r="D515" s="148"/>
    </row>
    <row r="516" ht="12.75">
      <c r="D516" s="148"/>
    </row>
    <row r="517" ht="12.75">
      <c r="D517" s="148"/>
    </row>
    <row r="518" ht="12.75">
      <c r="D518" s="148"/>
    </row>
    <row r="519" ht="12.75">
      <c r="D519" s="148"/>
    </row>
    <row r="520" ht="12.75">
      <c r="D520" s="148"/>
    </row>
    <row r="521" ht="12.75">
      <c r="D521" s="148"/>
    </row>
    <row r="522" ht="12.75">
      <c r="D522" s="148"/>
    </row>
    <row r="523" ht="12.75">
      <c r="D523" s="148"/>
    </row>
    <row r="524" ht="12.75">
      <c r="D524" s="148"/>
    </row>
    <row r="525" ht="12.75">
      <c r="D525" s="148"/>
    </row>
    <row r="526" ht="12.75">
      <c r="D526" s="148"/>
    </row>
    <row r="527" ht="12.75">
      <c r="D527" s="148"/>
    </row>
    <row r="528" ht="12.75">
      <c r="D528" s="148"/>
    </row>
    <row r="529" ht="12.75">
      <c r="D529" s="148"/>
    </row>
    <row r="530" ht="12.75">
      <c r="D530" s="148"/>
    </row>
    <row r="531" ht="12.75">
      <c r="D531" s="148"/>
    </row>
    <row r="532" ht="12.75">
      <c r="D532" s="148"/>
    </row>
    <row r="533" ht="12.75">
      <c r="D533" s="148"/>
    </row>
    <row r="534" ht="12.75">
      <c r="D534" s="148"/>
    </row>
    <row r="535" ht="12.75">
      <c r="D535" s="148"/>
    </row>
    <row r="536" ht="12.75">
      <c r="D536" s="148"/>
    </row>
    <row r="537" ht="12.75">
      <c r="D537" s="148"/>
    </row>
    <row r="538" ht="12.75">
      <c r="D538" s="148"/>
    </row>
    <row r="539" ht="12.75">
      <c r="D539" s="148"/>
    </row>
    <row r="540" ht="12.75">
      <c r="D540" s="148"/>
    </row>
    <row r="541" ht="12.75">
      <c r="D541" s="148"/>
    </row>
    <row r="542" ht="12.75">
      <c r="D542" s="148"/>
    </row>
    <row r="543" ht="12.75">
      <c r="D543" s="148"/>
    </row>
    <row r="544" ht="12.75">
      <c r="D544" s="148"/>
    </row>
    <row r="545" ht="12.75">
      <c r="D545" s="148"/>
    </row>
    <row r="546" ht="12.75">
      <c r="D546" s="148"/>
    </row>
    <row r="547" ht="12.75">
      <c r="D547" s="148"/>
    </row>
    <row r="548" ht="12.75">
      <c r="D548" s="148"/>
    </row>
    <row r="549" ht="12.75">
      <c r="D549" s="148"/>
    </row>
    <row r="550" ht="12.75">
      <c r="D550" s="148"/>
    </row>
    <row r="551" ht="12.75">
      <c r="D551" s="148"/>
    </row>
    <row r="552" ht="12.75">
      <c r="D552" s="148"/>
    </row>
    <row r="553" ht="12.75">
      <c r="D553" s="148"/>
    </row>
    <row r="554" ht="12.75">
      <c r="D554" s="148"/>
    </row>
    <row r="555" ht="12.75">
      <c r="D555" s="148"/>
    </row>
    <row r="556" ht="12.75">
      <c r="D556" s="148"/>
    </row>
    <row r="557" ht="12.75">
      <c r="D557" s="148"/>
    </row>
    <row r="558" ht="12.75">
      <c r="D558" s="148"/>
    </row>
    <row r="559" ht="12.75">
      <c r="D559" s="148"/>
    </row>
    <row r="560" ht="12.75">
      <c r="D560" s="148"/>
    </row>
    <row r="561" ht="12.75">
      <c r="D561" s="148"/>
    </row>
    <row r="562" ht="12.75">
      <c r="D562" s="148"/>
    </row>
    <row r="563" ht="12.75">
      <c r="D563" s="148"/>
    </row>
    <row r="564" ht="12.75">
      <c r="D564" s="148"/>
    </row>
    <row r="565" ht="12.75">
      <c r="D565" s="148"/>
    </row>
    <row r="566" ht="12.75">
      <c r="D566" s="148"/>
    </row>
    <row r="567" ht="12.75">
      <c r="D567" s="148"/>
    </row>
    <row r="568" ht="12.75">
      <c r="D568" s="148"/>
    </row>
    <row r="569" ht="12.75">
      <c r="D569" s="148"/>
    </row>
    <row r="570" ht="12.75">
      <c r="D570" s="148"/>
    </row>
    <row r="571" ht="12.75">
      <c r="D571" s="148"/>
    </row>
    <row r="572" ht="12.75">
      <c r="D572" s="148"/>
    </row>
    <row r="573" ht="12.75">
      <c r="D573" s="148"/>
    </row>
    <row r="574" ht="12.75">
      <c r="D574" s="148"/>
    </row>
    <row r="575" ht="12.75">
      <c r="D575" s="148"/>
    </row>
    <row r="576" ht="12.75">
      <c r="D576" s="148"/>
    </row>
    <row r="577" ht="12.75">
      <c r="D577" s="148"/>
    </row>
    <row r="578" ht="12.75">
      <c r="D578" s="148"/>
    </row>
    <row r="579" ht="12.75">
      <c r="D579" s="148"/>
    </row>
    <row r="580" ht="12.75">
      <c r="D580" s="148"/>
    </row>
    <row r="581" ht="12.75">
      <c r="D581" s="148"/>
    </row>
    <row r="582" ht="12.75">
      <c r="D582" s="148"/>
    </row>
    <row r="583" ht="12.75">
      <c r="D583" s="148"/>
    </row>
    <row r="584" ht="12.75">
      <c r="D584" s="148"/>
    </row>
    <row r="585" ht="12.75">
      <c r="D585" s="148"/>
    </row>
    <row r="586" ht="12.75">
      <c r="D586" s="148"/>
    </row>
    <row r="587" ht="12.75">
      <c r="D587" s="148"/>
    </row>
    <row r="588" ht="12.75">
      <c r="D588" s="148"/>
    </row>
    <row r="589" ht="12.75">
      <c r="D589" s="148"/>
    </row>
    <row r="590" ht="12.75">
      <c r="D590" s="148"/>
    </row>
    <row r="591" ht="12.75">
      <c r="D591" s="148"/>
    </row>
    <row r="592" ht="12.75">
      <c r="D592" s="148"/>
    </row>
    <row r="593" ht="12.75">
      <c r="D593" s="148"/>
    </row>
    <row r="594" ht="12.75">
      <c r="D594" s="148"/>
    </row>
    <row r="595" ht="12.75">
      <c r="D595" s="148"/>
    </row>
    <row r="596" ht="12.75">
      <c r="D596" s="148"/>
    </row>
    <row r="597" ht="12.75">
      <c r="D597" s="148"/>
    </row>
    <row r="598" ht="12.75">
      <c r="D598" s="148"/>
    </row>
    <row r="599" ht="12.75">
      <c r="D599" s="148"/>
    </row>
    <row r="600" ht="12.75">
      <c r="D600" s="148"/>
    </row>
    <row r="601" ht="12.75">
      <c r="D601" s="148"/>
    </row>
    <row r="602" ht="12.75">
      <c r="D602" s="148"/>
    </row>
    <row r="603" ht="12.75">
      <c r="D603" s="148"/>
    </row>
    <row r="604" ht="12.75">
      <c r="D604" s="148"/>
    </row>
    <row r="605" ht="12.75">
      <c r="D605" s="148"/>
    </row>
    <row r="606" ht="12.75">
      <c r="D606" s="148"/>
    </row>
    <row r="607" ht="12.75">
      <c r="D607" s="148"/>
    </row>
    <row r="608" ht="12.75">
      <c r="D608" s="148"/>
    </row>
    <row r="609" ht="12.75">
      <c r="D609" s="148"/>
    </row>
    <row r="610" ht="12.75">
      <c r="D610" s="148"/>
    </row>
    <row r="611" ht="12.75">
      <c r="D611" s="148"/>
    </row>
    <row r="612" ht="12.75">
      <c r="D612" s="148"/>
    </row>
    <row r="613" ht="12.75">
      <c r="D613" s="148"/>
    </row>
    <row r="614" ht="12.75">
      <c r="D614" s="148"/>
    </row>
    <row r="615" ht="12.75">
      <c r="D615" s="148"/>
    </row>
    <row r="616" ht="12.75">
      <c r="D616" s="148"/>
    </row>
    <row r="617" ht="12.75">
      <c r="D617" s="148"/>
    </row>
    <row r="618" ht="12.75">
      <c r="D618" s="148"/>
    </row>
    <row r="619" ht="12.75">
      <c r="D619" s="148"/>
    </row>
    <row r="620" ht="12.75">
      <c r="D620" s="148"/>
    </row>
    <row r="621" ht="12.75">
      <c r="D621" s="148"/>
    </row>
    <row r="622" ht="12.75">
      <c r="D622" s="148"/>
    </row>
    <row r="623" ht="12.75">
      <c r="D623" s="148"/>
    </row>
    <row r="624" ht="12.75">
      <c r="D624" s="148"/>
    </row>
    <row r="625" ht="12.75">
      <c r="D625" s="148"/>
    </row>
    <row r="626" ht="12.75">
      <c r="D626" s="148"/>
    </row>
    <row r="627" ht="12.75">
      <c r="D627" s="148"/>
    </row>
    <row r="628" ht="12.75">
      <c r="D628" s="148"/>
    </row>
    <row r="629" ht="12.75">
      <c r="D629" s="148"/>
    </row>
    <row r="630" ht="12.75">
      <c r="D630" s="148"/>
    </row>
    <row r="631" ht="12.75">
      <c r="D631" s="148"/>
    </row>
    <row r="632" ht="12.75">
      <c r="D632" s="148"/>
    </row>
    <row r="633" ht="12.75">
      <c r="D633" s="148"/>
    </row>
    <row r="634" ht="12.75">
      <c r="D634" s="148"/>
    </row>
    <row r="635" ht="12.75">
      <c r="D635" s="148"/>
    </row>
    <row r="636" ht="12.75">
      <c r="D636" s="148"/>
    </row>
    <row r="637" ht="12.75">
      <c r="D637" s="148"/>
    </row>
    <row r="638" ht="12.75">
      <c r="D638" s="148"/>
    </row>
    <row r="639" ht="12.75">
      <c r="D639" s="148"/>
    </row>
    <row r="640" ht="12.75">
      <c r="D640" s="148"/>
    </row>
    <row r="641" ht="12.75">
      <c r="D641" s="148"/>
    </row>
    <row r="642" ht="12.75">
      <c r="D642" s="148"/>
    </row>
    <row r="643" ht="12.75">
      <c r="D643" s="148"/>
    </row>
    <row r="644" ht="12.75">
      <c r="D644" s="148"/>
    </row>
    <row r="645" ht="12.75">
      <c r="D645" s="148"/>
    </row>
    <row r="646" ht="12.75">
      <c r="D646" s="148"/>
    </row>
    <row r="647" ht="12.75">
      <c r="D647" s="148"/>
    </row>
    <row r="648" ht="12.75">
      <c r="D648" s="148"/>
    </row>
    <row r="649" ht="12.75">
      <c r="D649" s="148"/>
    </row>
    <row r="650" ht="12.75">
      <c r="D650" s="148"/>
    </row>
    <row r="651" ht="12.75">
      <c r="D651" s="148"/>
    </row>
    <row r="652" ht="12.75">
      <c r="D652" s="148"/>
    </row>
    <row r="653" ht="12.75">
      <c r="D653" s="148"/>
    </row>
    <row r="654" ht="12.75">
      <c r="D654" s="148"/>
    </row>
    <row r="655" ht="12.75">
      <c r="D655" s="148"/>
    </row>
    <row r="656" ht="12.75">
      <c r="D656" s="148"/>
    </row>
    <row r="657" ht="12.75">
      <c r="D657" s="148"/>
    </row>
    <row r="658" ht="12.75">
      <c r="D658" s="148"/>
    </row>
    <row r="659" ht="12.75">
      <c r="D659" s="148"/>
    </row>
    <row r="660" ht="12.75">
      <c r="D660" s="148"/>
    </row>
    <row r="661" ht="12.75">
      <c r="D661" s="148"/>
    </row>
    <row r="662" ht="12.75">
      <c r="D662" s="148"/>
    </row>
    <row r="663" ht="12.75">
      <c r="D663" s="148"/>
    </row>
    <row r="664" ht="12.75">
      <c r="D664" s="148"/>
    </row>
    <row r="665" ht="12.75">
      <c r="D665" s="148"/>
    </row>
    <row r="666" ht="12.75">
      <c r="D666" s="148"/>
    </row>
    <row r="667" ht="12.75">
      <c r="D667" s="148"/>
    </row>
    <row r="668" ht="12.75">
      <c r="D668" s="148"/>
    </row>
    <row r="669" ht="12.75">
      <c r="D669" s="148"/>
    </row>
    <row r="670" ht="12.75">
      <c r="D670" s="148"/>
    </row>
    <row r="671" ht="12.75">
      <c r="D671" s="148"/>
    </row>
    <row r="672" ht="12.75">
      <c r="D672" s="148"/>
    </row>
    <row r="673" ht="12.75">
      <c r="D673" s="148"/>
    </row>
    <row r="674" ht="12.75">
      <c r="D674" s="148"/>
    </row>
    <row r="675" ht="12.75">
      <c r="D675" s="148"/>
    </row>
    <row r="676" ht="12.75">
      <c r="D676" s="148"/>
    </row>
    <row r="677" ht="12.75">
      <c r="D677" s="148"/>
    </row>
    <row r="678" ht="12.75">
      <c r="D678" s="148"/>
    </row>
    <row r="679" ht="12.75">
      <c r="D679" s="148"/>
    </row>
    <row r="680" ht="12.75">
      <c r="D680" s="148"/>
    </row>
    <row r="681" ht="12.75">
      <c r="D681" s="148"/>
    </row>
    <row r="682" ht="12.75">
      <c r="D682" s="148"/>
    </row>
    <row r="683" ht="12.75">
      <c r="D683" s="148"/>
    </row>
    <row r="684" ht="12.75">
      <c r="D684" s="148"/>
    </row>
    <row r="685" ht="12.75">
      <c r="D685" s="148"/>
    </row>
    <row r="686" ht="12.75">
      <c r="D686" s="148"/>
    </row>
    <row r="687" ht="12.75">
      <c r="D687" s="148"/>
    </row>
    <row r="688" ht="12.75">
      <c r="D688" s="148"/>
    </row>
    <row r="689" ht="12.75">
      <c r="D689" s="148"/>
    </row>
    <row r="690" ht="12.75">
      <c r="D690" s="148"/>
    </row>
    <row r="691" ht="12.75">
      <c r="D691" s="148"/>
    </row>
    <row r="692" ht="12.75">
      <c r="D692" s="148"/>
    </row>
    <row r="693" ht="12.75">
      <c r="D693" s="148"/>
    </row>
    <row r="694" ht="12.75">
      <c r="D694" s="148"/>
    </row>
    <row r="695" ht="12.75">
      <c r="D695" s="148"/>
    </row>
    <row r="696" ht="12.75">
      <c r="D696" s="148"/>
    </row>
    <row r="697" ht="12.75">
      <c r="D697" s="148"/>
    </row>
    <row r="698" ht="12.75">
      <c r="D698" s="148"/>
    </row>
    <row r="699" ht="12.75">
      <c r="D699" s="148"/>
    </row>
    <row r="700" ht="12.75">
      <c r="D700" s="148"/>
    </row>
    <row r="701" ht="12.75">
      <c r="D701" s="148"/>
    </row>
    <row r="702" ht="12.75">
      <c r="D702" s="148"/>
    </row>
    <row r="703" ht="12.75">
      <c r="D703" s="148"/>
    </row>
    <row r="704" ht="12.75">
      <c r="D704" s="148"/>
    </row>
    <row r="705" ht="12.75">
      <c r="D705" s="148"/>
    </row>
    <row r="706" ht="12.75">
      <c r="D706" s="148"/>
    </row>
    <row r="707" ht="12.75">
      <c r="D707" s="148"/>
    </row>
    <row r="708" ht="12.75">
      <c r="D708" s="148"/>
    </row>
    <row r="709" ht="12.75">
      <c r="D709" s="148"/>
    </row>
    <row r="710" ht="12.75">
      <c r="D710" s="148"/>
    </row>
    <row r="711" ht="12.75">
      <c r="D711" s="148"/>
    </row>
    <row r="712" ht="12.75">
      <c r="D712" s="148"/>
    </row>
    <row r="713" ht="12.75">
      <c r="D713" s="148"/>
    </row>
    <row r="714" ht="12.75">
      <c r="D714" s="148"/>
    </row>
    <row r="715" ht="12.75">
      <c r="D715" s="148"/>
    </row>
    <row r="716" ht="12.75">
      <c r="D716" s="148"/>
    </row>
    <row r="717" ht="12.75">
      <c r="D717" s="148"/>
    </row>
    <row r="718" ht="12.75">
      <c r="D718" s="148"/>
    </row>
    <row r="719" ht="12.75">
      <c r="D719" s="148"/>
    </row>
    <row r="720" ht="12.75">
      <c r="D720" s="148"/>
    </row>
    <row r="721" ht="12.75">
      <c r="D721" s="148"/>
    </row>
    <row r="722" ht="12.75">
      <c r="D722" s="148"/>
    </row>
    <row r="723" ht="12.75">
      <c r="D723" s="148"/>
    </row>
    <row r="724" ht="12.75">
      <c r="D724" s="148"/>
    </row>
    <row r="725" ht="12.75">
      <c r="D725" s="148"/>
    </row>
    <row r="726" ht="12.75">
      <c r="D726" s="148"/>
    </row>
    <row r="727" ht="12.75">
      <c r="D727" s="148"/>
    </row>
    <row r="728" ht="12.75">
      <c r="D728" s="148"/>
    </row>
    <row r="729" ht="12.75">
      <c r="D729" s="148"/>
    </row>
    <row r="730" ht="12.75">
      <c r="D730" s="148"/>
    </row>
    <row r="731" ht="12.75">
      <c r="D731" s="148"/>
    </row>
    <row r="732" ht="12.75">
      <c r="D732" s="148"/>
    </row>
    <row r="733" ht="12.75">
      <c r="D733" s="148"/>
    </row>
    <row r="734" ht="12.75">
      <c r="D734" s="148"/>
    </row>
    <row r="735" ht="12.75">
      <c r="D735" s="148"/>
    </row>
    <row r="736" ht="12.75">
      <c r="D736" s="148"/>
    </row>
    <row r="737" ht="12.75">
      <c r="D737" s="148"/>
    </row>
    <row r="738" ht="12.75">
      <c r="D738" s="148"/>
    </row>
    <row r="739" ht="12.75">
      <c r="D739" s="148"/>
    </row>
    <row r="740" ht="12.75">
      <c r="D740" s="148"/>
    </row>
    <row r="741" ht="12.75">
      <c r="D741" s="148"/>
    </row>
    <row r="742" ht="12.75">
      <c r="D742" s="148"/>
    </row>
    <row r="743" ht="12.75">
      <c r="D743" s="148"/>
    </row>
    <row r="744" ht="12.75">
      <c r="D744" s="148"/>
    </row>
    <row r="745" ht="12.75">
      <c r="D745" s="148"/>
    </row>
    <row r="746" ht="12.75">
      <c r="D746" s="148"/>
    </row>
    <row r="747" ht="12.75">
      <c r="D747" s="148"/>
    </row>
    <row r="748" ht="12.75">
      <c r="D748" s="148"/>
    </row>
    <row r="749" ht="12.75">
      <c r="D749" s="148"/>
    </row>
    <row r="750" ht="12.75">
      <c r="D750" s="148"/>
    </row>
    <row r="751" ht="12.75">
      <c r="D751" s="148"/>
    </row>
    <row r="752" ht="12.75">
      <c r="D752" s="148"/>
    </row>
    <row r="753" ht="12.75">
      <c r="D753" s="148"/>
    </row>
    <row r="754" ht="12.75">
      <c r="D754" s="148"/>
    </row>
    <row r="755" ht="12.75">
      <c r="D755" s="148"/>
    </row>
    <row r="756" ht="12.75">
      <c r="D756" s="148"/>
    </row>
    <row r="757" ht="12.75">
      <c r="D757" s="148"/>
    </row>
    <row r="758" ht="12.75">
      <c r="D758" s="148"/>
    </row>
    <row r="759" ht="12.75">
      <c r="D759" s="148"/>
    </row>
    <row r="760" ht="12.75">
      <c r="D760" s="148"/>
    </row>
    <row r="761" ht="12.75">
      <c r="D761" s="148"/>
    </row>
    <row r="762" ht="12.75">
      <c r="D762" s="148"/>
    </row>
    <row r="763" ht="12.75">
      <c r="D763" s="148"/>
    </row>
    <row r="764" ht="12.75">
      <c r="D764" s="148"/>
    </row>
    <row r="765" ht="12.75">
      <c r="D765" s="148"/>
    </row>
    <row r="766" ht="12.75">
      <c r="D766" s="148"/>
    </row>
    <row r="767" ht="12.75">
      <c r="D767" s="148"/>
    </row>
    <row r="768" ht="12.75">
      <c r="D768" s="148"/>
    </row>
    <row r="769" ht="12.75">
      <c r="D769" s="148"/>
    </row>
    <row r="770" ht="12.75">
      <c r="D770" s="148"/>
    </row>
    <row r="771" ht="12.75">
      <c r="D771" s="148"/>
    </row>
    <row r="772" ht="12.75">
      <c r="D772" s="148"/>
    </row>
    <row r="773" ht="12.75">
      <c r="D773" s="148"/>
    </row>
    <row r="774" ht="12.75">
      <c r="D774" s="148"/>
    </row>
    <row r="775" ht="12.75">
      <c r="D775" s="148"/>
    </row>
    <row r="776" ht="12.75">
      <c r="D776" s="148"/>
    </row>
    <row r="777" ht="12.75">
      <c r="D777" s="148"/>
    </row>
    <row r="778" ht="12.75">
      <c r="D778" s="148"/>
    </row>
    <row r="779" ht="12.75">
      <c r="D779" s="148"/>
    </row>
    <row r="780" ht="12.75">
      <c r="D780" s="148"/>
    </row>
    <row r="781" ht="12.75">
      <c r="D781" s="148"/>
    </row>
    <row r="782" ht="12.75">
      <c r="D782" s="148"/>
    </row>
    <row r="783" ht="12.75">
      <c r="D783" s="148"/>
    </row>
    <row r="784" ht="12.75">
      <c r="D784" s="148"/>
    </row>
    <row r="785" ht="12.75">
      <c r="D785" s="148"/>
    </row>
    <row r="786" ht="12.75">
      <c r="D786" s="148"/>
    </row>
    <row r="787" ht="12.75">
      <c r="D787" s="148"/>
    </row>
    <row r="788" ht="12.75">
      <c r="D788" s="148"/>
    </row>
    <row r="789" ht="12.75">
      <c r="D789" s="148"/>
    </row>
    <row r="790" ht="12.75">
      <c r="D790" s="148"/>
    </row>
    <row r="791" ht="12.75">
      <c r="D791" s="148"/>
    </row>
    <row r="792" ht="12.75">
      <c r="D792" s="148"/>
    </row>
    <row r="793" ht="12.75">
      <c r="D793" s="148"/>
    </row>
    <row r="794" ht="12.75">
      <c r="D794" s="148"/>
    </row>
    <row r="795" ht="12.75">
      <c r="D795" s="148"/>
    </row>
    <row r="796" ht="12.75">
      <c r="D796" s="148"/>
    </row>
    <row r="797" ht="12.75">
      <c r="D797" s="148"/>
    </row>
    <row r="798" ht="12.75">
      <c r="D798" s="148"/>
    </row>
    <row r="799" ht="12.75">
      <c r="D799" s="148"/>
    </row>
    <row r="800" ht="12.75">
      <c r="D800" s="148"/>
    </row>
    <row r="801" ht="12.75">
      <c r="D801" s="148"/>
    </row>
    <row r="802" ht="12.75">
      <c r="D802" s="148"/>
    </row>
    <row r="803" ht="12.75">
      <c r="D803" s="148"/>
    </row>
    <row r="804" ht="12.75">
      <c r="D804" s="148"/>
    </row>
    <row r="805" ht="12.75">
      <c r="D805" s="148"/>
    </row>
    <row r="806" ht="12.75">
      <c r="D806" s="148"/>
    </row>
    <row r="807" ht="12.75">
      <c r="D807" s="148"/>
    </row>
    <row r="808" ht="12.75">
      <c r="D808" s="148"/>
    </row>
    <row r="809" ht="12.75">
      <c r="D809" s="148"/>
    </row>
    <row r="810" ht="12.75">
      <c r="D810" s="148"/>
    </row>
    <row r="811" ht="12.75">
      <c r="D811" s="148"/>
    </row>
    <row r="812" ht="12.75">
      <c r="D812" s="148"/>
    </row>
    <row r="813" ht="12.75">
      <c r="D813" s="148"/>
    </row>
    <row r="814" ht="12.75">
      <c r="D814" s="148"/>
    </row>
    <row r="815" ht="12.75">
      <c r="D815" s="148"/>
    </row>
    <row r="816" ht="12.75">
      <c r="D816" s="148"/>
    </row>
    <row r="817" ht="12.75">
      <c r="D817" s="148"/>
    </row>
    <row r="818" ht="12.75">
      <c r="D818" s="148"/>
    </row>
    <row r="819" ht="12.75">
      <c r="D819" s="148"/>
    </row>
    <row r="820" ht="12.75">
      <c r="D820" s="148"/>
    </row>
    <row r="821" ht="12.75">
      <c r="D821" s="148"/>
    </row>
    <row r="822" ht="12.75">
      <c r="D822" s="148"/>
    </row>
    <row r="823" ht="12.75">
      <c r="D823" s="148"/>
    </row>
    <row r="824" ht="12.75">
      <c r="D824" s="148"/>
    </row>
    <row r="825" ht="12.75">
      <c r="D825" s="148"/>
    </row>
    <row r="826" ht="12.75">
      <c r="D826" s="148"/>
    </row>
    <row r="827" ht="12.75">
      <c r="D827" s="148"/>
    </row>
    <row r="828" ht="12.75">
      <c r="D828" s="148"/>
    </row>
    <row r="829" ht="12.75">
      <c r="D829" s="148"/>
    </row>
    <row r="830" ht="12.75">
      <c r="D830" s="148"/>
    </row>
    <row r="831" ht="12.75">
      <c r="D831" s="148"/>
    </row>
    <row r="832" ht="12.75">
      <c r="D832" s="148"/>
    </row>
    <row r="833" ht="12.75">
      <c r="D833" s="148"/>
    </row>
    <row r="834" ht="12.75">
      <c r="D834" s="148"/>
    </row>
    <row r="835" ht="12.75">
      <c r="D835" s="148"/>
    </row>
    <row r="836" ht="12.75">
      <c r="D836" s="148"/>
    </row>
    <row r="837" ht="12.75">
      <c r="D837" s="148"/>
    </row>
    <row r="838" ht="12.75">
      <c r="D838" s="148"/>
    </row>
    <row r="839" ht="12.75">
      <c r="D839" s="148"/>
    </row>
    <row r="840" ht="12.75">
      <c r="D840" s="148"/>
    </row>
    <row r="841" ht="12.75">
      <c r="D841" s="148"/>
    </row>
    <row r="842" ht="12.75">
      <c r="D842" s="148"/>
    </row>
    <row r="843" ht="12.75">
      <c r="D843" s="148"/>
    </row>
    <row r="844" ht="12.75">
      <c r="D844" s="148"/>
    </row>
    <row r="845" ht="12.75">
      <c r="D845" s="148"/>
    </row>
    <row r="846" ht="12.75">
      <c r="D846" s="148"/>
    </row>
    <row r="847" ht="12.75">
      <c r="D847" s="148"/>
    </row>
    <row r="848" ht="12.75">
      <c r="D848" s="148"/>
    </row>
    <row r="849" ht="12.75">
      <c r="D849" s="148"/>
    </row>
    <row r="850" ht="12.75">
      <c r="D850" s="148"/>
    </row>
    <row r="851" ht="12.75">
      <c r="D851" s="148"/>
    </row>
    <row r="852" ht="12.75">
      <c r="D852" s="148"/>
    </row>
    <row r="853" ht="12.75">
      <c r="D853" s="148"/>
    </row>
    <row r="854" ht="12.75">
      <c r="D854" s="148"/>
    </row>
    <row r="855" ht="12.75">
      <c r="D855" s="148"/>
    </row>
    <row r="856" ht="12.75">
      <c r="D856" s="148"/>
    </row>
    <row r="857" ht="12.75">
      <c r="D857" s="148"/>
    </row>
    <row r="858" ht="12.75">
      <c r="D858" s="148"/>
    </row>
    <row r="859" ht="12.75">
      <c r="D859" s="148"/>
    </row>
    <row r="860" ht="12.75">
      <c r="D860" s="148"/>
    </row>
    <row r="861" ht="12.75">
      <c r="D861" s="148"/>
    </row>
    <row r="862" ht="12.75">
      <c r="D862" s="148"/>
    </row>
    <row r="863" ht="12.75">
      <c r="D863" s="148"/>
    </row>
    <row r="864" ht="12.75">
      <c r="D864" s="148"/>
    </row>
    <row r="865" ht="12.75">
      <c r="D865" s="148"/>
    </row>
    <row r="866" ht="12.75">
      <c r="D866" s="148"/>
    </row>
    <row r="867" ht="12.75">
      <c r="D867" s="148"/>
    </row>
    <row r="868" ht="12.75">
      <c r="D868" s="148"/>
    </row>
    <row r="869" ht="12.75">
      <c r="D869" s="148"/>
    </row>
    <row r="870" ht="12.75">
      <c r="D870" s="148"/>
    </row>
    <row r="871" ht="12.75">
      <c r="D871" s="148"/>
    </row>
    <row r="872" ht="12.75">
      <c r="D872" s="148"/>
    </row>
    <row r="873" ht="12.75">
      <c r="D873" s="148"/>
    </row>
    <row r="874" ht="12.75">
      <c r="D874" s="148"/>
    </row>
    <row r="875" ht="12.75">
      <c r="D875" s="148"/>
    </row>
    <row r="876" ht="12.75">
      <c r="D876" s="148"/>
    </row>
    <row r="877" ht="12.75">
      <c r="D877" s="148"/>
    </row>
    <row r="878" ht="12.75">
      <c r="D878" s="148"/>
    </row>
    <row r="879" ht="12.75">
      <c r="D879" s="148"/>
    </row>
    <row r="880" ht="12.75">
      <c r="D880" s="148"/>
    </row>
    <row r="881" ht="12.75">
      <c r="D881" s="148"/>
    </row>
    <row r="882" ht="12.75">
      <c r="D882" s="148"/>
    </row>
    <row r="883" ht="12.75">
      <c r="D883" s="148"/>
    </row>
    <row r="884" ht="12.75">
      <c r="D884" s="148"/>
    </row>
    <row r="885" ht="12.75">
      <c r="D885" s="148"/>
    </row>
    <row r="886" ht="12.75">
      <c r="D886" s="148"/>
    </row>
    <row r="887" ht="12.75">
      <c r="D887" s="148"/>
    </row>
    <row r="888" ht="12.75">
      <c r="D888" s="148"/>
    </row>
    <row r="889" ht="12.75">
      <c r="D889" s="148"/>
    </row>
    <row r="890" ht="12.75">
      <c r="D890" s="148"/>
    </row>
    <row r="891" ht="12.75">
      <c r="D891" s="148"/>
    </row>
    <row r="892" ht="12.75">
      <c r="D892" s="148"/>
    </row>
    <row r="893" ht="12.75">
      <c r="D893" s="148"/>
    </row>
    <row r="894" ht="12.75">
      <c r="D894" s="148"/>
    </row>
    <row r="895" ht="12.75">
      <c r="D895" s="148"/>
    </row>
    <row r="896" ht="12.75">
      <c r="D896" s="148"/>
    </row>
    <row r="897" ht="12.75">
      <c r="D897" s="148"/>
    </row>
    <row r="898" ht="12.75">
      <c r="D898" s="148"/>
    </row>
    <row r="899" ht="12.75">
      <c r="D899" s="148"/>
    </row>
    <row r="900" ht="12.75">
      <c r="D900" s="148"/>
    </row>
    <row r="901" ht="12.75">
      <c r="D901" s="148"/>
    </row>
    <row r="902" ht="12.75">
      <c r="D902" s="148"/>
    </row>
    <row r="903" ht="12.75">
      <c r="D903" s="148"/>
    </row>
    <row r="904" ht="12.75">
      <c r="D904" s="148"/>
    </row>
    <row r="905" ht="12.75">
      <c r="D905" s="148"/>
    </row>
    <row r="906" ht="12.75">
      <c r="D906" s="148"/>
    </row>
    <row r="907" ht="12.75">
      <c r="D907" s="148"/>
    </row>
    <row r="908" ht="12.75">
      <c r="D908" s="148"/>
    </row>
    <row r="909" ht="12.75">
      <c r="D909" s="148"/>
    </row>
    <row r="910" ht="12.75">
      <c r="D910" s="148"/>
    </row>
    <row r="911" ht="12.75">
      <c r="D911" s="148"/>
    </row>
    <row r="912" ht="12.75">
      <c r="D912" s="148"/>
    </row>
    <row r="913" ht="12.75">
      <c r="D913" s="148"/>
    </row>
    <row r="914" ht="12.75">
      <c r="D914" s="148"/>
    </row>
    <row r="915" ht="12.75">
      <c r="D915" s="148"/>
    </row>
    <row r="916" ht="12.75">
      <c r="D916" s="148"/>
    </row>
    <row r="917" ht="12.75">
      <c r="D917" s="148"/>
    </row>
    <row r="918" ht="12.75">
      <c r="D918" s="148"/>
    </row>
    <row r="919" ht="12.75">
      <c r="D919" s="148"/>
    </row>
    <row r="920" ht="12.75">
      <c r="D920" s="148"/>
    </row>
    <row r="921" ht="12.75">
      <c r="D921" s="148"/>
    </row>
    <row r="922" ht="12.75">
      <c r="D922" s="148"/>
    </row>
    <row r="923" ht="12.75">
      <c r="D923" s="148"/>
    </row>
    <row r="924" ht="12.75">
      <c r="D924" s="148"/>
    </row>
    <row r="925" ht="12.75">
      <c r="D925" s="148"/>
    </row>
    <row r="926" ht="12.75">
      <c r="D926" s="148"/>
    </row>
    <row r="927" ht="12.75">
      <c r="D927" s="148"/>
    </row>
    <row r="928" ht="12.75">
      <c r="D928" s="148"/>
    </row>
    <row r="929" ht="12.75">
      <c r="D929" s="148"/>
    </row>
    <row r="930" ht="12.75">
      <c r="D930" s="148"/>
    </row>
    <row r="931" ht="12.75">
      <c r="D931" s="148"/>
    </row>
    <row r="932" ht="12.75">
      <c r="D932" s="148"/>
    </row>
    <row r="933" ht="12.75">
      <c r="D933" s="148"/>
    </row>
    <row r="934" ht="12.75">
      <c r="D934" s="148"/>
    </row>
    <row r="935" ht="12.75">
      <c r="D935" s="148"/>
    </row>
    <row r="936" ht="12.75">
      <c r="D936" s="148"/>
    </row>
    <row r="937" ht="12.75">
      <c r="D937" s="148"/>
    </row>
    <row r="938" ht="12.75">
      <c r="D938" s="148"/>
    </row>
    <row r="939" ht="12.75">
      <c r="D939" s="148"/>
    </row>
    <row r="940" ht="12.75">
      <c r="D940" s="148"/>
    </row>
    <row r="941" ht="12.75">
      <c r="D941" s="148"/>
    </row>
    <row r="942" ht="12.75">
      <c r="D942" s="148"/>
    </row>
    <row r="943" ht="12.75">
      <c r="D943" s="148"/>
    </row>
    <row r="944" ht="12.75">
      <c r="D944" s="148"/>
    </row>
    <row r="945" ht="12.75">
      <c r="D945" s="148"/>
    </row>
    <row r="946" ht="12.75">
      <c r="D946" s="148"/>
    </row>
    <row r="947" ht="12.75">
      <c r="D947" s="148"/>
    </row>
    <row r="948" ht="12.75">
      <c r="D948" s="148"/>
    </row>
    <row r="949" ht="12.75">
      <c r="D949" s="148"/>
    </row>
    <row r="950" ht="12.75">
      <c r="D950" s="148"/>
    </row>
    <row r="951" ht="12.75">
      <c r="D951" s="148"/>
    </row>
    <row r="952" ht="12.75">
      <c r="D952" s="148"/>
    </row>
    <row r="953" ht="12.75">
      <c r="D953" s="148"/>
    </row>
    <row r="954" ht="12.75">
      <c r="D954" s="148"/>
    </row>
    <row r="955" ht="12.75">
      <c r="D955" s="148"/>
    </row>
    <row r="956" ht="12.75">
      <c r="D956" s="148"/>
    </row>
    <row r="957" ht="12.75">
      <c r="D957" s="148"/>
    </row>
    <row r="958" ht="12.75">
      <c r="D958" s="148"/>
    </row>
    <row r="959" ht="12.75">
      <c r="D959" s="148"/>
    </row>
    <row r="960" ht="12.75">
      <c r="D960" s="148"/>
    </row>
    <row r="961" ht="12.75">
      <c r="D961" s="148"/>
    </row>
    <row r="962" ht="12.75">
      <c r="D962" s="148"/>
    </row>
    <row r="963" ht="12.75">
      <c r="D963" s="148"/>
    </row>
    <row r="964" ht="12.75">
      <c r="D964" s="148"/>
    </row>
    <row r="965" ht="12.75">
      <c r="D965" s="148"/>
    </row>
    <row r="966" ht="12.75">
      <c r="D966" s="148"/>
    </row>
    <row r="967" ht="12.75">
      <c r="D967" s="148"/>
    </row>
    <row r="968" ht="12.75">
      <c r="D968" s="148"/>
    </row>
    <row r="969" ht="12.75">
      <c r="D969" s="148"/>
    </row>
    <row r="970" ht="12.75">
      <c r="D970" s="148"/>
    </row>
    <row r="971" ht="12.75">
      <c r="D971" s="148"/>
    </row>
    <row r="972" ht="12.75">
      <c r="D972" s="148"/>
    </row>
    <row r="973" ht="12.75">
      <c r="D973" s="148"/>
    </row>
    <row r="974" ht="12.75">
      <c r="D974" s="148"/>
    </row>
    <row r="975" ht="12.75">
      <c r="D975" s="148"/>
    </row>
    <row r="976" ht="12.75">
      <c r="D976" s="148"/>
    </row>
    <row r="977" ht="12.75">
      <c r="D977" s="148"/>
    </row>
    <row r="978" ht="12.75">
      <c r="D978" s="148"/>
    </row>
    <row r="979" ht="12.75">
      <c r="D979" s="148"/>
    </row>
    <row r="980" ht="12.75">
      <c r="D980" s="148"/>
    </row>
    <row r="981" ht="12.75">
      <c r="D981" s="148"/>
    </row>
    <row r="982" ht="12.75">
      <c r="D982" s="148"/>
    </row>
    <row r="983" ht="12.75">
      <c r="D983" s="148"/>
    </row>
    <row r="984" ht="12.75">
      <c r="D984" s="148"/>
    </row>
    <row r="985" ht="12.75">
      <c r="D985" s="148"/>
    </row>
    <row r="986" ht="12.75">
      <c r="D986" s="148"/>
    </row>
    <row r="987" ht="12.75">
      <c r="D987" s="148"/>
    </row>
    <row r="988" ht="12.75">
      <c r="D988" s="148"/>
    </row>
    <row r="989" ht="12.75">
      <c r="D989" s="148"/>
    </row>
    <row r="990" ht="12.75">
      <c r="D990" s="148"/>
    </row>
    <row r="991" ht="12.75">
      <c r="D991" s="148"/>
    </row>
    <row r="992" ht="12.75">
      <c r="D992" s="148"/>
    </row>
    <row r="993" ht="12.75">
      <c r="D993" s="148"/>
    </row>
    <row r="994" ht="12.75">
      <c r="D994" s="148"/>
    </row>
    <row r="995" ht="12.75">
      <c r="D995" s="148"/>
    </row>
    <row r="996" ht="12.75">
      <c r="D996" s="148"/>
    </row>
    <row r="997" ht="12.75">
      <c r="D997" s="148"/>
    </row>
    <row r="998" ht="12.75">
      <c r="D998" s="148"/>
    </row>
    <row r="999" ht="12.75">
      <c r="D999" s="148"/>
    </row>
    <row r="1000" ht="12.75">
      <c r="D1000" s="148"/>
    </row>
    <row r="1001" ht="12.75">
      <c r="D1001" s="148"/>
    </row>
    <row r="1002" ht="12.75">
      <c r="D1002" s="148"/>
    </row>
    <row r="1003" ht="12.75">
      <c r="D1003" s="148"/>
    </row>
    <row r="1004" ht="12.75">
      <c r="D1004" s="148"/>
    </row>
    <row r="1005" ht="12.75">
      <c r="D1005" s="148"/>
    </row>
    <row r="1006" ht="12.75">
      <c r="D1006" s="148"/>
    </row>
    <row r="1007" ht="12.75">
      <c r="D1007" s="148"/>
    </row>
    <row r="1008" ht="12.75">
      <c r="D1008" s="148"/>
    </row>
    <row r="1009" ht="12.75">
      <c r="D1009" s="148"/>
    </row>
    <row r="1010" ht="12.75">
      <c r="D1010" s="148"/>
    </row>
    <row r="1011" ht="12.75">
      <c r="D1011" s="148"/>
    </row>
    <row r="1012" ht="12.75">
      <c r="D1012" s="148"/>
    </row>
    <row r="1013" ht="12.75">
      <c r="D1013" s="148"/>
    </row>
    <row r="1014" ht="12.75">
      <c r="D1014" s="148"/>
    </row>
    <row r="1015" ht="12.75">
      <c r="D1015" s="148"/>
    </row>
    <row r="1016" ht="12.75">
      <c r="D1016" s="148"/>
    </row>
    <row r="1017" ht="12.75">
      <c r="D1017" s="148"/>
    </row>
    <row r="1018" ht="12.75">
      <c r="D1018" s="148"/>
    </row>
    <row r="1019" ht="12.75">
      <c r="D1019" s="148"/>
    </row>
    <row r="1020" ht="12.75">
      <c r="D1020" s="148"/>
    </row>
    <row r="1021" ht="12.75">
      <c r="D1021" s="148"/>
    </row>
    <row r="1022" ht="12.75">
      <c r="D1022" s="148"/>
    </row>
    <row r="1023" ht="12.75">
      <c r="D1023" s="148"/>
    </row>
    <row r="1024" ht="12.75">
      <c r="D1024" s="148"/>
    </row>
    <row r="1025" ht="12.75">
      <c r="D1025" s="148"/>
    </row>
    <row r="1026" ht="12.75">
      <c r="D1026" s="148"/>
    </row>
    <row r="1027" ht="12.75">
      <c r="D1027" s="148"/>
    </row>
    <row r="1028" ht="12.75">
      <c r="D1028" s="148"/>
    </row>
    <row r="1029" ht="12.75">
      <c r="D1029" s="148"/>
    </row>
    <row r="1030" ht="12.75">
      <c r="D1030" s="148"/>
    </row>
    <row r="1031" ht="12.75">
      <c r="D1031" s="148"/>
    </row>
    <row r="1032" ht="12.75">
      <c r="D1032" s="148"/>
    </row>
    <row r="1033" ht="12.75">
      <c r="D1033" s="148"/>
    </row>
    <row r="1034" ht="12.75">
      <c r="D1034" s="148"/>
    </row>
    <row r="1035" ht="12.75">
      <c r="D1035" s="148"/>
    </row>
    <row r="1036" ht="12.75">
      <c r="D1036" s="148"/>
    </row>
    <row r="1037" ht="12.75">
      <c r="D1037" s="148"/>
    </row>
    <row r="1038" ht="12.75">
      <c r="D1038" s="148"/>
    </row>
    <row r="1039" ht="12.75">
      <c r="D1039" s="148"/>
    </row>
    <row r="1040" ht="12.75">
      <c r="D1040" s="148"/>
    </row>
    <row r="1041" ht="12.75">
      <c r="D1041" s="148"/>
    </row>
    <row r="1042" ht="12.75">
      <c r="D1042" s="148"/>
    </row>
    <row r="1043" ht="12.75">
      <c r="D1043" s="148"/>
    </row>
    <row r="1044" ht="12.75">
      <c r="D1044" s="148"/>
    </row>
    <row r="1045" ht="12.75">
      <c r="D1045" s="148"/>
    </row>
    <row r="1046" ht="12.75">
      <c r="D1046" s="148"/>
    </row>
    <row r="1047" ht="12.75">
      <c r="D1047" s="148"/>
    </row>
    <row r="1048" ht="12.75">
      <c r="D1048" s="148"/>
    </row>
    <row r="1049" ht="12.75">
      <c r="D1049" s="148"/>
    </row>
    <row r="1050" ht="12.75">
      <c r="D1050" s="148"/>
    </row>
    <row r="1051" ht="12.75">
      <c r="D1051" s="148"/>
    </row>
    <row r="1052" ht="12.75">
      <c r="D1052" s="148"/>
    </row>
    <row r="1053" ht="12.75">
      <c r="D1053" s="148"/>
    </row>
    <row r="1054" ht="12.75">
      <c r="D1054" s="148"/>
    </row>
    <row r="1055" ht="12.75">
      <c r="D1055" s="148"/>
    </row>
    <row r="1056" ht="12.75">
      <c r="D1056" s="148"/>
    </row>
    <row r="1057" ht="12.75">
      <c r="D1057" s="148"/>
    </row>
    <row r="1058" ht="12.75">
      <c r="D1058" s="148"/>
    </row>
    <row r="1059" ht="12.75">
      <c r="D1059" s="148"/>
    </row>
    <row r="1060" ht="12.75">
      <c r="D1060" s="148"/>
    </row>
    <row r="1061" ht="12.75">
      <c r="D1061" s="148"/>
    </row>
    <row r="1062" ht="12.75">
      <c r="D1062" s="148"/>
    </row>
    <row r="1063" ht="12.75">
      <c r="D1063" s="148"/>
    </row>
    <row r="1064" ht="12.75">
      <c r="D1064" s="148"/>
    </row>
    <row r="1065" ht="12.75">
      <c r="D1065" s="148"/>
    </row>
    <row r="1066" ht="12.75">
      <c r="D1066" s="148"/>
    </row>
    <row r="1067" ht="12.75">
      <c r="D1067" s="148"/>
    </row>
    <row r="1068" ht="12.75">
      <c r="D1068" s="148"/>
    </row>
    <row r="1069" ht="12.75">
      <c r="D1069" s="148"/>
    </row>
    <row r="1070" ht="12.75">
      <c r="D1070" s="148"/>
    </row>
    <row r="1071" ht="12.75">
      <c r="D1071" s="148"/>
    </row>
    <row r="1072" ht="12.75">
      <c r="D1072" s="148"/>
    </row>
    <row r="1073" ht="12.75">
      <c r="D1073" s="148"/>
    </row>
    <row r="1074" ht="12.75">
      <c r="D1074" s="148"/>
    </row>
    <row r="1075" ht="12.75">
      <c r="D1075" s="148"/>
    </row>
    <row r="1076" ht="12.75">
      <c r="D1076" s="148"/>
    </row>
    <row r="1077" ht="12.75">
      <c r="D1077" s="148"/>
    </row>
    <row r="1078" ht="12.75">
      <c r="D1078" s="148"/>
    </row>
    <row r="1079" ht="12.75">
      <c r="D1079" s="148"/>
    </row>
    <row r="1080" ht="12.75">
      <c r="D1080" s="148"/>
    </row>
    <row r="1081" ht="12.75">
      <c r="D1081" s="148"/>
    </row>
    <row r="1082" ht="12.75">
      <c r="D1082" s="148"/>
    </row>
    <row r="1083" ht="12.75">
      <c r="D1083" s="148"/>
    </row>
    <row r="1084" ht="12.75">
      <c r="D1084" s="148"/>
    </row>
    <row r="1085" ht="12.75">
      <c r="D1085" s="148"/>
    </row>
    <row r="1086" ht="12.75">
      <c r="D1086" s="148"/>
    </row>
    <row r="1087" ht="12.75">
      <c r="D1087" s="148"/>
    </row>
    <row r="1088" ht="12.75">
      <c r="D1088" s="148"/>
    </row>
    <row r="1089" ht="12.75">
      <c r="D1089" s="148"/>
    </row>
    <row r="1090" ht="12.75">
      <c r="D1090" s="148"/>
    </row>
    <row r="1091" ht="12.75">
      <c r="D1091" s="148"/>
    </row>
    <row r="1092" ht="12.75">
      <c r="D1092" s="148"/>
    </row>
    <row r="1093" ht="12.75">
      <c r="D1093" s="148"/>
    </row>
    <row r="1094" ht="12.75">
      <c r="D1094" s="148"/>
    </row>
    <row r="1095" ht="12.75">
      <c r="D1095" s="148"/>
    </row>
    <row r="1096" ht="12.75">
      <c r="D1096" s="148"/>
    </row>
    <row r="1097" ht="12.75">
      <c r="D1097" s="148"/>
    </row>
    <row r="1098" ht="12.75">
      <c r="D1098" s="148"/>
    </row>
    <row r="1099" ht="12.75">
      <c r="D1099" s="148"/>
    </row>
    <row r="1100" ht="12.75">
      <c r="D1100" s="148"/>
    </row>
    <row r="1101" ht="12.75">
      <c r="D1101" s="148"/>
    </row>
    <row r="1102" ht="12.75">
      <c r="D1102" s="148"/>
    </row>
    <row r="1103" ht="12.75">
      <c r="D1103" s="148"/>
    </row>
    <row r="1104" ht="12.75">
      <c r="D1104" s="148"/>
    </row>
    <row r="1105" ht="12.75">
      <c r="D1105" s="148"/>
    </row>
    <row r="1106" ht="12.75">
      <c r="D1106" s="148"/>
    </row>
    <row r="1107" ht="12.75">
      <c r="D1107" s="148"/>
    </row>
    <row r="1108" ht="12.75">
      <c r="D1108" s="148"/>
    </row>
    <row r="1109" ht="12.75">
      <c r="D1109" s="148"/>
    </row>
    <row r="1110" ht="12.75">
      <c r="D1110" s="148"/>
    </row>
    <row r="1111" ht="12.75">
      <c r="D1111" s="148"/>
    </row>
    <row r="1112" ht="12.75">
      <c r="D1112" s="148"/>
    </row>
    <row r="1113" ht="12.75">
      <c r="D1113" s="148"/>
    </row>
    <row r="1114" ht="12.75">
      <c r="D1114" s="148"/>
    </row>
    <row r="1115" ht="12.75">
      <c r="D1115" s="148"/>
    </row>
    <row r="1116" ht="12.75">
      <c r="D1116" s="148"/>
    </row>
    <row r="1117" ht="12.75">
      <c r="D1117" s="148"/>
    </row>
    <row r="1118" ht="12.75">
      <c r="D1118" s="148"/>
    </row>
    <row r="1119" ht="12.75">
      <c r="D1119" s="148"/>
    </row>
    <row r="1120" ht="12.75">
      <c r="D1120" s="148"/>
    </row>
    <row r="1121" ht="12.75">
      <c r="D1121" s="148"/>
    </row>
    <row r="1122" ht="12.75">
      <c r="D1122" s="148"/>
    </row>
    <row r="1123" ht="12.75">
      <c r="D1123" s="148"/>
    </row>
    <row r="1124" ht="12.75">
      <c r="D1124" s="148"/>
    </row>
    <row r="1125" ht="12.75">
      <c r="D1125" s="148"/>
    </row>
    <row r="1126" ht="12.75">
      <c r="D1126" s="148"/>
    </row>
    <row r="1127" ht="12.75">
      <c r="D1127" s="148"/>
    </row>
    <row r="1128" ht="12.75">
      <c r="D1128" s="148"/>
    </row>
    <row r="1129" ht="12.75">
      <c r="D1129" s="148"/>
    </row>
    <row r="1130" ht="12.75">
      <c r="D1130" s="148"/>
    </row>
    <row r="1131" ht="12.75">
      <c r="D1131" s="148"/>
    </row>
    <row r="1132" ht="12.75">
      <c r="D1132" s="148"/>
    </row>
    <row r="1133" ht="12.75">
      <c r="D1133" s="148"/>
    </row>
    <row r="1134" ht="12.75">
      <c r="D1134" s="148"/>
    </row>
    <row r="1135" ht="12.75">
      <c r="D1135" s="148"/>
    </row>
    <row r="1136" ht="12.75">
      <c r="D1136" s="148"/>
    </row>
    <row r="1137" ht="12.75">
      <c r="D1137" s="148"/>
    </row>
    <row r="1138" ht="12.75">
      <c r="D1138" s="148"/>
    </row>
    <row r="1139" ht="12.75">
      <c r="D1139" s="148"/>
    </row>
    <row r="1140" ht="12.75">
      <c r="D1140" s="148"/>
    </row>
    <row r="1141" ht="12.75">
      <c r="D1141" s="148"/>
    </row>
    <row r="1142" ht="12.75">
      <c r="D1142" s="148"/>
    </row>
    <row r="1143" ht="12.75">
      <c r="D1143" s="148"/>
    </row>
    <row r="1144" ht="12.75">
      <c r="D1144" s="148"/>
    </row>
    <row r="1145" ht="12.75">
      <c r="D1145" s="148"/>
    </row>
    <row r="1146" ht="12.75">
      <c r="D1146" s="148"/>
    </row>
    <row r="1147" ht="12.75">
      <c r="D1147" s="148"/>
    </row>
    <row r="1148" ht="12.75">
      <c r="D1148" s="148"/>
    </row>
    <row r="1149" ht="12.75">
      <c r="D1149" s="148"/>
    </row>
    <row r="1150" ht="12.75">
      <c r="D1150" s="148"/>
    </row>
    <row r="1151" ht="12.75">
      <c r="D1151" s="148"/>
    </row>
    <row r="1152" ht="12.75">
      <c r="D1152" s="148"/>
    </row>
    <row r="1153" ht="12.75">
      <c r="D1153" s="148"/>
    </row>
    <row r="1154" ht="12.75">
      <c r="D1154" s="148"/>
    </row>
    <row r="1155" ht="12.75">
      <c r="D1155" s="148"/>
    </row>
    <row r="1156" ht="12.75">
      <c r="D1156" s="148"/>
    </row>
    <row r="1157" ht="12.75">
      <c r="D1157" s="148"/>
    </row>
    <row r="1158" ht="12.75">
      <c r="D1158" s="148"/>
    </row>
    <row r="1159" ht="12.75">
      <c r="D1159" s="148"/>
    </row>
    <row r="1160" ht="12.75">
      <c r="D1160" s="148"/>
    </row>
    <row r="1161" ht="12.75">
      <c r="D1161" s="148"/>
    </row>
    <row r="1162" ht="12.75">
      <c r="D1162" s="148"/>
    </row>
    <row r="1163" ht="12.75">
      <c r="D1163" s="148"/>
    </row>
    <row r="1164" ht="12.75">
      <c r="D1164" s="148"/>
    </row>
    <row r="1165" ht="12.75">
      <c r="D1165" s="148"/>
    </row>
    <row r="1166" ht="12.75">
      <c r="D1166" s="148"/>
    </row>
    <row r="1167" ht="12.75">
      <c r="D1167" s="148"/>
    </row>
    <row r="1168" ht="12.75">
      <c r="D1168" s="148"/>
    </row>
    <row r="1169" ht="12.75">
      <c r="D1169" s="148"/>
    </row>
    <row r="1170" ht="12.75">
      <c r="D1170" s="148"/>
    </row>
    <row r="1171" ht="12.75">
      <c r="D1171" s="148"/>
    </row>
    <row r="1172" ht="12.75">
      <c r="D1172" s="148"/>
    </row>
    <row r="1173" ht="12.75">
      <c r="D1173" s="148"/>
    </row>
    <row r="1174" ht="12.75">
      <c r="D1174" s="148"/>
    </row>
    <row r="1175" ht="12.75">
      <c r="D1175" s="148"/>
    </row>
    <row r="1176" ht="12.75">
      <c r="D1176" s="148"/>
    </row>
    <row r="1177" ht="12.75">
      <c r="D1177" s="148"/>
    </row>
    <row r="1178" ht="12.75">
      <c r="D1178" s="148"/>
    </row>
    <row r="1179" ht="12.75">
      <c r="D1179" s="148"/>
    </row>
    <row r="1180" ht="12.75">
      <c r="D1180" s="148"/>
    </row>
    <row r="1181" ht="12.75">
      <c r="D1181" s="148"/>
    </row>
    <row r="1182" ht="12.75">
      <c r="D1182" s="148"/>
    </row>
    <row r="1183" ht="12.75">
      <c r="D1183" s="148"/>
    </row>
    <row r="1184" ht="12.75">
      <c r="D1184" s="148"/>
    </row>
    <row r="1185" ht="12.75">
      <c r="D1185" s="148"/>
    </row>
    <row r="1186" ht="12.75">
      <c r="D1186" s="148"/>
    </row>
    <row r="1187" ht="12.75">
      <c r="D1187" s="148"/>
    </row>
    <row r="1188" ht="12.75">
      <c r="D1188" s="148"/>
    </row>
    <row r="1189" ht="12.75">
      <c r="D1189" s="148"/>
    </row>
    <row r="1190" ht="12.75">
      <c r="D1190" s="148"/>
    </row>
    <row r="1191" ht="12.75">
      <c r="D1191" s="148"/>
    </row>
    <row r="1192" ht="12.75">
      <c r="D1192" s="148"/>
    </row>
    <row r="1193" ht="12.75">
      <c r="D1193" s="148"/>
    </row>
    <row r="1194" ht="12.75">
      <c r="D1194" s="148"/>
    </row>
    <row r="1195" ht="12.75">
      <c r="D1195" s="148"/>
    </row>
    <row r="1196" ht="12.75">
      <c r="D1196" s="148"/>
    </row>
    <row r="1197" ht="12.75">
      <c r="D1197" s="148"/>
    </row>
    <row r="1198" ht="12.75">
      <c r="D1198" s="148"/>
    </row>
    <row r="1199" ht="12.75">
      <c r="D1199" s="148"/>
    </row>
    <row r="1200" ht="12.75">
      <c r="D1200" s="148"/>
    </row>
    <row r="1201" ht="12.75">
      <c r="D1201" s="148"/>
    </row>
    <row r="1202" ht="12.75">
      <c r="D1202" s="148"/>
    </row>
    <row r="1203" ht="12.75">
      <c r="D1203" s="148"/>
    </row>
    <row r="1204" ht="12.75">
      <c r="D1204" s="148"/>
    </row>
    <row r="1205" ht="12.75">
      <c r="D1205" s="148"/>
    </row>
    <row r="1206" ht="12.75">
      <c r="D1206" s="148"/>
    </row>
    <row r="1207" ht="12.75">
      <c r="D1207" s="148"/>
    </row>
    <row r="1208" ht="12.75">
      <c r="D1208" s="148"/>
    </row>
    <row r="1209" ht="12.75">
      <c r="D1209" s="148"/>
    </row>
    <row r="1210" ht="12.75">
      <c r="D1210" s="148"/>
    </row>
    <row r="1211" ht="12.75">
      <c r="D1211" s="148"/>
    </row>
    <row r="1212" ht="12.75">
      <c r="D1212" s="148"/>
    </row>
    <row r="1213" ht="12.75">
      <c r="D1213" s="148"/>
    </row>
    <row r="1214" ht="12.75">
      <c r="D1214" s="148"/>
    </row>
    <row r="1215" ht="12.75">
      <c r="D1215" s="148"/>
    </row>
    <row r="1216" ht="12.75">
      <c r="D1216" s="148"/>
    </row>
    <row r="1217" ht="12.75">
      <c r="D1217" s="148"/>
    </row>
    <row r="1218" ht="12.75">
      <c r="D1218" s="148"/>
    </row>
    <row r="1219" ht="12.75">
      <c r="D1219" s="148"/>
    </row>
    <row r="1220" ht="12.75">
      <c r="D1220" s="148"/>
    </row>
    <row r="1221" ht="12.75">
      <c r="D1221" s="148"/>
    </row>
    <row r="1222" ht="12.75">
      <c r="D1222" s="148"/>
    </row>
    <row r="1223" ht="12.75">
      <c r="D1223" s="148"/>
    </row>
    <row r="1224" ht="12.75">
      <c r="D1224" s="148"/>
    </row>
    <row r="1225" ht="12.75">
      <c r="D1225" s="148"/>
    </row>
    <row r="1226" ht="12.75">
      <c r="D1226" s="148"/>
    </row>
    <row r="1227" ht="12.75">
      <c r="D1227" s="148"/>
    </row>
    <row r="1228" ht="12.75">
      <c r="D1228" s="148"/>
    </row>
    <row r="1229" ht="12.75">
      <c r="D1229" s="148"/>
    </row>
    <row r="1230" ht="12.75">
      <c r="D1230" s="148"/>
    </row>
    <row r="1231" ht="12.75">
      <c r="D1231" s="148"/>
    </row>
    <row r="1232" ht="12.75">
      <c r="D1232" s="148"/>
    </row>
    <row r="1233" ht="12.75">
      <c r="D1233" s="148"/>
    </row>
    <row r="1234" ht="12.75">
      <c r="D1234" s="148"/>
    </row>
    <row r="1235" ht="12.75">
      <c r="D1235" s="148"/>
    </row>
    <row r="1236" ht="12.75">
      <c r="D1236" s="148"/>
    </row>
    <row r="1237" ht="12.75">
      <c r="D1237" s="148"/>
    </row>
    <row r="1238" ht="12.75">
      <c r="D1238" s="148"/>
    </row>
    <row r="1239" ht="12.75">
      <c r="D1239" s="148"/>
    </row>
    <row r="1240" ht="12.75">
      <c r="D1240" s="148"/>
    </row>
    <row r="1241" ht="12.75">
      <c r="D1241" s="148"/>
    </row>
    <row r="1242" ht="12.75">
      <c r="D1242" s="148"/>
    </row>
    <row r="1243" ht="12.75">
      <c r="D1243" s="148"/>
    </row>
    <row r="1244" ht="12.75">
      <c r="D1244" s="148"/>
    </row>
    <row r="1245" ht="12.75">
      <c r="D1245" s="148"/>
    </row>
    <row r="1246" ht="12.75">
      <c r="D1246" s="148"/>
    </row>
    <row r="1247" ht="12.75">
      <c r="D1247" s="148"/>
    </row>
    <row r="1248" ht="12.75">
      <c r="D1248" s="148"/>
    </row>
    <row r="1249" ht="12.75">
      <c r="D1249" s="148"/>
    </row>
    <row r="1250" ht="12.75">
      <c r="D1250" s="148"/>
    </row>
    <row r="1251" ht="12.75">
      <c r="D1251" s="148"/>
    </row>
    <row r="1252" ht="12.75">
      <c r="D1252" s="148"/>
    </row>
    <row r="1253" ht="12.75">
      <c r="D1253" s="148"/>
    </row>
    <row r="1254" ht="12.75">
      <c r="D1254" s="148"/>
    </row>
    <row r="1255" ht="12.75">
      <c r="D1255" s="148"/>
    </row>
    <row r="1256" ht="12.75">
      <c r="D1256" s="148"/>
    </row>
    <row r="1257" ht="12.75">
      <c r="D1257" s="148"/>
    </row>
    <row r="1258" ht="12.75">
      <c r="D1258" s="148"/>
    </row>
    <row r="1259" ht="12.75">
      <c r="D1259" s="148"/>
    </row>
    <row r="1260" ht="12.75">
      <c r="D1260" s="148"/>
    </row>
    <row r="1261" ht="12.75">
      <c r="D1261" s="148"/>
    </row>
    <row r="1262" ht="12.75">
      <c r="D1262" s="148"/>
    </row>
    <row r="1263" ht="12.75">
      <c r="D1263" s="148"/>
    </row>
    <row r="1264" ht="12.75">
      <c r="D1264" s="148"/>
    </row>
    <row r="1265" ht="12.75">
      <c r="D1265" s="148"/>
    </row>
    <row r="1266" ht="12.75">
      <c r="D1266" s="148"/>
    </row>
    <row r="1267" ht="12.75">
      <c r="D1267" s="148"/>
    </row>
    <row r="1268" ht="12.75">
      <c r="D1268" s="148"/>
    </row>
    <row r="1269" ht="12.75">
      <c r="D1269" s="148"/>
    </row>
    <row r="1270" ht="12.75">
      <c r="D1270" s="148"/>
    </row>
    <row r="1271" ht="12.75">
      <c r="D1271" s="148"/>
    </row>
    <row r="1272" ht="12.75">
      <c r="D1272" s="148"/>
    </row>
    <row r="1273" ht="12.75">
      <c r="D1273" s="148"/>
    </row>
    <row r="1274" ht="12.75">
      <c r="D1274" s="148"/>
    </row>
    <row r="1275" ht="12.75">
      <c r="D1275" s="148"/>
    </row>
    <row r="1276" ht="12.75">
      <c r="D1276" s="148"/>
    </row>
    <row r="1277" ht="12.75">
      <c r="D1277" s="148"/>
    </row>
    <row r="1278" ht="12.75">
      <c r="D1278" s="148"/>
    </row>
    <row r="1279" ht="12.75">
      <c r="D1279" s="148"/>
    </row>
    <row r="1280" ht="12.75">
      <c r="D1280" s="148"/>
    </row>
    <row r="1281" ht="12.75">
      <c r="D1281" s="148"/>
    </row>
    <row r="1282" ht="12.75">
      <c r="D1282" s="148"/>
    </row>
    <row r="1283" ht="12.75">
      <c r="D1283" s="148"/>
    </row>
    <row r="1284" ht="12.75">
      <c r="D1284" s="148"/>
    </row>
    <row r="1285" ht="12.75">
      <c r="D1285" s="148"/>
    </row>
    <row r="1286" ht="12.75">
      <c r="D1286" s="148"/>
    </row>
    <row r="1287" ht="12.75">
      <c r="D1287" s="148"/>
    </row>
    <row r="1288" ht="12.75">
      <c r="D1288" s="148"/>
    </row>
    <row r="1289" ht="12.75">
      <c r="D1289" s="148"/>
    </row>
    <row r="1290" ht="12.75">
      <c r="D1290" s="148"/>
    </row>
    <row r="1291" ht="12.75">
      <c r="D1291" s="148"/>
    </row>
    <row r="1292" ht="12.75">
      <c r="D1292" s="148"/>
    </row>
    <row r="1293" ht="12.75">
      <c r="D1293" s="148"/>
    </row>
    <row r="1294" ht="12.75">
      <c r="D1294" s="148"/>
    </row>
    <row r="1295" ht="12.75">
      <c r="D1295" s="148"/>
    </row>
    <row r="1296" ht="12.75">
      <c r="D1296" s="148"/>
    </row>
    <row r="1297" ht="12.75">
      <c r="D1297" s="148"/>
    </row>
    <row r="1298" ht="12.75">
      <c r="D1298" s="148"/>
    </row>
    <row r="1299" ht="12.75">
      <c r="D1299" s="148"/>
    </row>
    <row r="1300" ht="12.75">
      <c r="D1300" s="148"/>
    </row>
    <row r="1301" ht="12.75">
      <c r="D1301" s="148"/>
    </row>
    <row r="1302" ht="12.75">
      <c r="D1302" s="148"/>
    </row>
    <row r="1303" ht="12.75">
      <c r="D1303" s="148"/>
    </row>
    <row r="1304" ht="12.75">
      <c r="D1304" s="148"/>
    </row>
    <row r="1305" ht="12.75">
      <c r="D1305" s="148"/>
    </row>
    <row r="1306" ht="12.75">
      <c r="D1306" s="148"/>
    </row>
    <row r="1307" ht="12.75">
      <c r="D1307" s="148"/>
    </row>
    <row r="1308" ht="12.75">
      <c r="D1308" s="148"/>
    </row>
    <row r="1309" ht="12.75">
      <c r="D1309" s="148"/>
    </row>
    <row r="1310" ht="12.75">
      <c r="D1310" s="148"/>
    </row>
    <row r="1311" ht="12.75">
      <c r="D1311" s="148"/>
    </row>
    <row r="1312" ht="12.75">
      <c r="D1312" s="148"/>
    </row>
    <row r="1313" ht="12.75">
      <c r="D1313" s="148"/>
    </row>
    <row r="1314" ht="12.75">
      <c r="D1314" s="148"/>
    </row>
    <row r="1315" ht="12.75">
      <c r="D1315" s="148"/>
    </row>
    <row r="1316" ht="12.75">
      <c r="D1316" s="148"/>
    </row>
    <row r="1317" ht="12.75">
      <c r="D1317" s="148"/>
    </row>
    <row r="1318" ht="12.75">
      <c r="D1318" s="148"/>
    </row>
    <row r="1319" ht="12.75">
      <c r="D1319" s="148"/>
    </row>
    <row r="1320" ht="12.75">
      <c r="D1320" s="148"/>
    </row>
    <row r="1321" ht="12.75">
      <c r="D1321" s="148"/>
    </row>
    <row r="1322" ht="12.75">
      <c r="D1322" s="148"/>
    </row>
    <row r="1323" ht="12.75">
      <c r="D1323" s="148"/>
    </row>
    <row r="1324" ht="12.75">
      <c r="D1324" s="148"/>
    </row>
    <row r="1325" ht="12.75">
      <c r="D1325" s="148"/>
    </row>
    <row r="1326" ht="12.75">
      <c r="D1326" s="148"/>
    </row>
    <row r="1327" ht="12.75">
      <c r="D1327" s="148"/>
    </row>
    <row r="1328" ht="12.75">
      <c r="D1328" s="148"/>
    </row>
    <row r="1329" ht="12.75">
      <c r="D1329" s="148"/>
    </row>
    <row r="1330" ht="12.75">
      <c r="D1330" s="148"/>
    </row>
    <row r="1331" ht="12.75">
      <c r="D1331" s="148"/>
    </row>
    <row r="1332" ht="12.75">
      <c r="D1332" s="148"/>
    </row>
    <row r="1333" ht="12.75">
      <c r="D1333" s="148"/>
    </row>
    <row r="1334" ht="12.75">
      <c r="D1334" s="148"/>
    </row>
    <row r="1335" ht="12.75">
      <c r="D1335" s="148"/>
    </row>
    <row r="1336" ht="12.75">
      <c r="D1336" s="148"/>
    </row>
    <row r="1337" ht="12.75">
      <c r="D1337" s="148"/>
    </row>
    <row r="1338" ht="12.75">
      <c r="D1338" s="148"/>
    </row>
    <row r="1339" ht="12.75">
      <c r="D1339" s="148"/>
    </row>
    <row r="1340" ht="12.75">
      <c r="D1340" s="148"/>
    </row>
    <row r="1341" ht="12.75">
      <c r="D1341" s="148"/>
    </row>
    <row r="1342" ht="12.75">
      <c r="D1342" s="148"/>
    </row>
    <row r="1343" ht="12.75">
      <c r="D1343" s="148"/>
    </row>
    <row r="1344" ht="12.75">
      <c r="D1344" s="148"/>
    </row>
    <row r="1345" ht="12.75">
      <c r="D1345" s="148"/>
    </row>
    <row r="1346" ht="12.75">
      <c r="D1346" s="148"/>
    </row>
    <row r="1347" ht="12.75">
      <c r="D1347" s="148"/>
    </row>
    <row r="1348" ht="12.75">
      <c r="D1348" s="148"/>
    </row>
    <row r="1349" ht="12.75">
      <c r="D1349" s="148"/>
    </row>
    <row r="1350" ht="12.75">
      <c r="D1350" s="148"/>
    </row>
    <row r="1351" ht="12.75">
      <c r="D1351" s="148"/>
    </row>
    <row r="1352" ht="12.75">
      <c r="D1352" s="148"/>
    </row>
    <row r="1353" ht="12.75">
      <c r="D1353" s="148"/>
    </row>
    <row r="1354" ht="12.75">
      <c r="D1354" s="148"/>
    </row>
    <row r="1355" ht="12.75">
      <c r="D1355" s="148"/>
    </row>
    <row r="1356" ht="12.75">
      <c r="D1356" s="148"/>
    </row>
    <row r="1357" ht="12.75">
      <c r="D1357" s="148"/>
    </row>
    <row r="1358" ht="12.75">
      <c r="D1358" s="148"/>
    </row>
    <row r="1359" ht="12.75">
      <c r="D1359" s="148"/>
    </row>
    <row r="1360" ht="12.75">
      <c r="D1360" s="148"/>
    </row>
    <row r="1361" ht="12.75">
      <c r="D1361" s="148"/>
    </row>
    <row r="1362" ht="12.75">
      <c r="D1362" s="148"/>
    </row>
    <row r="1363" ht="12.75">
      <c r="D1363" s="148"/>
    </row>
    <row r="1364" ht="12.75">
      <c r="D1364" s="148"/>
    </row>
    <row r="1365" ht="12.75">
      <c r="D1365" s="148"/>
    </row>
    <row r="1366" ht="12.75">
      <c r="D1366" s="148"/>
    </row>
    <row r="1367" ht="12.75">
      <c r="D1367" s="148"/>
    </row>
    <row r="1368" ht="12.75">
      <c r="D1368" s="148"/>
    </row>
    <row r="1369" ht="12.75">
      <c r="D1369" s="148"/>
    </row>
    <row r="1370" ht="12.75">
      <c r="D1370" s="148"/>
    </row>
    <row r="1371" ht="12.75">
      <c r="D1371" s="148"/>
    </row>
    <row r="1372" ht="12.75">
      <c r="D1372" s="148"/>
    </row>
    <row r="1373" ht="12.75">
      <c r="D1373" s="148"/>
    </row>
    <row r="1374" ht="12.75">
      <c r="D1374" s="148"/>
    </row>
    <row r="1375" ht="12.75">
      <c r="D1375" s="148"/>
    </row>
    <row r="1376" ht="12.75">
      <c r="D1376" s="148"/>
    </row>
    <row r="1377" ht="12.75">
      <c r="D1377" s="148"/>
    </row>
    <row r="1378" ht="12.75">
      <c r="D1378" s="148"/>
    </row>
    <row r="1379" ht="12.75">
      <c r="D1379" s="148"/>
    </row>
    <row r="1380" ht="12.75">
      <c r="D1380" s="148"/>
    </row>
    <row r="1381" ht="12.75">
      <c r="D1381" s="148"/>
    </row>
    <row r="1382" ht="12.75">
      <c r="D1382" s="148"/>
    </row>
    <row r="1383" ht="12.75">
      <c r="D1383" s="148"/>
    </row>
    <row r="1384" ht="12.75">
      <c r="D1384" s="148"/>
    </row>
    <row r="1385" ht="12.75">
      <c r="D1385" s="148"/>
    </row>
    <row r="1386" ht="12.75">
      <c r="D1386" s="148"/>
    </row>
    <row r="1387" ht="12.75">
      <c r="D1387" s="148"/>
    </row>
    <row r="1388" ht="12.75">
      <c r="D1388" s="148"/>
    </row>
    <row r="1389" ht="12.75">
      <c r="D1389" s="148"/>
    </row>
    <row r="1390" ht="12.75">
      <c r="D1390" s="148"/>
    </row>
    <row r="1391" ht="12.75">
      <c r="D1391" s="148"/>
    </row>
    <row r="1392" ht="12.75">
      <c r="D1392" s="148"/>
    </row>
    <row r="1393" ht="12.75">
      <c r="D1393" s="148"/>
    </row>
    <row r="1394" ht="12.75">
      <c r="D1394" s="148"/>
    </row>
    <row r="1395" ht="12.75">
      <c r="D1395" s="148"/>
    </row>
    <row r="1396" ht="12.75">
      <c r="D1396" s="148"/>
    </row>
    <row r="1397" ht="12.75">
      <c r="D1397" s="148"/>
    </row>
    <row r="1398" ht="12.75">
      <c r="D1398" s="148"/>
    </row>
    <row r="1399" ht="12.75">
      <c r="D1399" s="148"/>
    </row>
    <row r="1400" ht="12.75">
      <c r="D1400" s="148"/>
    </row>
    <row r="1401" ht="12.75">
      <c r="D1401" s="148"/>
    </row>
    <row r="1402" ht="12.75">
      <c r="D1402" s="148"/>
    </row>
    <row r="1403" ht="12.75">
      <c r="D1403" s="148"/>
    </row>
    <row r="1404" ht="12.75">
      <c r="D1404" s="148"/>
    </row>
    <row r="1405" ht="12.75">
      <c r="D1405" s="148"/>
    </row>
    <row r="1406" ht="12.75">
      <c r="D1406" s="148"/>
    </row>
    <row r="1407" ht="12.75">
      <c r="D1407" s="148"/>
    </row>
    <row r="1408" ht="12.75">
      <c r="D1408" s="148"/>
    </row>
    <row r="1409" ht="12.75">
      <c r="D1409" s="148"/>
    </row>
    <row r="1410" ht="12.75">
      <c r="D1410" s="148"/>
    </row>
    <row r="1411" ht="12.75">
      <c r="D1411" s="148"/>
    </row>
    <row r="1412" ht="12.75">
      <c r="D1412" s="148"/>
    </row>
    <row r="1413" ht="12.75">
      <c r="D1413" s="148"/>
    </row>
    <row r="1414" ht="12.75">
      <c r="D1414" s="148"/>
    </row>
    <row r="1415" ht="12.75">
      <c r="D1415" s="148"/>
    </row>
    <row r="1416" ht="12.75">
      <c r="D1416" s="148"/>
    </row>
    <row r="1417" ht="12.75">
      <c r="D1417" s="148"/>
    </row>
    <row r="1418" ht="12.75">
      <c r="D1418" s="148"/>
    </row>
    <row r="1419" ht="12.75">
      <c r="D1419" s="148"/>
    </row>
    <row r="1420" ht="12.75">
      <c r="D1420" s="148"/>
    </row>
    <row r="1421" ht="12.75">
      <c r="D1421" s="148"/>
    </row>
    <row r="1422" ht="12.75">
      <c r="D1422" s="148"/>
    </row>
    <row r="1423" ht="12.75">
      <c r="D1423" s="148"/>
    </row>
    <row r="1424" ht="12.75">
      <c r="D1424" s="148"/>
    </row>
    <row r="1425" ht="12.75">
      <c r="D1425" s="148"/>
    </row>
    <row r="1426" ht="12.75">
      <c r="D1426" s="148"/>
    </row>
    <row r="1427" ht="12.75">
      <c r="D1427" s="148"/>
    </row>
    <row r="1428" ht="12.75">
      <c r="D1428" s="148"/>
    </row>
    <row r="1429" ht="12.75">
      <c r="D1429" s="148"/>
    </row>
    <row r="1430" ht="12.75">
      <c r="D1430" s="148"/>
    </row>
    <row r="1431" ht="12.75">
      <c r="D1431" s="148"/>
    </row>
    <row r="1432" ht="12.75">
      <c r="D1432" s="148"/>
    </row>
    <row r="1433" ht="12.75">
      <c r="D1433" s="148"/>
    </row>
    <row r="1434" ht="12.75">
      <c r="D1434" s="148"/>
    </row>
    <row r="1435" ht="12.75">
      <c r="D1435" s="148"/>
    </row>
    <row r="1436" ht="12.75">
      <c r="D1436" s="148"/>
    </row>
    <row r="1437" ht="12.75">
      <c r="D1437" s="148"/>
    </row>
    <row r="1438" ht="12.75">
      <c r="D1438" s="148"/>
    </row>
    <row r="1439" ht="12.75">
      <c r="D1439" s="148"/>
    </row>
    <row r="1440" ht="12.75">
      <c r="D1440" s="148"/>
    </row>
    <row r="1441" ht="12.75">
      <c r="D1441" s="148"/>
    </row>
    <row r="1442" ht="12.75">
      <c r="D1442" s="148"/>
    </row>
    <row r="1443" ht="12.75">
      <c r="D1443" s="148"/>
    </row>
    <row r="1444" ht="12.75">
      <c r="D1444" s="148"/>
    </row>
    <row r="1445" ht="12.75">
      <c r="D1445" s="148"/>
    </row>
    <row r="1446" ht="12.75">
      <c r="D1446" s="148"/>
    </row>
    <row r="1447" ht="12.75">
      <c r="D1447" s="148"/>
    </row>
    <row r="1448" ht="12.75">
      <c r="D1448" s="148"/>
    </row>
    <row r="1449" ht="12.75">
      <c r="D1449" s="148"/>
    </row>
    <row r="1450" ht="12.75">
      <c r="D1450" s="148"/>
    </row>
    <row r="1451" ht="12.75">
      <c r="D1451" s="148"/>
    </row>
    <row r="1452" ht="12.75">
      <c r="D1452" s="148"/>
    </row>
    <row r="1453" ht="12.75">
      <c r="D1453" s="148"/>
    </row>
    <row r="1454" ht="12.75">
      <c r="D1454" s="148"/>
    </row>
    <row r="1455" ht="12.75">
      <c r="D1455" s="148"/>
    </row>
    <row r="1456" ht="12.75">
      <c r="D1456" s="148"/>
    </row>
    <row r="1457" ht="12.75">
      <c r="D1457" s="148"/>
    </row>
    <row r="1458" ht="12.75">
      <c r="D1458" s="148"/>
    </row>
    <row r="1459" ht="12.75">
      <c r="D1459" s="148"/>
    </row>
    <row r="1460" ht="12.75">
      <c r="D1460" s="148"/>
    </row>
    <row r="1461" ht="12.75">
      <c r="D1461" s="148"/>
    </row>
    <row r="1462" ht="12.75">
      <c r="D1462" s="148"/>
    </row>
    <row r="1463" ht="12.75">
      <c r="D1463" s="148"/>
    </row>
    <row r="1464" ht="12.75">
      <c r="D1464" s="148"/>
    </row>
    <row r="1465" ht="12.75">
      <c r="D1465" s="148"/>
    </row>
    <row r="1466" ht="12.75">
      <c r="D1466" s="148"/>
    </row>
    <row r="1467" ht="12.75">
      <c r="D1467" s="148"/>
    </row>
    <row r="1468" ht="12.75">
      <c r="D1468" s="148"/>
    </row>
    <row r="1469" ht="12.75">
      <c r="D1469" s="148"/>
    </row>
    <row r="1470" ht="12.75">
      <c r="D1470" s="148"/>
    </row>
    <row r="1471" ht="12.75">
      <c r="D1471" s="148"/>
    </row>
    <row r="1472" ht="12.75">
      <c r="D1472" s="148"/>
    </row>
    <row r="1473" ht="12.75">
      <c r="D1473" s="148"/>
    </row>
    <row r="1474" ht="12.75">
      <c r="D1474" s="148"/>
    </row>
    <row r="1475" ht="12.75">
      <c r="D1475" s="148"/>
    </row>
    <row r="1476" ht="12.75">
      <c r="D1476" s="148"/>
    </row>
    <row r="1477" ht="12.75">
      <c r="D1477" s="148"/>
    </row>
    <row r="1478" ht="12.75">
      <c r="D1478" s="148"/>
    </row>
    <row r="1479" ht="12.75">
      <c r="D1479" s="148"/>
    </row>
    <row r="1480" ht="12.75">
      <c r="D1480" s="148"/>
    </row>
    <row r="1481" ht="12.75">
      <c r="D1481" s="148"/>
    </row>
    <row r="1482" ht="12.75">
      <c r="D1482" s="148"/>
    </row>
    <row r="1483" ht="12.75">
      <c r="D1483" s="148"/>
    </row>
    <row r="1484" ht="12.75">
      <c r="D1484" s="148"/>
    </row>
    <row r="1485" ht="12.75">
      <c r="D1485" s="148"/>
    </row>
    <row r="1486" ht="12.75">
      <c r="D1486" s="148"/>
    </row>
    <row r="1487" ht="12.75">
      <c r="D1487" s="148"/>
    </row>
    <row r="1488" ht="12.75">
      <c r="D1488" s="148"/>
    </row>
    <row r="1489" ht="12.75">
      <c r="D1489" s="148"/>
    </row>
    <row r="1490" ht="12.75">
      <c r="D1490" s="148"/>
    </row>
    <row r="1491" ht="12.75">
      <c r="D1491" s="148"/>
    </row>
    <row r="1492" ht="12.75">
      <c r="D1492" s="148"/>
    </row>
    <row r="1493" ht="12.75">
      <c r="D1493" s="148"/>
    </row>
    <row r="1494" ht="12.75">
      <c r="D1494" s="148"/>
    </row>
    <row r="1495" ht="12.75">
      <c r="D1495" s="148"/>
    </row>
    <row r="1496" ht="12.75">
      <c r="D1496" s="148"/>
    </row>
    <row r="1497" ht="12.75">
      <c r="D1497" s="148"/>
    </row>
    <row r="1498" ht="12.75">
      <c r="D1498" s="148"/>
    </row>
    <row r="1499" ht="12.75">
      <c r="D1499" s="148"/>
    </row>
    <row r="1500" ht="12.75">
      <c r="D1500" s="148"/>
    </row>
    <row r="1501" ht="12.75">
      <c r="D1501" s="148"/>
    </row>
    <row r="1502" ht="12.75">
      <c r="D1502" s="148"/>
    </row>
    <row r="1503" ht="12.75">
      <c r="D1503" s="148"/>
    </row>
    <row r="1504" ht="12.75">
      <c r="D1504" s="148"/>
    </row>
    <row r="1505" ht="12.75">
      <c r="D1505" s="148"/>
    </row>
    <row r="1506" ht="12.75">
      <c r="D1506" s="148"/>
    </row>
    <row r="1507" ht="12.75">
      <c r="D1507" s="148"/>
    </row>
    <row r="1508" ht="12.75">
      <c r="D1508" s="148"/>
    </row>
    <row r="1509" ht="12.75">
      <c r="D1509" s="148"/>
    </row>
    <row r="1510" ht="12.75">
      <c r="D1510" s="148"/>
    </row>
    <row r="1511" ht="12.75">
      <c r="D1511" s="148"/>
    </row>
    <row r="1512" ht="12.75">
      <c r="D1512" s="148"/>
    </row>
    <row r="1513" ht="12.75">
      <c r="D1513" s="148"/>
    </row>
    <row r="1514" ht="12.75">
      <c r="D1514" s="148"/>
    </row>
    <row r="1515" ht="12.75">
      <c r="D1515" s="148"/>
    </row>
    <row r="1516" ht="12.75">
      <c r="D1516" s="148"/>
    </row>
    <row r="1517" ht="12.75">
      <c r="D1517" s="148"/>
    </row>
    <row r="1518" ht="12.75">
      <c r="D1518" s="148"/>
    </row>
    <row r="1519" ht="12.75">
      <c r="D1519" s="148"/>
    </row>
    <row r="1520" ht="12.75">
      <c r="D1520" s="148"/>
    </row>
    <row r="1521" ht="12.75">
      <c r="D1521" s="148"/>
    </row>
    <row r="1522" ht="12.75">
      <c r="D1522" s="148"/>
    </row>
    <row r="1523" ht="12.75">
      <c r="D1523" s="148"/>
    </row>
    <row r="1524" ht="12.75">
      <c r="D1524" s="148"/>
    </row>
    <row r="1525" ht="12.75">
      <c r="D1525" s="148"/>
    </row>
    <row r="1526" ht="12.75">
      <c r="D1526" s="148"/>
    </row>
    <row r="1527" ht="12.75">
      <c r="D1527" s="148"/>
    </row>
    <row r="1528" ht="12.75">
      <c r="D1528" s="148"/>
    </row>
    <row r="1529" ht="12.75">
      <c r="D1529" s="148"/>
    </row>
    <row r="1530" ht="12.75">
      <c r="D1530" s="148"/>
    </row>
    <row r="1531" ht="12.75">
      <c r="D1531" s="148"/>
    </row>
    <row r="1532" ht="12.75">
      <c r="D1532" s="148"/>
    </row>
    <row r="1533" ht="12.75">
      <c r="D1533" s="148"/>
    </row>
    <row r="1534" ht="12.75">
      <c r="D1534" s="148"/>
    </row>
    <row r="1535" ht="12.75">
      <c r="D1535" s="148"/>
    </row>
    <row r="1536" ht="12.75">
      <c r="D1536" s="148"/>
    </row>
    <row r="1537" ht="12.75">
      <c r="D1537" s="148"/>
    </row>
    <row r="1538" ht="12.75">
      <c r="D1538" s="148"/>
    </row>
    <row r="1539" ht="12.75">
      <c r="D1539" s="148"/>
    </row>
    <row r="1540" ht="12.75">
      <c r="D1540" s="148"/>
    </row>
    <row r="1541" ht="12.75">
      <c r="D1541" s="148"/>
    </row>
    <row r="1542" ht="12.75">
      <c r="D1542" s="148"/>
    </row>
    <row r="1543" ht="12.75">
      <c r="D1543" s="148"/>
    </row>
    <row r="1544" ht="12.75">
      <c r="D1544" s="148"/>
    </row>
    <row r="1545" ht="12.75">
      <c r="D1545" s="148"/>
    </row>
    <row r="1546" ht="12.75">
      <c r="D1546" s="148"/>
    </row>
    <row r="1547" ht="12.75">
      <c r="D1547" s="148"/>
    </row>
    <row r="1548" ht="12.75">
      <c r="D1548" s="148"/>
    </row>
    <row r="1549" ht="12.75">
      <c r="D1549" s="148"/>
    </row>
    <row r="1550" ht="12.75">
      <c r="D1550" s="148"/>
    </row>
    <row r="1551" ht="12.75">
      <c r="D1551" s="148"/>
    </row>
    <row r="1552" ht="12.75">
      <c r="D1552" s="148"/>
    </row>
    <row r="1553" ht="12.75">
      <c r="D1553" s="148"/>
    </row>
    <row r="1554" ht="12.75">
      <c r="D1554" s="148"/>
    </row>
    <row r="1555" ht="12.75">
      <c r="D1555" s="148"/>
    </row>
    <row r="1556" ht="12.75">
      <c r="D1556" s="148"/>
    </row>
    <row r="1557" ht="12.75">
      <c r="D1557" s="148"/>
    </row>
    <row r="1558" ht="12.75">
      <c r="D1558" s="148"/>
    </row>
    <row r="1559" ht="12.75">
      <c r="D1559" s="148"/>
    </row>
    <row r="1560" ht="12.75">
      <c r="D1560" s="148"/>
    </row>
    <row r="1561" ht="12.75">
      <c r="D1561" s="148"/>
    </row>
    <row r="1562" ht="12.75">
      <c r="D1562" s="148"/>
    </row>
    <row r="1563" ht="12.75">
      <c r="D1563" s="148"/>
    </row>
    <row r="1564" ht="12.75">
      <c r="D1564" s="148"/>
    </row>
    <row r="1565" ht="12.75">
      <c r="D1565" s="148"/>
    </row>
    <row r="1566" ht="12.75">
      <c r="D1566" s="148"/>
    </row>
    <row r="1567" ht="12.75">
      <c r="D1567" s="148"/>
    </row>
    <row r="1568" ht="12.75">
      <c r="D1568" s="148"/>
    </row>
    <row r="1569" ht="12.75">
      <c r="D1569" s="148"/>
    </row>
    <row r="1570" ht="12.75">
      <c r="D1570" s="148"/>
    </row>
    <row r="1571" ht="12.75">
      <c r="D1571" s="148"/>
    </row>
    <row r="1572" ht="12.75">
      <c r="D1572" s="148"/>
    </row>
    <row r="1573" ht="12.75">
      <c r="D1573" s="148"/>
    </row>
    <row r="1574" ht="12.75">
      <c r="D1574" s="148"/>
    </row>
    <row r="1575" ht="12.75">
      <c r="D1575" s="148"/>
    </row>
    <row r="1576" ht="12.75">
      <c r="D1576" s="148"/>
    </row>
    <row r="1577" ht="12.75">
      <c r="D1577" s="148"/>
    </row>
    <row r="1578" ht="12.75">
      <c r="D1578" s="148"/>
    </row>
    <row r="1579" ht="12.75">
      <c r="D1579" s="148"/>
    </row>
    <row r="1580" ht="12.75">
      <c r="D1580" s="148"/>
    </row>
    <row r="1581" ht="12.75">
      <c r="D1581" s="148"/>
    </row>
    <row r="1582" ht="12.75">
      <c r="D1582" s="148"/>
    </row>
    <row r="1583" ht="12.75">
      <c r="D1583" s="148"/>
    </row>
    <row r="1584" ht="12.75">
      <c r="D1584" s="148"/>
    </row>
    <row r="1585" ht="12.75">
      <c r="D1585" s="148"/>
    </row>
    <row r="1586" ht="12.75">
      <c r="D1586" s="148"/>
    </row>
    <row r="1587" ht="12.75">
      <c r="D1587" s="148"/>
    </row>
    <row r="1588" ht="12.75">
      <c r="D1588" s="148"/>
    </row>
    <row r="1589" ht="12.75">
      <c r="D1589" s="148"/>
    </row>
    <row r="1590" ht="12.75">
      <c r="D1590" s="148"/>
    </row>
    <row r="1591" ht="12.75">
      <c r="D1591" s="148"/>
    </row>
    <row r="1592" ht="12.75">
      <c r="D1592" s="148"/>
    </row>
    <row r="1593" ht="12.75">
      <c r="D1593" s="148"/>
    </row>
    <row r="1594" ht="12.75">
      <c r="D1594" s="148"/>
    </row>
    <row r="1595" ht="12.75">
      <c r="D1595" s="148"/>
    </row>
    <row r="1596" ht="12.75">
      <c r="D1596" s="148"/>
    </row>
    <row r="1597" ht="12.75">
      <c r="D1597" s="148"/>
    </row>
    <row r="1598" ht="12.75">
      <c r="D1598" s="148"/>
    </row>
    <row r="1599" ht="12.75">
      <c r="D1599" s="148"/>
    </row>
    <row r="1600" ht="12.75">
      <c r="D1600" s="148"/>
    </row>
    <row r="1601" ht="12.75">
      <c r="D1601" s="148"/>
    </row>
    <row r="1602" ht="12.75">
      <c r="D1602" s="148"/>
    </row>
    <row r="1603" ht="12.75">
      <c r="D1603" s="148"/>
    </row>
    <row r="1604" ht="12.75">
      <c r="D1604" s="148"/>
    </row>
    <row r="1605" ht="12.75">
      <c r="D1605" s="148"/>
    </row>
    <row r="1606" ht="12.75">
      <c r="D1606" s="148"/>
    </row>
    <row r="1607" ht="12.75">
      <c r="D1607" s="148"/>
    </row>
    <row r="1608" ht="12.75">
      <c r="D1608" s="148"/>
    </row>
    <row r="1609" ht="12.75">
      <c r="D1609" s="148"/>
    </row>
    <row r="1610" ht="12.75">
      <c r="D1610" s="148"/>
    </row>
    <row r="1611" ht="12.75">
      <c r="D1611" s="148"/>
    </row>
    <row r="1612" ht="12.75">
      <c r="D1612" s="148"/>
    </row>
    <row r="1613" ht="12.75">
      <c r="D1613" s="148"/>
    </row>
    <row r="1614" ht="12.75">
      <c r="D1614" s="148"/>
    </row>
    <row r="1615" ht="12.75">
      <c r="D1615" s="148"/>
    </row>
    <row r="1616" ht="12.75">
      <c r="D1616" s="148"/>
    </row>
    <row r="1617" ht="12.75">
      <c r="D1617" s="148"/>
    </row>
    <row r="1618" ht="12.75">
      <c r="D1618" s="148"/>
    </row>
    <row r="1619" ht="12.75">
      <c r="D1619" s="148"/>
    </row>
    <row r="1620" ht="12.75">
      <c r="D1620" s="148"/>
    </row>
    <row r="1621" ht="12.75">
      <c r="D1621" s="148"/>
    </row>
    <row r="1622" ht="12.75">
      <c r="D1622" s="148"/>
    </row>
    <row r="1623" ht="12.75">
      <c r="D1623" s="148"/>
    </row>
    <row r="1624" ht="12.75">
      <c r="D1624" s="148"/>
    </row>
    <row r="1625" ht="12.75">
      <c r="D1625" s="148"/>
    </row>
    <row r="1626" ht="12.75">
      <c r="D1626" s="148"/>
    </row>
    <row r="1627" ht="12.75">
      <c r="D1627" s="148"/>
    </row>
    <row r="1628" ht="12.75">
      <c r="D1628" s="148"/>
    </row>
    <row r="1629" ht="12.75">
      <c r="D1629" s="148"/>
    </row>
    <row r="1630" ht="12.75">
      <c r="D1630" s="148"/>
    </row>
    <row r="1631" ht="12.75">
      <c r="D1631" s="148"/>
    </row>
    <row r="1632" ht="12.75">
      <c r="D1632" s="148"/>
    </row>
    <row r="1633" ht="12.75">
      <c r="D1633" s="148"/>
    </row>
    <row r="1634" ht="12.75">
      <c r="D1634" s="148"/>
    </row>
    <row r="1635" ht="12.75">
      <c r="D1635" s="148"/>
    </row>
    <row r="1636" ht="12.75">
      <c r="D1636" s="148"/>
    </row>
    <row r="1637" ht="12.75">
      <c r="D1637" s="148"/>
    </row>
    <row r="1638" ht="12.75">
      <c r="D1638" s="148"/>
    </row>
    <row r="1639" ht="12.75">
      <c r="D1639" s="148"/>
    </row>
    <row r="1640" ht="12.75">
      <c r="D1640" s="148"/>
    </row>
    <row r="1641" ht="12.75">
      <c r="D1641" s="148"/>
    </row>
    <row r="1642" ht="12.75">
      <c r="D1642" s="148"/>
    </row>
    <row r="1643" ht="12.75">
      <c r="D1643" s="148"/>
    </row>
    <row r="1644" ht="12.75">
      <c r="D1644" s="148"/>
    </row>
    <row r="1645" ht="12.75">
      <c r="D1645" s="148"/>
    </row>
    <row r="1646" ht="12.75">
      <c r="D1646" s="148"/>
    </row>
    <row r="1647" ht="12.75">
      <c r="D1647" s="148"/>
    </row>
    <row r="1648" ht="12.75">
      <c r="D1648" s="148"/>
    </row>
    <row r="1649" ht="12.75">
      <c r="D1649" s="148"/>
    </row>
    <row r="1650" ht="12.75">
      <c r="D1650" s="148"/>
    </row>
    <row r="1651" ht="12.75">
      <c r="D1651" s="148"/>
    </row>
    <row r="1652" ht="12.75">
      <c r="D1652" s="148"/>
    </row>
    <row r="1653" ht="12.75">
      <c r="D1653" s="148"/>
    </row>
    <row r="1654" ht="12.75">
      <c r="D1654" s="148"/>
    </row>
    <row r="1655" ht="12.75">
      <c r="D1655" s="148"/>
    </row>
    <row r="1656" ht="12.75">
      <c r="D1656" s="148"/>
    </row>
    <row r="1657" ht="12.75">
      <c r="D1657" s="148"/>
    </row>
    <row r="1658" ht="12.75">
      <c r="D1658" s="148"/>
    </row>
    <row r="1659" ht="12.75">
      <c r="D1659" s="148"/>
    </row>
    <row r="1660" ht="12.75">
      <c r="D1660" s="148"/>
    </row>
    <row r="1661" ht="12.75">
      <c r="D1661" s="148"/>
    </row>
    <row r="1662" ht="12.75">
      <c r="D1662" s="148"/>
    </row>
    <row r="1663" ht="12.75">
      <c r="D1663" s="148"/>
    </row>
    <row r="1664" ht="12.75">
      <c r="D1664" s="148"/>
    </row>
    <row r="1665" ht="12.75">
      <c r="D1665" s="148"/>
    </row>
    <row r="1666" ht="12.75">
      <c r="D1666" s="148"/>
    </row>
    <row r="1667" ht="12.75">
      <c r="D1667" s="148"/>
    </row>
    <row r="1668" ht="12.75">
      <c r="D1668" s="148"/>
    </row>
    <row r="1669" ht="12.75">
      <c r="D1669" s="148"/>
    </row>
    <row r="1670" ht="12.75">
      <c r="D1670" s="148"/>
    </row>
    <row r="1671" ht="12.75">
      <c r="D1671" s="148"/>
    </row>
    <row r="1672" ht="12.75">
      <c r="D1672" s="148"/>
    </row>
    <row r="1673" ht="12.75">
      <c r="D1673" s="148"/>
    </row>
    <row r="1674" ht="12.75">
      <c r="D1674" s="148"/>
    </row>
    <row r="1675" ht="12.75">
      <c r="D1675" s="148"/>
    </row>
    <row r="1676" ht="12.75">
      <c r="D1676" s="148"/>
    </row>
    <row r="1677" ht="12.75">
      <c r="D1677" s="148"/>
    </row>
    <row r="1678" ht="12.75">
      <c r="D1678" s="148"/>
    </row>
    <row r="1679" ht="12.75">
      <c r="D1679" s="148"/>
    </row>
    <row r="1680" ht="12.75">
      <c r="D1680" s="148"/>
    </row>
    <row r="1681" ht="12.75">
      <c r="D1681" s="148"/>
    </row>
    <row r="1682" ht="12.75">
      <c r="D1682" s="148"/>
    </row>
    <row r="1683" ht="12.75">
      <c r="D1683" s="148"/>
    </row>
    <row r="1684" ht="12.75">
      <c r="D1684" s="148"/>
    </row>
    <row r="1685" ht="12.75">
      <c r="D1685" s="148"/>
    </row>
    <row r="1686" ht="12.75">
      <c r="D1686" s="148"/>
    </row>
    <row r="1687" ht="12.75">
      <c r="D1687" s="148"/>
    </row>
    <row r="1688" ht="12.75">
      <c r="D1688" s="148"/>
    </row>
    <row r="1689" ht="12.75">
      <c r="D1689" s="148"/>
    </row>
    <row r="1690" ht="12.75">
      <c r="D1690" s="148"/>
    </row>
    <row r="1691" ht="12.75">
      <c r="D1691" s="148"/>
    </row>
    <row r="1692" ht="12.75">
      <c r="D1692" s="148"/>
    </row>
    <row r="1693" ht="12.75">
      <c r="D1693" s="148"/>
    </row>
    <row r="1694" ht="12.75">
      <c r="D1694" s="148"/>
    </row>
    <row r="1695" ht="12.75">
      <c r="D1695" s="148"/>
    </row>
    <row r="1696" ht="12.75">
      <c r="D1696" s="148"/>
    </row>
    <row r="1697" ht="12.75">
      <c r="D1697" s="148"/>
    </row>
    <row r="1698" ht="12.75">
      <c r="D1698" s="148"/>
    </row>
    <row r="1699" ht="12.75">
      <c r="D1699" s="148"/>
    </row>
    <row r="1700" ht="12.75">
      <c r="D1700" s="148"/>
    </row>
    <row r="1701" ht="12.75">
      <c r="D1701" s="148"/>
    </row>
    <row r="1702" ht="12.75">
      <c r="D1702" s="148"/>
    </row>
    <row r="1703" ht="12.75">
      <c r="D1703" s="148"/>
    </row>
    <row r="1704" ht="12.75">
      <c r="D1704" s="148"/>
    </row>
    <row r="1705" ht="12.75">
      <c r="D1705" s="148"/>
    </row>
    <row r="1706" ht="12.75">
      <c r="D1706" s="148"/>
    </row>
    <row r="1707" ht="12.75">
      <c r="D1707" s="148"/>
    </row>
    <row r="1708" ht="12.75">
      <c r="D1708" s="148"/>
    </row>
    <row r="1709" ht="12.75">
      <c r="D1709" s="148"/>
    </row>
    <row r="1710" ht="12.75">
      <c r="D1710" s="148"/>
    </row>
    <row r="1711" ht="12.75">
      <c r="D1711" s="148"/>
    </row>
    <row r="1712" ht="12.75">
      <c r="D1712" s="148"/>
    </row>
    <row r="1713" ht="12.75">
      <c r="D1713" s="148"/>
    </row>
    <row r="1714" ht="12.75">
      <c r="D1714" s="148"/>
    </row>
    <row r="1715" ht="12.75">
      <c r="D1715" s="148"/>
    </row>
    <row r="1716" ht="12.75">
      <c r="D1716" s="148"/>
    </row>
    <row r="1717" ht="12.75">
      <c r="D1717" s="148"/>
    </row>
    <row r="1718" ht="12.75">
      <c r="D1718" s="148"/>
    </row>
    <row r="1719" ht="12.75">
      <c r="D1719" s="148"/>
    </row>
    <row r="1720" ht="12.75">
      <c r="D1720" s="148"/>
    </row>
    <row r="1721" ht="12.75">
      <c r="D1721" s="148"/>
    </row>
    <row r="1722" ht="12.75">
      <c r="D1722" s="148"/>
    </row>
    <row r="1723" ht="12.75">
      <c r="D1723" s="148"/>
    </row>
    <row r="1724" ht="12.75">
      <c r="D1724" s="148"/>
    </row>
    <row r="1725" ht="12.75">
      <c r="D1725" s="148"/>
    </row>
    <row r="1726" ht="12.75">
      <c r="D1726" s="148"/>
    </row>
    <row r="1727" ht="12.75">
      <c r="D1727" s="148"/>
    </row>
    <row r="1728" ht="12.75">
      <c r="D1728" s="148"/>
    </row>
    <row r="1729" ht="12.75">
      <c r="D1729" s="148"/>
    </row>
    <row r="1730" ht="12.75">
      <c r="D1730" s="148"/>
    </row>
    <row r="1731" ht="12.75">
      <c r="D1731" s="148"/>
    </row>
    <row r="1732" ht="12.75">
      <c r="D1732" s="148"/>
    </row>
    <row r="1733" ht="12.75">
      <c r="D1733" s="148"/>
    </row>
    <row r="1734" ht="12.75">
      <c r="D1734" s="148"/>
    </row>
    <row r="1735" ht="12.75">
      <c r="D1735" s="148"/>
    </row>
    <row r="1736" ht="12.75">
      <c r="D1736" s="148"/>
    </row>
    <row r="1737" ht="12.75">
      <c r="D1737" s="148"/>
    </row>
    <row r="1738" ht="12.75">
      <c r="D1738" s="148"/>
    </row>
    <row r="1739" ht="12.75">
      <c r="D1739" s="148"/>
    </row>
    <row r="1740" ht="12.75">
      <c r="D1740" s="148"/>
    </row>
    <row r="1741" ht="12.75">
      <c r="D1741" s="148"/>
    </row>
    <row r="1742" ht="12.75">
      <c r="D1742" s="148"/>
    </row>
    <row r="1743" ht="12.75">
      <c r="D1743" s="148"/>
    </row>
    <row r="1744" ht="12.75">
      <c r="D1744" s="148"/>
    </row>
    <row r="1745" ht="12.75">
      <c r="D1745" s="148"/>
    </row>
    <row r="1746" ht="12.75">
      <c r="D1746" s="148"/>
    </row>
    <row r="1747" ht="12.75">
      <c r="D1747" s="148"/>
    </row>
    <row r="1748" ht="12.75">
      <c r="D1748" s="148"/>
    </row>
    <row r="1749" ht="12.75">
      <c r="D1749" s="148"/>
    </row>
    <row r="1750" ht="12.75">
      <c r="D1750" s="148"/>
    </row>
    <row r="1751" ht="12.75">
      <c r="D1751" s="148"/>
    </row>
    <row r="1752" ht="12.75">
      <c r="D1752" s="148"/>
    </row>
    <row r="1753" ht="12.75">
      <c r="D1753" s="148"/>
    </row>
    <row r="1754" ht="12.75">
      <c r="D1754" s="148"/>
    </row>
    <row r="1755" ht="12.75">
      <c r="D1755" s="148"/>
    </row>
    <row r="1756" ht="12.75">
      <c r="D1756" s="148"/>
    </row>
    <row r="1757" ht="12.75">
      <c r="D1757" s="148"/>
    </row>
    <row r="1758" ht="12.75">
      <c r="D1758" s="148"/>
    </row>
    <row r="1759" ht="12.75">
      <c r="D1759" s="148"/>
    </row>
    <row r="1760" ht="12.75">
      <c r="D1760" s="148"/>
    </row>
    <row r="1761" ht="12.75">
      <c r="D1761" s="148"/>
    </row>
    <row r="1762" ht="12.75">
      <c r="D1762" s="148"/>
    </row>
    <row r="1763" ht="12.75">
      <c r="D1763" s="148"/>
    </row>
    <row r="1764" ht="12.75">
      <c r="D1764" s="148"/>
    </row>
    <row r="1765" ht="12.75">
      <c r="D1765" s="148"/>
    </row>
    <row r="1766" ht="12.75">
      <c r="D1766" s="148"/>
    </row>
    <row r="1767" ht="12.75">
      <c r="D1767" s="148"/>
    </row>
    <row r="1768" ht="12.75">
      <c r="D1768" s="148"/>
    </row>
    <row r="1769" ht="12.75">
      <c r="D1769" s="148"/>
    </row>
    <row r="1770" ht="12.75">
      <c r="D1770" s="148"/>
    </row>
    <row r="1771" ht="12.75">
      <c r="D1771" s="148"/>
    </row>
    <row r="1772" ht="12.75">
      <c r="D1772" s="148"/>
    </row>
    <row r="1773" ht="12.75">
      <c r="D1773" s="148"/>
    </row>
    <row r="1774" ht="12.75">
      <c r="D1774" s="148"/>
    </row>
    <row r="1775" ht="12.75">
      <c r="D1775" s="148"/>
    </row>
    <row r="1776" ht="12.75">
      <c r="D1776" s="148"/>
    </row>
    <row r="1777" ht="12.75">
      <c r="D1777" s="148"/>
    </row>
    <row r="1778" ht="12.75">
      <c r="D1778" s="148"/>
    </row>
    <row r="1779" ht="12.75">
      <c r="D1779" s="148"/>
    </row>
    <row r="1780" ht="12.75">
      <c r="D1780" s="148"/>
    </row>
    <row r="1781" ht="12.75">
      <c r="D1781" s="148"/>
    </row>
    <row r="1782" ht="12.75">
      <c r="D1782" s="148"/>
    </row>
    <row r="1783" ht="12.75">
      <c r="D1783" s="148"/>
    </row>
    <row r="1784" ht="12.75">
      <c r="D1784" s="148"/>
    </row>
    <row r="1785" ht="12.75">
      <c r="D1785" s="148"/>
    </row>
    <row r="1786" ht="12.75">
      <c r="D1786" s="148"/>
    </row>
    <row r="1787" ht="12.75">
      <c r="D1787" s="148"/>
    </row>
    <row r="1788" ht="12.75">
      <c r="D1788" s="148"/>
    </row>
    <row r="1789" ht="12.75">
      <c r="D1789" s="148"/>
    </row>
    <row r="1790" ht="12.75">
      <c r="D1790" s="148"/>
    </row>
    <row r="1791" ht="12.75">
      <c r="D1791" s="148"/>
    </row>
    <row r="1792" ht="12.75">
      <c r="D1792" s="148"/>
    </row>
    <row r="1793" ht="12.75">
      <c r="D1793" s="148"/>
    </row>
    <row r="1794" ht="12.75">
      <c r="D1794" s="148"/>
    </row>
    <row r="1795" ht="12.75">
      <c r="D1795" s="148"/>
    </row>
    <row r="1796" ht="12.75">
      <c r="D1796" s="148"/>
    </row>
    <row r="1797" ht="12.75">
      <c r="D1797" s="148"/>
    </row>
    <row r="1798" ht="12.75">
      <c r="D1798" s="148"/>
    </row>
    <row r="1799" ht="12.75">
      <c r="D1799" s="148"/>
    </row>
    <row r="1800" ht="12.75">
      <c r="D1800" s="148"/>
    </row>
    <row r="1801" ht="12.75">
      <c r="D1801" s="148"/>
    </row>
    <row r="1802" ht="12.75">
      <c r="D1802" s="148"/>
    </row>
    <row r="1803" ht="12.75">
      <c r="D1803" s="148"/>
    </row>
    <row r="1804" ht="12.75">
      <c r="D1804" s="148"/>
    </row>
    <row r="1805" ht="12.75">
      <c r="D1805" s="148"/>
    </row>
    <row r="1806" ht="12.75">
      <c r="D1806" s="148"/>
    </row>
    <row r="1807" ht="12.75">
      <c r="D1807" s="148"/>
    </row>
    <row r="1808" ht="12.75">
      <c r="D1808" s="148"/>
    </row>
    <row r="1809" ht="12.75">
      <c r="D1809" s="148"/>
    </row>
    <row r="1810" ht="12.75">
      <c r="D1810" s="148"/>
    </row>
    <row r="1811" ht="12.75">
      <c r="D1811" s="148"/>
    </row>
    <row r="1812" ht="12.75">
      <c r="D1812" s="148"/>
    </row>
    <row r="1813" ht="12.75">
      <c r="D1813" s="148"/>
    </row>
    <row r="1814" ht="12.75">
      <c r="D1814" s="148"/>
    </row>
    <row r="1815" ht="12.75">
      <c r="D1815" s="148"/>
    </row>
    <row r="1816" ht="12.75">
      <c r="D1816" s="148"/>
    </row>
    <row r="1817" ht="12.75">
      <c r="D1817" s="148"/>
    </row>
    <row r="1818" ht="12.75">
      <c r="D1818" s="148"/>
    </row>
    <row r="1819" ht="12.75">
      <c r="D1819" s="148"/>
    </row>
    <row r="1820" ht="12.75">
      <c r="D1820" s="148"/>
    </row>
    <row r="1821" ht="12.75">
      <c r="D1821" s="148"/>
    </row>
    <row r="1822" ht="12.75">
      <c r="D1822" s="148"/>
    </row>
    <row r="1823" ht="12.75">
      <c r="D1823" s="148"/>
    </row>
    <row r="1824" ht="12.75">
      <c r="D1824" s="148"/>
    </row>
    <row r="1825" ht="12.75">
      <c r="D1825" s="148"/>
    </row>
    <row r="1826" ht="12.75">
      <c r="D1826" s="148"/>
    </row>
    <row r="1827" ht="12.75">
      <c r="D1827" s="148"/>
    </row>
    <row r="1828" ht="12.75">
      <c r="D1828" s="148"/>
    </row>
    <row r="1829" ht="12.75">
      <c r="D1829" s="148"/>
    </row>
    <row r="1830" ht="12.75">
      <c r="D1830" s="148"/>
    </row>
    <row r="1831" ht="12.75">
      <c r="D1831" s="148"/>
    </row>
    <row r="1832" ht="12.75">
      <c r="D1832" s="148"/>
    </row>
    <row r="1833" ht="12.75">
      <c r="D1833" s="148"/>
    </row>
    <row r="1834" ht="12.75">
      <c r="D1834" s="148"/>
    </row>
    <row r="1835" ht="12.75">
      <c r="D1835" s="148"/>
    </row>
    <row r="1836" ht="12.75">
      <c r="D1836" s="148"/>
    </row>
    <row r="1837" ht="12.75">
      <c r="D1837" s="148"/>
    </row>
    <row r="1838" ht="12.75">
      <c r="D1838" s="148"/>
    </row>
    <row r="1839" ht="12.75">
      <c r="D1839" s="148"/>
    </row>
    <row r="1840" ht="12.75">
      <c r="D1840" s="148"/>
    </row>
    <row r="1841" ht="12.75">
      <c r="D1841" s="148"/>
    </row>
    <row r="1842" ht="12.75">
      <c r="D1842" s="148"/>
    </row>
    <row r="1843" ht="12.75">
      <c r="D1843" s="148"/>
    </row>
    <row r="1844" ht="12.75">
      <c r="D1844" s="148"/>
    </row>
    <row r="1845" ht="12.75">
      <c r="D1845" s="148"/>
    </row>
    <row r="1846" ht="12.75">
      <c r="D1846" s="148"/>
    </row>
    <row r="1847" ht="12.75">
      <c r="D1847" s="148"/>
    </row>
    <row r="1848" ht="12.75">
      <c r="D1848" s="148"/>
    </row>
    <row r="1849" ht="12.75">
      <c r="D1849" s="148"/>
    </row>
    <row r="1850" ht="12.75">
      <c r="D1850" s="148"/>
    </row>
    <row r="1851" ht="12.75">
      <c r="D1851" s="148"/>
    </row>
    <row r="1852" ht="12.75">
      <c r="D1852" s="148"/>
    </row>
    <row r="1853" ht="12.75">
      <c r="D1853" s="148"/>
    </row>
    <row r="1854" ht="12.75">
      <c r="D1854" s="148"/>
    </row>
    <row r="1855" ht="12.75">
      <c r="D1855" s="148"/>
    </row>
    <row r="1856" ht="12.75">
      <c r="D1856" s="148"/>
    </row>
    <row r="1857" ht="12.75">
      <c r="D1857" s="148"/>
    </row>
    <row r="1858" ht="12.75">
      <c r="D1858" s="148"/>
    </row>
    <row r="1859" ht="12.75">
      <c r="D1859" s="148"/>
    </row>
    <row r="1860" ht="12.75">
      <c r="D1860" s="148"/>
    </row>
    <row r="1861" ht="12.75">
      <c r="D1861" s="148"/>
    </row>
    <row r="1862" ht="12.75">
      <c r="D1862" s="148"/>
    </row>
    <row r="1863" ht="12.75">
      <c r="D1863" s="148"/>
    </row>
    <row r="1864" ht="12.75">
      <c r="D1864" s="148"/>
    </row>
    <row r="1865" ht="12.75">
      <c r="D1865" s="148"/>
    </row>
    <row r="1866" ht="12.75">
      <c r="D1866" s="148"/>
    </row>
    <row r="1867" ht="12.75">
      <c r="D1867" s="148"/>
    </row>
    <row r="1868" ht="12.75">
      <c r="D1868" s="148"/>
    </row>
    <row r="1869" ht="12.75">
      <c r="D1869" s="148"/>
    </row>
    <row r="1870" ht="12.75">
      <c r="D1870" s="148"/>
    </row>
    <row r="1871" ht="12.75">
      <c r="D1871" s="148"/>
    </row>
    <row r="1872" ht="12.75">
      <c r="D1872" s="148"/>
    </row>
    <row r="1873" ht="12.75">
      <c r="D1873" s="148"/>
    </row>
    <row r="1874" ht="12.75">
      <c r="D1874" s="148"/>
    </row>
    <row r="1875" ht="12.75">
      <c r="D1875" s="148"/>
    </row>
    <row r="1876" ht="12.75">
      <c r="D1876" s="148"/>
    </row>
    <row r="1877" ht="12.75">
      <c r="D1877" s="148"/>
    </row>
    <row r="1878" ht="12.75">
      <c r="D1878" s="148"/>
    </row>
    <row r="1879" ht="12.75">
      <c r="D1879" s="148"/>
    </row>
    <row r="1880" ht="12.75">
      <c r="D1880" s="148"/>
    </row>
    <row r="1881" ht="12.75">
      <c r="D1881" s="148"/>
    </row>
    <row r="1882" ht="12.75">
      <c r="D1882" s="148"/>
    </row>
    <row r="1883" ht="12.75">
      <c r="D1883" s="148"/>
    </row>
    <row r="1884" ht="12.75">
      <c r="D1884" s="148"/>
    </row>
    <row r="1885" ht="12.75">
      <c r="D1885" s="148"/>
    </row>
    <row r="1886" ht="12.75">
      <c r="D1886" s="148"/>
    </row>
    <row r="1887" ht="12.75">
      <c r="D1887" s="148"/>
    </row>
    <row r="1888" ht="12.75">
      <c r="D1888" s="148"/>
    </row>
    <row r="1889" ht="12.75">
      <c r="D1889" s="148"/>
    </row>
    <row r="1890" ht="12.75">
      <c r="D1890" s="148"/>
    </row>
    <row r="1891" ht="12.75">
      <c r="D1891" s="148"/>
    </row>
    <row r="1892" ht="12.75">
      <c r="D1892" s="148"/>
    </row>
    <row r="1893" ht="12.75">
      <c r="D1893" s="148"/>
    </row>
    <row r="1894" ht="12.75">
      <c r="D1894" s="148"/>
    </row>
    <row r="1895" ht="12.75">
      <c r="D1895" s="148"/>
    </row>
    <row r="1896" ht="12.75">
      <c r="D1896" s="148"/>
    </row>
    <row r="1897" ht="12.75">
      <c r="D1897" s="148"/>
    </row>
    <row r="1898" ht="12.75">
      <c r="D1898" s="148"/>
    </row>
    <row r="1899" ht="12.75">
      <c r="D1899" s="148"/>
    </row>
    <row r="1900" ht="12.75">
      <c r="D1900" s="148"/>
    </row>
    <row r="1901" ht="12.75">
      <c r="D1901" s="148"/>
    </row>
    <row r="1902" ht="12.75">
      <c r="D1902" s="148"/>
    </row>
    <row r="1903" ht="12.75">
      <c r="D1903" s="148"/>
    </row>
    <row r="1904" ht="12.75">
      <c r="D1904" s="148"/>
    </row>
    <row r="1905" ht="12.75">
      <c r="D1905" s="148"/>
    </row>
    <row r="1906" ht="12.75">
      <c r="D1906" s="148"/>
    </row>
    <row r="1907" ht="12.75">
      <c r="D1907" s="148"/>
    </row>
    <row r="1908" ht="12.75">
      <c r="D1908" s="148"/>
    </row>
    <row r="1909" ht="12.75">
      <c r="D1909" s="148"/>
    </row>
    <row r="1910" ht="12.75">
      <c r="D1910" s="148"/>
    </row>
    <row r="1911" ht="12.75">
      <c r="D1911" s="148"/>
    </row>
    <row r="1912" ht="12.75">
      <c r="D1912" s="148"/>
    </row>
    <row r="1913" ht="12.75">
      <c r="D1913" s="148"/>
    </row>
    <row r="1914" ht="12.75">
      <c r="D1914" s="148"/>
    </row>
    <row r="1915" ht="12.75">
      <c r="D1915" s="148"/>
    </row>
    <row r="1916" ht="12.75">
      <c r="D1916" s="148"/>
    </row>
    <row r="1917" ht="12.75">
      <c r="D1917" s="148"/>
    </row>
    <row r="1918" ht="12.75">
      <c r="D1918" s="148"/>
    </row>
    <row r="1919" ht="12.75">
      <c r="D1919" s="148"/>
    </row>
    <row r="1920" ht="12.75">
      <c r="D1920" s="148"/>
    </row>
    <row r="1921" ht="12.75">
      <c r="D1921" s="148"/>
    </row>
    <row r="1922" ht="12.75">
      <c r="D1922" s="148"/>
    </row>
    <row r="1923" ht="12.75">
      <c r="D1923" s="148"/>
    </row>
    <row r="1924" ht="12.75">
      <c r="D1924" s="148"/>
    </row>
    <row r="1925" ht="12.75">
      <c r="D1925" s="148"/>
    </row>
    <row r="1926" ht="12.75">
      <c r="D1926" s="148"/>
    </row>
    <row r="1927" ht="12.75">
      <c r="D1927" s="148"/>
    </row>
    <row r="1928" ht="12.75">
      <c r="D1928" s="148"/>
    </row>
    <row r="1929" ht="12.75">
      <c r="D1929" s="148"/>
    </row>
    <row r="1930" ht="12.75">
      <c r="D1930" s="148"/>
    </row>
    <row r="1931" ht="12.75">
      <c r="D1931" s="148"/>
    </row>
    <row r="1932" ht="12.75">
      <c r="D1932" s="148"/>
    </row>
    <row r="1933" ht="12.75">
      <c r="D1933" s="148"/>
    </row>
    <row r="1934" ht="12.75">
      <c r="D1934" s="148"/>
    </row>
    <row r="1935" ht="12.75">
      <c r="D1935" s="148"/>
    </row>
    <row r="1936" ht="12.75">
      <c r="D1936" s="148"/>
    </row>
    <row r="1937" ht="12.75">
      <c r="D1937" s="148"/>
    </row>
    <row r="1938" ht="12.75">
      <c r="D1938" s="148"/>
    </row>
    <row r="1939" ht="12.75">
      <c r="D1939" s="148"/>
    </row>
    <row r="1940" ht="12.75">
      <c r="D1940" s="148"/>
    </row>
    <row r="1941" ht="12.75">
      <c r="D1941" s="148"/>
    </row>
    <row r="1942" ht="12.75">
      <c r="D1942" s="148"/>
    </row>
    <row r="1943" ht="12.75">
      <c r="D1943" s="148"/>
    </row>
    <row r="1944" ht="12.75">
      <c r="D1944" s="148"/>
    </row>
    <row r="1945" ht="12.75">
      <c r="D1945" s="148"/>
    </row>
    <row r="1946" ht="12.75">
      <c r="D1946" s="148"/>
    </row>
    <row r="1947" ht="12.75">
      <c r="D1947" s="148"/>
    </row>
    <row r="1948" ht="12.75">
      <c r="D1948" s="148"/>
    </row>
    <row r="1949" ht="12.75">
      <c r="D1949" s="148"/>
    </row>
    <row r="1950" ht="12.75">
      <c r="D1950" s="148"/>
    </row>
    <row r="1951" ht="12.75">
      <c r="D1951" s="148"/>
    </row>
    <row r="1952" ht="12.75">
      <c r="D1952" s="148"/>
    </row>
    <row r="1953" ht="12.75">
      <c r="D1953" s="148"/>
    </row>
    <row r="1954" ht="12.75">
      <c r="D1954" s="148"/>
    </row>
    <row r="1955" ht="12.75">
      <c r="D1955" s="148"/>
    </row>
    <row r="1956" ht="12.75">
      <c r="D1956" s="148"/>
    </row>
    <row r="1957" ht="12.75">
      <c r="D1957" s="148"/>
    </row>
    <row r="1958" ht="12.75">
      <c r="D1958" s="148"/>
    </row>
    <row r="1959" ht="12.75">
      <c r="D1959" s="148"/>
    </row>
    <row r="1960" ht="12.75">
      <c r="D1960" s="148"/>
    </row>
    <row r="1961" ht="12.75">
      <c r="D1961" s="148"/>
    </row>
    <row r="1962" ht="12.75">
      <c r="D1962" s="148"/>
    </row>
    <row r="1963" ht="12.75">
      <c r="D1963" s="148"/>
    </row>
    <row r="1964" ht="12.75">
      <c r="D1964" s="148"/>
    </row>
    <row r="1965" ht="12.75">
      <c r="D1965" s="148"/>
    </row>
    <row r="1966" ht="12.75">
      <c r="D1966" s="148"/>
    </row>
    <row r="1967" ht="12.75">
      <c r="D1967" s="148"/>
    </row>
    <row r="1968" ht="12.75">
      <c r="D1968" s="148"/>
    </row>
    <row r="1969" ht="12.75">
      <c r="D1969" s="148"/>
    </row>
    <row r="1970" ht="12.75">
      <c r="D1970" s="148"/>
    </row>
    <row r="1971" ht="12.75">
      <c r="D1971" s="148"/>
    </row>
    <row r="1972" ht="12.75">
      <c r="D1972" s="148"/>
    </row>
    <row r="1973" ht="12.75">
      <c r="D1973" s="148"/>
    </row>
    <row r="1974" ht="12.75">
      <c r="D1974" s="148"/>
    </row>
    <row r="1975" ht="12.75">
      <c r="D1975" s="148"/>
    </row>
    <row r="1976" ht="12.75">
      <c r="D1976" s="148"/>
    </row>
    <row r="1977" ht="12.75">
      <c r="D1977" s="148"/>
    </row>
    <row r="1978" ht="12.75">
      <c r="D1978" s="148"/>
    </row>
    <row r="1979" ht="12.75">
      <c r="D1979" s="148"/>
    </row>
    <row r="1980" ht="12.75">
      <c r="D1980" s="148"/>
    </row>
    <row r="1981" ht="12.75">
      <c r="D1981" s="148"/>
    </row>
    <row r="1982" ht="12.75">
      <c r="D1982" s="148"/>
    </row>
    <row r="1983" ht="12.75">
      <c r="D1983" s="148"/>
    </row>
    <row r="1984" ht="12.75">
      <c r="D1984" s="148"/>
    </row>
    <row r="1985" ht="12.75">
      <c r="D1985" s="148"/>
    </row>
    <row r="1986" ht="12.75">
      <c r="D1986" s="148"/>
    </row>
    <row r="1987" ht="12.75">
      <c r="D1987" s="148"/>
    </row>
    <row r="1988" ht="12.75">
      <c r="D1988" s="148"/>
    </row>
    <row r="1989" ht="12.75">
      <c r="D1989" s="148"/>
    </row>
    <row r="1990" ht="12.75">
      <c r="D1990" s="148"/>
    </row>
    <row r="1991" ht="12.75">
      <c r="D1991" s="148"/>
    </row>
    <row r="1992" ht="12.75">
      <c r="D1992" s="148"/>
    </row>
    <row r="1993" ht="12.75">
      <c r="D1993" s="148"/>
    </row>
    <row r="1994" ht="12.75">
      <c r="D1994" s="148"/>
    </row>
    <row r="1995" ht="12.75">
      <c r="D1995" s="148"/>
    </row>
    <row r="1996" ht="12.75">
      <c r="D1996" s="148"/>
    </row>
    <row r="1997" ht="12.75">
      <c r="D1997" s="148"/>
    </row>
    <row r="1998" ht="12.75">
      <c r="D1998" s="148"/>
    </row>
    <row r="1999" ht="12.75">
      <c r="D1999" s="148"/>
    </row>
    <row r="2000" ht="12.75">
      <c r="D2000" s="148"/>
    </row>
    <row r="2001" ht="12.75">
      <c r="D2001" s="148"/>
    </row>
    <row r="2002" ht="12.75">
      <c r="D2002" s="148"/>
    </row>
    <row r="2003" ht="12.75">
      <c r="D2003" s="148"/>
    </row>
    <row r="2004" ht="12.75">
      <c r="D2004" s="148"/>
    </row>
    <row r="2005" ht="12.75">
      <c r="D2005" s="148"/>
    </row>
    <row r="2006" ht="12.75">
      <c r="D2006" s="148"/>
    </row>
    <row r="2007" ht="12.75">
      <c r="D2007" s="148"/>
    </row>
    <row r="2008" ht="12.75">
      <c r="D2008" s="148"/>
    </row>
    <row r="2009" ht="12.75">
      <c r="D2009" s="148"/>
    </row>
    <row r="2010" ht="12.75">
      <c r="D2010" s="148"/>
    </row>
    <row r="2011" ht="12.75">
      <c r="D2011" s="148"/>
    </row>
    <row r="2012" ht="12.75">
      <c r="D2012" s="148"/>
    </row>
    <row r="2013" ht="12.75">
      <c r="D2013" s="148"/>
    </row>
    <row r="2014" ht="12.75">
      <c r="D2014" s="148"/>
    </row>
    <row r="2015" ht="12.75">
      <c r="D2015" s="148"/>
    </row>
    <row r="2016" ht="12.75">
      <c r="D2016" s="148"/>
    </row>
    <row r="2017" ht="12.75">
      <c r="D2017" s="148"/>
    </row>
    <row r="2018" ht="12.75">
      <c r="D2018" s="148"/>
    </row>
    <row r="2019" ht="12.75">
      <c r="D2019" s="148"/>
    </row>
    <row r="2020" ht="12.75">
      <c r="D2020" s="148"/>
    </row>
    <row r="2021" ht="12.75">
      <c r="D2021" s="148"/>
    </row>
    <row r="2022" ht="12.75">
      <c r="D2022" s="148"/>
    </row>
    <row r="2023" ht="12.75">
      <c r="D2023" s="148"/>
    </row>
    <row r="2024" ht="12.75">
      <c r="D2024" s="148"/>
    </row>
    <row r="2025" ht="12.75">
      <c r="D2025" s="148"/>
    </row>
    <row r="2026" ht="12.75">
      <c r="D2026" s="148"/>
    </row>
    <row r="2027" ht="12.75">
      <c r="D2027" s="148"/>
    </row>
    <row r="2028" ht="12.75">
      <c r="D2028" s="148"/>
    </row>
    <row r="2029" ht="12.75">
      <c r="D2029" s="148"/>
    </row>
    <row r="2030" ht="12.75">
      <c r="D2030" s="148"/>
    </row>
    <row r="2031" ht="12.75">
      <c r="D2031" s="148"/>
    </row>
    <row r="2032" ht="12.75">
      <c r="D2032" s="148"/>
    </row>
    <row r="2033" ht="12.75">
      <c r="D2033" s="148"/>
    </row>
    <row r="2034" ht="12.75">
      <c r="D2034" s="148"/>
    </row>
    <row r="2035" ht="12.75">
      <c r="D2035" s="148"/>
    </row>
    <row r="2036" ht="12.75">
      <c r="D2036" s="148"/>
    </row>
    <row r="2037" ht="12.75">
      <c r="D2037" s="148"/>
    </row>
    <row r="2038" ht="12.75">
      <c r="D2038" s="148"/>
    </row>
    <row r="2039" ht="12.75">
      <c r="D2039" s="148"/>
    </row>
    <row r="2040" ht="12.75">
      <c r="D2040" s="148"/>
    </row>
    <row r="2041" ht="12.75">
      <c r="D2041" s="148"/>
    </row>
    <row r="2042" ht="12.75">
      <c r="D2042" s="148"/>
    </row>
    <row r="2043" ht="12.75">
      <c r="D2043" s="148"/>
    </row>
    <row r="2044" ht="12.75">
      <c r="D2044" s="148"/>
    </row>
    <row r="2045" ht="12.75">
      <c r="D2045" s="148"/>
    </row>
    <row r="2046" ht="12.75">
      <c r="D2046" s="148"/>
    </row>
    <row r="2047" ht="12.75">
      <c r="D2047" s="148"/>
    </row>
    <row r="2048" ht="12.75">
      <c r="D2048" s="148"/>
    </row>
    <row r="2049" ht="12.75">
      <c r="D2049" s="148"/>
    </row>
    <row r="2050" ht="12.75">
      <c r="D2050" s="148"/>
    </row>
    <row r="2051" ht="12.75">
      <c r="D2051" s="148"/>
    </row>
    <row r="2052" ht="12.75">
      <c r="D2052" s="148"/>
    </row>
    <row r="2053" ht="12.75">
      <c r="D2053" s="148"/>
    </row>
    <row r="2054" ht="12.75">
      <c r="D2054" s="148"/>
    </row>
    <row r="2055" ht="12.75">
      <c r="D2055" s="148"/>
    </row>
    <row r="2056" ht="12.75">
      <c r="D2056" s="148"/>
    </row>
    <row r="2057" ht="12.75">
      <c r="D2057" s="148"/>
    </row>
    <row r="2058" ht="12.75">
      <c r="D2058" s="148"/>
    </row>
    <row r="2059" ht="12.75">
      <c r="D2059" s="148"/>
    </row>
    <row r="2060" ht="12.75">
      <c r="D2060" s="148"/>
    </row>
    <row r="2061" ht="12.75">
      <c r="D2061" s="148"/>
    </row>
    <row r="2062" ht="12.75">
      <c r="D2062" s="148"/>
    </row>
    <row r="2063" ht="12.75">
      <c r="D2063" s="148"/>
    </row>
    <row r="2064" ht="12.75">
      <c r="D2064" s="148"/>
    </row>
    <row r="2065" ht="12.75">
      <c r="D2065" s="148"/>
    </row>
    <row r="2066" ht="12.75">
      <c r="D2066" s="148"/>
    </row>
    <row r="2067" ht="12.75">
      <c r="D2067" s="148"/>
    </row>
    <row r="2068" ht="12.75">
      <c r="D2068" s="148"/>
    </row>
    <row r="2069" ht="12.75">
      <c r="D2069" s="148"/>
    </row>
    <row r="2070" ht="12.75">
      <c r="D2070" s="148"/>
    </row>
    <row r="2071" ht="12.75">
      <c r="D2071" s="148"/>
    </row>
    <row r="2072" ht="12.75">
      <c r="D2072" s="148"/>
    </row>
    <row r="2073" ht="12.75">
      <c r="D2073" s="148"/>
    </row>
    <row r="2074" ht="12.75">
      <c r="D2074" s="148"/>
    </row>
    <row r="2075" ht="12.75">
      <c r="D2075" s="148"/>
    </row>
    <row r="2076" ht="12.75">
      <c r="D2076" s="148"/>
    </row>
    <row r="2077" ht="12.75">
      <c r="D2077" s="148"/>
    </row>
    <row r="2078" ht="12.75">
      <c r="D2078" s="148"/>
    </row>
    <row r="2079" ht="12.75">
      <c r="D2079" s="148"/>
    </row>
    <row r="2080" ht="12.75">
      <c r="D2080" s="148"/>
    </row>
    <row r="2081" ht="12.75">
      <c r="D2081" s="148"/>
    </row>
    <row r="2082" ht="12.75">
      <c r="D2082" s="148"/>
    </row>
    <row r="2083" ht="12.75">
      <c r="D2083" s="148"/>
    </row>
    <row r="2084" ht="12.75">
      <c r="D2084" s="148"/>
    </row>
    <row r="2085" ht="12.75">
      <c r="D2085" s="148"/>
    </row>
    <row r="2086" ht="12.75">
      <c r="D2086" s="148"/>
    </row>
    <row r="2087" ht="12.75">
      <c r="D2087" s="148"/>
    </row>
    <row r="2088" ht="12.75">
      <c r="D2088" s="148"/>
    </row>
    <row r="2089" ht="12.75">
      <c r="D2089" s="148"/>
    </row>
    <row r="2090" ht="12.75">
      <c r="D2090" s="148"/>
    </row>
    <row r="2091" ht="12.75">
      <c r="D2091" s="148"/>
    </row>
    <row r="2092" ht="12.75">
      <c r="D2092" s="148"/>
    </row>
    <row r="2093" ht="12.75">
      <c r="D2093" s="148"/>
    </row>
    <row r="2094" ht="12.75">
      <c r="D2094" s="148"/>
    </row>
    <row r="2095" ht="12.75">
      <c r="D2095" s="148"/>
    </row>
    <row r="2096" ht="12.75">
      <c r="D2096" s="148"/>
    </row>
    <row r="2097" ht="12.75">
      <c r="D2097" s="148"/>
    </row>
    <row r="2098" ht="12.75">
      <c r="D2098" s="148"/>
    </row>
    <row r="2099" ht="12.75">
      <c r="D2099" s="148"/>
    </row>
    <row r="2100" ht="12.75">
      <c r="D2100" s="148"/>
    </row>
    <row r="2101" ht="12.75">
      <c r="D2101" s="148"/>
    </row>
    <row r="2102" ht="12.75">
      <c r="D2102" s="148"/>
    </row>
    <row r="2103" ht="12.75">
      <c r="D2103" s="148"/>
    </row>
    <row r="2104" ht="12.75">
      <c r="D2104" s="148"/>
    </row>
    <row r="2105" ht="12.75">
      <c r="D2105" s="148"/>
    </row>
    <row r="2106" ht="12.75">
      <c r="D2106" s="148"/>
    </row>
    <row r="2107" ht="12.75">
      <c r="D2107" s="148"/>
    </row>
    <row r="2108" ht="12.75">
      <c r="D2108" s="148"/>
    </row>
    <row r="2109" ht="12.75">
      <c r="D2109" s="148"/>
    </row>
    <row r="2110" ht="12.75">
      <c r="D2110" s="148"/>
    </row>
    <row r="2111" ht="12.75">
      <c r="D2111" s="148"/>
    </row>
    <row r="2112" ht="12.75">
      <c r="D2112" s="148"/>
    </row>
    <row r="2113" ht="12.75">
      <c r="D2113" s="148"/>
    </row>
    <row r="2114" ht="12.75">
      <c r="D2114" s="148"/>
    </row>
    <row r="2115" ht="12.75">
      <c r="D2115" s="148"/>
    </row>
    <row r="2116" ht="12.75">
      <c r="D2116" s="148"/>
    </row>
    <row r="2117" ht="12.75">
      <c r="D2117" s="148"/>
    </row>
    <row r="2118" ht="12.75">
      <c r="D2118" s="148"/>
    </row>
    <row r="2119" ht="12.75">
      <c r="D2119" s="148"/>
    </row>
    <row r="2120" ht="12.75">
      <c r="D2120" s="148"/>
    </row>
    <row r="2121" ht="12.75">
      <c r="D2121" s="148"/>
    </row>
    <row r="2122" ht="12.75">
      <c r="D2122" s="148"/>
    </row>
    <row r="2123" ht="12.75">
      <c r="D2123" s="148"/>
    </row>
    <row r="2124" ht="12.75">
      <c r="D2124" s="148"/>
    </row>
    <row r="2125" ht="12.75">
      <c r="D2125" s="148"/>
    </row>
    <row r="2126" ht="12.75">
      <c r="D2126" s="148"/>
    </row>
    <row r="2127" ht="12.75">
      <c r="D2127" s="148"/>
    </row>
    <row r="2128" ht="12.75">
      <c r="D2128" s="148"/>
    </row>
    <row r="2129" ht="12.75">
      <c r="D2129" s="148"/>
    </row>
    <row r="2130" ht="12.75">
      <c r="D2130" s="148"/>
    </row>
    <row r="2131" ht="12.75">
      <c r="D2131" s="148"/>
    </row>
    <row r="2132" ht="12.75">
      <c r="D2132" s="148"/>
    </row>
    <row r="2133" ht="12.75">
      <c r="D2133" s="148"/>
    </row>
    <row r="2134" ht="12.75">
      <c r="D2134" s="148"/>
    </row>
    <row r="2135" ht="12.75">
      <c r="D2135" s="148"/>
    </row>
    <row r="2136" ht="12.75">
      <c r="D2136" s="148"/>
    </row>
    <row r="2137" ht="12.75">
      <c r="D2137" s="148"/>
    </row>
    <row r="2138" ht="12.75">
      <c r="D2138" s="148"/>
    </row>
    <row r="2139" ht="12.75">
      <c r="D2139" s="148"/>
    </row>
    <row r="2140" ht="12.75">
      <c r="D2140" s="148"/>
    </row>
    <row r="2141" ht="12.75">
      <c r="D2141" s="148"/>
    </row>
    <row r="2142" ht="12.75">
      <c r="D2142" s="148"/>
    </row>
    <row r="2143" ht="12.75">
      <c r="D2143" s="148"/>
    </row>
    <row r="2144" ht="12.75">
      <c r="D2144" s="148"/>
    </row>
    <row r="2145" ht="12.75">
      <c r="D2145" s="148"/>
    </row>
    <row r="2146" ht="12.75">
      <c r="D2146" s="148"/>
    </row>
    <row r="2147" ht="12.75">
      <c r="D2147" s="148"/>
    </row>
    <row r="2148" ht="12.75">
      <c r="D2148" s="148"/>
    </row>
    <row r="2149" ht="12.75">
      <c r="D2149" s="148"/>
    </row>
    <row r="2150" ht="12.75">
      <c r="D2150" s="148"/>
    </row>
    <row r="2151" ht="12.75">
      <c r="D2151" s="148"/>
    </row>
    <row r="2152" ht="12.75">
      <c r="D2152" s="148"/>
    </row>
    <row r="2153" ht="12.75">
      <c r="D2153" s="148"/>
    </row>
    <row r="2154" ht="12.75">
      <c r="D2154" s="148"/>
    </row>
    <row r="2155" ht="12.75">
      <c r="D2155" s="148"/>
    </row>
    <row r="2156" ht="12.75">
      <c r="D2156" s="148"/>
    </row>
    <row r="2157" ht="12.75">
      <c r="D2157" s="148"/>
    </row>
    <row r="2158" ht="12.75">
      <c r="D2158" s="148"/>
    </row>
    <row r="2159" ht="12.75">
      <c r="D2159" s="148"/>
    </row>
    <row r="2160" ht="12.75">
      <c r="D2160" s="148"/>
    </row>
    <row r="2161" ht="12.75">
      <c r="D2161" s="148"/>
    </row>
    <row r="2162" ht="12.75">
      <c r="D2162" s="148"/>
    </row>
    <row r="2163" ht="12.75">
      <c r="D2163" s="148"/>
    </row>
    <row r="2164" ht="12.75">
      <c r="D2164" s="148"/>
    </row>
    <row r="2165" ht="12.75">
      <c r="D2165" s="148"/>
    </row>
    <row r="2166" ht="12.75">
      <c r="D2166" s="148"/>
    </row>
    <row r="2167" ht="12.75">
      <c r="D2167" s="148"/>
    </row>
    <row r="2168" ht="12.75">
      <c r="D2168" s="148"/>
    </row>
    <row r="2169" ht="12.75">
      <c r="D2169" s="148"/>
    </row>
    <row r="2170" ht="12.75">
      <c r="D2170" s="148"/>
    </row>
    <row r="2171" ht="12.75">
      <c r="D2171" s="148"/>
    </row>
    <row r="2172" ht="12.75">
      <c r="D2172" s="148"/>
    </row>
    <row r="2173" ht="12.75">
      <c r="D2173" s="148"/>
    </row>
    <row r="2174" ht="12.75">
      <c r="D2174" s="148"/>
    </row>
    <row r="2175" ht="12.75">
      <c r="D2175" s="148"/>
    </row>
    <row r="2176" ht="12.75">
      <c r="D2176" s="148"/>
    </row>
    <row r="2177" ht="12.75">
      <c r="D2177" s="148"/>
    </row>
    <row r="2178" ht="12.75">
      <c r="D2178" s="148"/>
    </row>
    <row r="2179" ht="12.75">
      <c r="D2179" s="148"/>
    </row>
    <row r="2180" ht="12.75">
      <c r="D2180" s="148"/>
    </row>
    <row r="2181" ht="12.75">
      <c r="D2181" s="148"/>
    </row>
    <row r="2182" ht="12.75">
      <c r="D2182" s="148"/>
    </row>
    <row r="2183" ht="12.75">
      <c r="D2183" s="148"/>
    </row>
    <row r="2184" ht="12.75">
      <c r="D2184" s="148"/>
    </row>
    <row r="2185" ht="12.75">
      <c r="D2185" s="148"/>
    </row>
    <row r="2186" ht="12.75">
      <c r="D2186" s="148"/>
    </row>
    <row r="2187" ht="12.75">
      <c r="D2187" s="148"/>
    </row>
    <row r="2188" ht="12.75">
      <c r="D2188" s="148"/>
    </row>
    <row r="2189" ht="12.75">
      <c r="D2189" s="148"/>
    </row>
    <row r="2190" ht="12.75">
      <c r="D2190" s="148"/>
    </row>
    <row r="2191" ht="12.75">
      <c r="D2191" s="148"/>
    </row>
    <row r="2192" ht="12.75">
      <c r="D2192" s="148"/>
    </row>
    <row r="2193" ht="12.75">
      <c r="D2193" s="148"/>
    </row>
    <row r="2194" ht="12.75">
      <c r="D2194" s="148"/>
    </row>
    <row r="2195" ht="12.75">
      <c r="D2195" s="148"/>
    </row>
    <row r="2196" ht="12.75">
      <c r="D2196" s="148"/>
    </row>
    <row r="2197" ht="12.75">
      <c r="D2197" s="148"/>
    </row>
    <row r="2198" ht="12.75">
      <c r="D2198" s="148"/>
    </row>
    <row r="2199" ht="12.75">
      <c r="D2199" s="148"/>
    </row>
    <row r="2200" ht="12.75">
      <c r="D2200" s="148"/>
    </row>
    <row r="2201" ht="12.75">
      <c r="D2201" s="148"/>
    </row>
    <row r="2202" ht="12.75">
      <c r="D2202" s="148"/>
    </row>
    <row r="2203" ht="12.75">
      <c r="D2203" s="148"/>
    </row>
    <row r="2204" ht="12.75">
      <c r="D2204" s="148"/>
    </row>
    <row r="2205" ht="12.75">
      <c r="D2205" s="148"/>
    </row>
    <row r="2206" ht="12.75">
      <c r="D2206" s="148"/>
    </row>
    <row r="2207" ht="12.75">
      <c r="D2207" s="148"/>
    </row>
    <row r="2208" ht="12.75">
      <c r="D2208" s="148"/>
    </row>
    <row r="2209" ht="12.75">
      <c r="D2209" s="148"/>
    </row>
    <row r="2210" ht="12.75">
      <c r="D2210" s="148"/>
    </row>
    <row r="2211" ht="12.75">
      <c r="D2211" s="148"/>
    </row>
    <row r="2212" ht="12.75">
      <c r="D2212" s="148"/>
    </row>
    <row r="2213" ht="12.75">
      <c r="D2213" s="148"/>
    </row>
    <row r="2214" ht="12.75">
      <c r="D2214" s="148"/>
    </row>
    <row r="2215" ht="12.75">
      <c r="D2215" s="148"/>
    </row>
    <row r="2216" ht="12.75">
      <c r="D2216" s="148"/>
    </row>
    <row r="2217" ht="12.75">
      <c r="D2217" s="148"/>
    </row>
    <row r="2218" ht="12.75">
      <c r="D2218" s="148"/>
    </row>
    <row r="2219" ht="12.75">
      <c r="D2219" s="148"/>
    </row>
    <row r="2220" ht="12.75">
      <c r="D2220" s="148"/>
    </row>
    <row r="2221" ht="12.75">
      <c r="D2221" s="148"/>
    </row>
    <row r="2222" ht="12.75">
      <c r="D2222" s="148"/>
    </row>
    <row r="2223" ht="12.75">
      <c r="D2223" s="148"/>
    </row>
    <row r="2224" ht="12.75">
      <c r="D2224" s="148"/>
    </row>
    <row r="2225" ht="12.75">
      <c r="D2225" s="148"/>
    </row>
    <row r="2226" ht="12.75">
      <c r="D2226" s="148"/>
    </row>
    <row r="2227" ht="12.75">
      <c r="D2227" s="148"/>
    </row>
    <row r="2228" ht="12.75">
      <c r="D2228" s="148"/>
    </row>
    <row r="2229" ht="12.75">
      <c r="D2229" s="148"/>
    </row>
    <row r="2230" ht="12.75">
      <c r="D2230" s="148"/>
    </row>
    <row r="2231" ht="12.75">
      <c r="D2231" s="148"/>
    </row>
    <row r="2232" ht="12.75">
      <c r="D2232" s="148"/>
    </row>
    <row r="2233" ht="12.75">
      <c r="D2233" s="148"/>
    </row>
    <row r="2234" ht="12.75">
      <c r="D2234" s="148"/>
    </row>
    <row r="2235" ht="12.75">
      <c r="D2235" s="148"/>
    </row>
    <row r="2236" ht="12.75">
      <c r="D2236" s="148"/>
    </row>
    <row r="2237" ht="12.75">
      <c r="D2237" s="148"/>
    </row>
    <row r="2238" ht="12.75">
      <c r="D2238" s="148"/>
    </row>
    <row r="2239" ht="12.75">
      <c r="D2239" s="148"/>
    </row>
    <row r="2240" ht="12.75">
      <c r="D2240" s="148"/>
    </row>
    <row r="2241" ht="12.75">
      <c r="D2241" s="148"/>
    </row>
    <row r="2242" ht="12.75">
      <c r="D2242" s="148"/>
    </row>
    <row r="2243" ht="12.75">
      <c r="D2243" s="148"/>
    </row>
    <row r="2244" ht="12.75">
      <c r="D2244" s="148"/>
    </row>
    <row r="2245" ht="12.75">
      <c r="D2245" s="148"/>
    </row>
    <row r="2246" ht="12.75">
      <c r="D2246" s="148"/>
    </row>
    <row r="2247" ht="12.75">
      <c r="D2247" s="148"/>
    </row>
    <row r="2248" ht="12.75">
      <c r="D2248" s="148"/>
    </row>
    <row r="2249" ht="12.75">
      <c r="D2249" s="148"/>
    </row>
    <row r="2250" ht="12.75">
      <c r="D2250" s="148"/>
    </row>
    <row r="2251" ht="12.75">
      <c r="D2251" s="148"/>
    </row>
    <row r="2252" ht="12.75">
      <c r="D2252" s="148"/>
    </row>
    <row r="2253" ht="12.75">
      <c r="D2253" s="148"/>
    </row>
    <row r="2254" ht="12.75">
      <c r="D2254" s="148"/>
    </row>
    <row r="2255" ht="12.75">
      <c r="D2255" s="148"/>
    </row>
    <row r="2256" ht="12.75">
      <c r="D2256" s="148"/>
    </row>
    <row r="2257" ht="12.75">
      <c r="D2257" s="148"/>
    </row>
    <row r="2258" ht="12.75">
      <c r="D2258" s="148"/>
    </row>
    <row r="2259" ht="12.75">
      <c r="D2259" s="148"/>
    </row>
    <row r="2260" ht="12.75">
      <c r="D2260" s="148"/>
    </row>
    <row r="2261" ht="12.75">
      <c r="D2261" s="148"/>
    </row>
    <row r="2262" ht="12.75">
      <c r="D2262" s="148"/>
    </row>
    <row r="2263" ht="12.75">
      <c r="D2263" s="148"/>
    </row>
    <row r="2264" ht="12.75">
      <c r="D2264" s="148"/>
    </row>
    <row r="2265" ht="12.75">
      <c r="D2265" s="148"/>
    </row>
    <row r="2266" ht="12.75">
      <c r="D2266" s="148"/>
    </row>
    <row r="2267" ht="12.75">
      <c r="D2267" s="148"/>
    </row>
    <row r="2268" ht="12.75">
      <c r="D2268" s="148"/>
    </row>
    <row r="2269" ht="12.75">
      <c r="D2269" s="148"/>
    </row>
    <row r="2270" ht="12.75">
      <c r="D2270" s="148"/>
    </row>
    <row r="2271" ht="12.75">
      <c r="D2271" s="148"/>
    </row>
    <row r="2272" ht="12.75">
      <c r="D2272" s="148"/>
    </row>
    <row r="2273" ht="12.75">
      <c r="D2273" s="148"/>
    </row>
    <row r="2274" ht="12.75">
      <c r="D2274" s="148"/>
    </row>
    <row r="2275" ht="12.75">
      <c r="D2275" s="148"/>
    </row>
    <row r="2276" ht="12.75">
      <c r="D2276" s="148"/>
    </row>
    <row r="2277" ht="12.75">
      <c r="D2277" s="148"/>
    </row>
    <row r="2278" ht="12.75">
      <c r="D2278" s="148"/>
    </row>
    <row r="2279" ht="12.75">
      <c r="D2279" s="148"/>
    </row>
    <row r="2280" ht="12.75">
      <c r="D2280" s="148"/>
    </row>
    <row r="2281" ht="12.75">
      <c r="D2281" s="148"/>
    </row>
    <row r="2282" ht="12.75">
      <c r="D2282" s="148"/>
    </row>
    <row r="2283" ht="12.75">
      <c r="D2283" s="148"/>
    </row>
    <row r="2284" ht="12.75">
      <c r="D2284" s="148"/>
    </row>
    <row r="2285" ht="12.75">
      <c r="D2285" s="148"/>
    </row>
    <row r="2286" ht="12.75">
      <c r="D2286" s="148"/>
    </row>
    <row r="2287" ht="12.75">
      <c r="D2287" s="148"/>
    </row>
    <row r="2288" ht="12.75">
      <c r="D2288" s="148"/>
    </row>
    <row r="2289" ht="12.75">
      <c r="D2289" s="148"/>
    </row>
    <row r="2290" ht="12.75">
      <c r="D2290" s="148"/>
    </row>
    <row r="2291" ht="12.75">
      <c r="D2291" s="148"/>
    </row>
    <row r="2292" ht="12.75">
      <c r="D2292" s="148"/>
    </row>
    <row r="2293" ht="12.75">
      <c r="D2293" s="148"/>
    </row>
    <row r="2294" ht="12.75">
      <c r="D2294" s="148"/>
    </row>
    <row r="2295" ht="12.75">
      <c r="D2295" s="148"/>
    </row>
    <row r="2296" ht="12.75">
      <c r="D2296" s="148"/>
    </row>
    <row r="2297" ht="12.75">
      <c r="D2297" s="148"/>
    </row>
    <row r="2298" ht="12.75">
      <c r="D2298" s="148"/>
    </row>
    <row r="2299" ht="12.75">
      <c r="D2299" s="148"/>
    </row>
    <row r="2300" ht="12.75">
      <c r="D2300" s="148"/>
    </row>
    <row r="2301" ht="12.75">
      <c r="D2301" s="148"/>
    </row>
    <row r="2302" ht="12.75">
      <c r="D2302" s="148"/>
    </row>
    <row r="2303" ht="12.75">
      <c r="D2303" s="148"/>
    </row>
    <row r="2304" ht="12.75">
      <c r="D2304" s="148"/>
    </row>
    <row r="2305" ht="12.75">
      <c r="D2305" s="148"/>
    </row>
    <row r="2306" ht="12.75">
      <c r="D2306" s="148"/>
    </row>
    <row r="2307" ht="12.75">
      <c r="D2307" s="148"/>
    </row>
    <row r="2308" ht="12.75">
      <c r="D2308" s="148"/>
    </row>
    <row r="2309" ht="12.75">
      <c r="D2309" s="148"/>
    </row>
    <row r="2310" ht="12.75">
      <c r="D2310" s="148"/>
    </row>
    <row r="2311" ht="12.75">
      <c r="D2311" s="148"/>
    </row>
    <row r="2312" ht="12.75">
      <c r="D2312" s="148"/>
    </row>
    <row r="2313" ht="12.75">
      <c r="D2313" s="148"/>
    </row>
    <row r="2314" ht="12.75">
      <c r="D2314" s="148"/>
    </row>
    <row r="2315" ht="12.75">
      <c r="D2315" s="148"/>
    </row>
    <row r="2316" ht="12.75">
      <c r="D2316" s="148"/>
    </row>
    <row r="2317" ht="12.75">
      <c r="D2317" s="148"/>
    </row>
    <row r="2318" ht="12.75">
      <c r="D2318" s="148"/>
    </row>
    <row r="2319" ht="12.75">
      <c r="D2319" s="148"/>
    </row>
    <row r="2320" ht="12.75">
      <c r="D2320" s="148"/>
    </row>
    <row r="2321" ht="12.75">
      <c r="D2321" s="148"/>
    </row>
    <row r="2322" ht="12.75">
      <c r="D2322" s="148"/>
    </row>
    <row r="2323" ht="12.75">
      <c r="D2323" s="148"/>
    </row>
    <row r="2324" ht="12.75">
      <c r="D2324" s="148"/>
    </row>
    <row r="2325" ht="12.75">
      <c r="D2325" s="148"/>
    </row>
    <row r="2326" ht="12.75">
      <c r="D2326" s="148"/>
    </row>
    <row r="2327" ht="12.75">
      <c r="D2327" s="148"/>
    </row>
    <row r="2328" ht="12.75">
      <c r="D2328" s="148"/>
    </row>
    <row r="2329" ht="12.75">
      <c r="D2329" s="148"/>
    </row>
    <row r="2330" ht="12.75">
      <c r="D2330" s="148"/>
    </row>
    <row r="2331" ht="12.75">
      <c r="D2331" s="148"/>
    </row>
    <row r="2332" ht="12.75">
      <c r="D2332" s="148"/>
    </row>
    <row r="2333" ht="12.75">
      <c r="D2333" s="148"/>
    </row>
    <row r="2334" ht="12.75">
      <c r="D2334" s="148"/>
    </row>
    <row r="2335" ht="12.75">
      <c r="D2335" s="148"/>
    </row>
    <row r="2336" ht="12.75">
      <c r="D2336" s="148"/>
    </row>
    <row r="2337" ht="12.75">
      <c r="D2337" s="148"/>
    </row>
    <row r="2338" ht="12.75">
      <c r="D2338" s="148"/>
    </row>
    <row r="2339" ht="12.75">
      <c r="D2339" s="148"/>
    </row>
    <row r="2340" ht="12.75">
      <c r="D2340" s="148"/>
    </row>
    <row r="2341" ht="12.75">
      <c r="D2341" s="148"/>
    </row>
    <row r="2342" ht="12.75">
      <c r="D2342" s="148"/>
    </row>
    <row r="2343" ht="12.75">
      <c r="D2343" s="148"/>
    </row>
    <row r="2344" ht="12.75">
      <c r="D2344" s="148"/>
    </row>
    <row r="2345" ht="12.75">
      <c r="D2345" s="148"/>
    </row>
    <row r="2346" ht="12.75">
      <c r="D2346" s="148"/>
    </row>
    <row r="2347" ht="12.75">
      <c r="D2347" s="148"/>
    </row>
    <row r="2348" ht="12.75">
      <c r="D2348" s="148"/>
    </row>
    <row r="2349" ht="12.75">
      <c r="D2349" s="148"/>
    </row>
    <row r="2350" ht="12.75">
      <c r="D2350" s="148"/>
    </row>
    <row r="2351" ht="12.75">
      <c r="D2351" s="148"/>
    </row>
    <row r="2352" ht="12.75">
      <c r="D2352" s="148"/>
    </row>
    <row r="2353" ht="12.75">
      <c r="D2353" s="148"/>
    </row>
    <row r="2354" ht="12.75">
      <c r="D2354" s="148"/>
    </row>
    <row r="2355" ht="12.75">
      <c r="D2355" s="148"/>
    </row>
    <row r="2356" ht="12.75">
      <c r="D2356" s="148"/>
    </row>
    <row r="2357" ht="12.75">
      <c r="D2357" s="148"/>
    </row>
    <row r="2358" ht="12.75">
      <c r="D2358" s="148"/>
    </row>
    <row r="2359" ht="12.75">
      <c r="D2359" s="148"/>
    </row>
    <row r="2360" ht="12.75">
      <c r="D2360" s="148"/>
    </row>
    <row r="2361" ht="12.75">
      <c r="D2361" s="148"/>
    </row>
    <row r="2362" ht="12.75">
      <c r="D2362" s="148"/>
    </row>
    <row r="2363" ht="12.75">
      <c r="D2363" s="148"/>
    </row>
    <row r="2364" ht="12.75">
      <c r="D2364" s="148"/>
    </row>
    <row r="2365" ht="12.75">
      <c r="D2365" s="148"/>
    </row>
    <row r="2366" ht="12.75">
      <c r="D2366" s="148"/>
    </row>
    <row r="2367" ht="12.75">
      <c r="D2367" s="148"/>
    </row>
    <row r="2368" ht="12.75">
      <c r="D2368" s="148"/>
    </row>
    <row r="2369" ht="12.75">
      <c r="D2369" s="148"/>
    </row>
    <row r="2370" ht="12.75">
      <c r="D2370" s="148"/>
    </row>
    <row r="2371" ht="12.75">
      <c r="D2371" s="148"/>
    </row>
    <row r="2372" ht="12.75">
      <c r="D2372" s="148"/>
    </row>
    <row r="2373" ht="12.75">
      <c r="D2373" s="148"/>
    </row>
    <row r="2374" ht="12.75">
      <c r="D2374" s="148"/>
    </row>
    <row r="2375" ht="12.75">
      <c r="D2375" s="148"/>
    </row>
    <row r="2376" ht="12.75">
      <c r="D2376" s="148"/>
    </row>
    <row r="2377" ht="12.75">
      <c r="D2377" s="148"/>
    </row>
    <row r="2378" ht="12.75">
      <c r="D2378" s="148"/>
    </row>
    <row r="2379" ht="12.75">
      <c r="D2379" s="148"/>
    </row>
    <row r="2380" ht="12.75">
      <c r="D2380" s="148"/>
    </row>
    <row r="2381" ht="12.75">
      <c r="D2381" s="148"/>
    </row>
    <row r="2382" ht="12.75">
      <c r="D2382" s="148"/>
    </row>
    <row r="2383" ht="12.75">
      <c r="D2383" s="148"/>
    </row>
    <row r="2384" ht="12.75">
      <c r="D2384" s="148"/>
    </row>
    <row r="2385" ht="12.75">
      <c r="D2385" s="148"/>
    </row>
    <row r="2386" ht="12.75">
      <c r="D2386" s="148"/>
    </row>
    <row r="2387" ht="12.75">
      <c r="D2387" s="148"/>
    </row>
    <row r="2388" ht="12.75">
      <c r="D2388" s="148"/>
    </row>
    <row r="2389" ht="12.75">
      <c r="D2389" s="148"/>
    </row>
    <row r="2390" ht="12.75">
      <c r="D2390" s="148"/>
    </row>
    <row r="2391" ht="12.75">
      <c r="D2391" s="148"/>
    </row>
    <row r="2392" ht="12.75">
      <c r="D2392" s="148"/>
    </row>
    <row r="2393" ht="12.75">
      <c r="D2393" s="148"/>
    </row>
    <row r="2394" ht="12.75">
      <c r="D2394" s="148"/>
    </row>
    <row r="2395" ht="12.75">
      <c r="D2395" s="148"/>
    </row>
    <row r="2396" ht="12.75">
      <c r="D2396" s="148"/>
    </row>
    <row r="2397" ht="12.75">
      <c r="D2397" s="148"/>
    </row>
    <row r="2398" ht="12.75">
      <c r="D2398" s="148"/>
    </row>
    <row r="2399" ht="12.75">
      <c r="D2399" s="148"/>
    </row>
    <row r="2400" ht="12.75">
      <c r="D2400" s="148"/>
    </row>
    <row r="2401" ht="12.75">
      <c r="D2401" s="148"/>
    </row>
    <row r="2402" ht="12.75">
      <c r="D2402" s="148"/>
    </row>
    <row r="2403" ht="12.75">
      <c r="D2403" s="148"/>
    </row>
    <row r="2404" ht="12.75">
      <c r="D2404" s="148"/>
    </row>
    <row r="2405" ht="12.75">
      <c r="D2405" s="148"/>
    </row>
    <row r="2406" ht="12.75">
      <c r="D2406" s="148"/>
    </row>
    <row r="2407" ht="12.75">
      <c r="D2407" s="148"/>
    </row>
    <row r="2408" ht="12.75">
      <c r="D2408" s="148"/>
    </row>
    <row r="2409" ht="12.75">
      <c r="D2409" s="148"/>
    </row>
    <row r="2410" ht="12.75">
      <c r="D2410" s="148"/>
    </row>
    <row r="2411" ht="12.75">
      <c r="D2411" s="148"/>
    </row>
    <row r="2412" ht="12.75">
      <c r="D2412" s="148"/>
    </row>
    <row r="2413" ht="12.75">
      <c r="D2413" s="148"/>
    </row>
    <row r="2414" ht="12.75">
      <c r="D2414" s="148"/>
    </row>
    <row r="2415" ht="12.75">
      <c r="D2415" s="148"/>
    </row>
    <row r="2416" ht="12.75">
      <c r="D2416" s="148"/>
    </row>
    <row r="2417" ht="12.75">
      <c r="D2417" s="148"/>
    </row>
    <row r="2418" ht="12.75">
      <c r="D2418" s="148"/>
    </row>
    <row r="2419" ht="12.75">
      <c r="D2419" s="148"/>
    </row>
    <row r="2420" ht="12.75">
      <c r="D2420" s="148"/>
    </row>
    <row r="2421" ht="12.75">
      <c r="D2421" s="148"/>
    </row>
    <row r="2422" ht="12.75">
      <c r="D2422" s="148"/>
    </row>
    <row r="2423" ht="12.75">
      <c r="D2423" s="148"/>
    </row>
    <row r="2424" ht="12.75">
      <c r="D2424" s="148"/>
    </row>
    <row r="2425" ht="12.75">
      <c r="D2425" s="148"/>
    </row>
    <row r="2426" ht="12.75">
      <c r="D2426" s="148"/>
    </row>
    <row r="2427" ht="12.75">
      <c r="D2427" s="148"/>
    </row>
    <row r="2428" ht="12.75">
      <c r="D2428" s="148"/>
    </row>
    <row r="2429" ht="12.75">
      <c r="D2429" s="148"/>
    </row>
    <row r="2430" ht="12.75">
      <c r="D2430" s="148"/>
    </row>
    <row r="2431" ht="12.75">
      <c r="D2431" s="148"/>
    </row>
    <row r="2432" ht="12.75">
      <c r="D2432" s="148"/>
    </row>
    <row r="2433" ht="12.75">
      <c r="D2433" s="148"/>
    </row>
    <row r="2434" ht="12.75">
      <c r="D2434" s="148"/>
    </row>
    <row r="2435" ht="12.75">
      <c r="D2435" s="148"/>
    </row>
    <row r="2436" ht="12.75">
      <c r="D2436" s="148"/>
    </row>
    <row r="2437" ht="12.75">
      <c r="D2437" s="148"/>
    </row>
    <row r="2438" ht="12.75">
      <c r="D2438" s="148"/>
    </row>
    <row r="2439" ht="12.75">
      <c r="D2439" s="148"/>
    </row>
    <row r="2440" ht="12.75">
      <c r="D2440" s="148"/>
    </row>
    <row r="2441" ht="12.75">
      <c r="D2441" s="148"/>
    </row>
    <row r="2442" ht="12.75">
      <c r="D2442" s="148"/>
    </row>
    <row r="2443" ht="12.75">
      <c r="D2443" s="148"/>
    </row>
    <row r="2444" ht="12.75">
      <c r="D2444" s="148"/>
    </row>
    <row r="2445" ht="12.75">
      <c r="D2445" s="148"/>
    </row>
    <row r="2446" ht="12.75">
      <c r="D2446" s="148"/>
    </row>
    <row r="2447" ht="12.75">
      <c r="D2447" s="148"/>
    </row>
    <row r="2448" ht="12.75">
      <c r="D2448" s="148"/>
    </row>
    <row r="2449" ht="12.75">
      <c r="D2449" s="148"/>
    </row>
    <row r="2450" ht="12.75">
      <c r="D2450" s="148"/>
    </row>
    <row r="2451" ht="12.75">
      <c r="D2451" s="148"/>
    </row>
    <row r="2452" ht="12.75">
      <c r="D2452" s="148"/>
    </row>
    <row r="2453" ht="12.75">
      <c r="D2453" s="148"/>
    </row>
    <row r="2454" ht="12.75">
      <c r="D2454" s="148"/>
    </row>
    <row r="2455" ht="12.75">
      <c r="D2455" s="148"/>
    </row>
    <row r="2456" ht="12.75">
      <c r="D2456" s="148"/>
    </row>
    <row r="2457" ht="12.75">
      <c r="D2457" s="148"/>
    </row>
    <row r="2458" ht="12.75">
      <c r="D2458" s="148"/>
    </row>
    <row r="2459" ht="12.75">
      <c r="D2459" s="148"/>
    </row>
    <row r="2460" ht="12.75">
      <c r="D2460" s="148"/>
    </row>
    <row r="2461" ht="12.75">
      <c r="D2461" s="148"/>
    </row>
    <row r="2462" ht="12.75">
      <c r="D2462" s="148"/>
    </row>
    <row r="2463" ht="12.75">
      <c r="D2463" s="148"/>
    </row>
    <row r="2464" ht="12.75">
      <c r="D2464" s="148"/>
    </row>
    <row r="2465" ht="12.75">
      <c r="D2465" s="148"/>
    </row>
    <row r="2466" ht="12.75">
      <c r="D2466" s="148"/>
    </row>
    <row r="2467" ht="12.75">
      <c r="D2467" s="148"/>
    </row>
    <row r="2468" ht="12.75">
      <c r="D2468" s="148"/>
    </row>
    <row r="2469" ht="12.75">
      <c r="D2469" s="148"/>
    </row>
    <row r="2470" ht="12.75">
      <c r="D2470" s="148"/>
    </row>
    <row r="2471" ht="12.75">
      <c r="D2471" s="148"/>
    </row>
    <row r="2472" ht="12.75">
      <c r="D2472" s="148"/>
    </row>
    <row r="2473" ht="12.75">
      <c r="D2473" s="148"/>
    </row>
    <row r="2474" ht="12.75">
      <c r="D2474" s="148"/>
    </row>
    <row r="2475" ht="12.75">
      <c r="D2475" s="148"/>
    </row>
    <row r="2476" ht="12.75">
      <c r="D2476" s="148"/>
    </row>
    <row r="2477" ht="12.75">
      <c r="D2477" s="148"/>
    </row>
    <row r="2478" ht="12.75">
      <c r="D2478" s="148"/>
    </row>
    <row r="2479" ht="12.75">
      <c r="D2479" s="148"/>
    </row>
    <row r="2480" ht="12.75">
      <c r="D2480" s="148"/>
    </row>
    <row r="2481" ht="12.75">
      <c r="D2481" s="148"/>
    </row>
    <row r="2482" ht="12.75">
      <c r="D2482" s="148"/>
    </row>
    <row r="2483" ht="12.75">
      <c r="D2483" s="148"/>
    </row>
    <row r="2484" ht="12.75">
      <c r="D2484" s="148"/>
    </row>
    <row r="2485" ht="12.75">
      <c r="D2485" s="148"/>
    </row>
    <row r="2486" ht="12.75">
      <c r="D2486" s="148"/>
    </row>
    <row r="2487" ht="12.75">
      <c r="D2487" s="148"/>
    </row>
    <row r="2488" ht="12.75">
      <c r="D2488" s="148"/>
    </row>
    <row r="2489" ht="12.75">
      <c r="D2489" s="148"/>
    </row>
    <row r="2490" ht="12.75">
      <c r="D2490" s="148"/>
    </row>
    <row r="2491" ht="12.75">
      <c r="D2491" s="148"/>
    </row>
    <row r="2492" ht="12.75">
      <c r="D2492" s="148"/>
    </row>
    <row r="2493" ht="12.75">
      <c r="D2493" s="148"/>
    </row>
    <row r="2494" ht="12.75">
      <c r="D2494" s="148"/>
    </row>
    <row r="2495" ht="12.75">
      <c r="D2495" s="148"/>
    </row>
    <row r="2496" ht="12.75">
      <c r="D2496" s="148"/>
    </row>
    <row r="2497" ht="12.75">
      <c r="D2497" s="148"/>
    </row>
    <row r="2498" ht="12.75">
      <c r="D2498" s="148"/>
    </row>
    <row r="2499" ht="12.75">
      <c r="D2499" s="148"/>
    </row>
    <row r="2500" ht="12.75">
      <c r="D2500" s="148"/>
    </row>
    <row r="2501" ht="12.75">
      <c r="D2501" s="148"/>
    </row>
    <row r="2502" ht="12.75">
      <c r="D2502" s="148"/>
    </row>
    <row r="2503" ht="12.75">
      <c r="D2503" s="148"/>
    </row>
    <row r="2504" ht="12.75">
      <c r="D2504" s="148"/>
    </row>
    <row r="2505" ht="12.75">
      <c r="D2505" s="148"/>
    </row>
    <row r="2506" ht="12.75">
      <c r="D2506" s="148"/>
    </row>
    <row r="2507" ht="12.75">
      <c r="D2507" s="148"/>
    </row>
    <row r="2508" ht="12.75">
      <c r="D2508" s="148"/>
    </row>
    <row r="2509" ht="12.75">
      <c r="D2509" s="148"/>
    </row>
    <row r="2510" ht="12.75">
      <c r="D2510" s="148"/>
    </row>
    <row r="2511" ht="12.75">
      <c r="D2511" s="148"/>
    </row>
    <row r="2512" ht="12.75">
      <c r="D2512" s="148"/>
    </row>
    <row r="2513" ht="12.75">
      <c r="D2513" s="148"/>
    </row>
    <row r="2514" ht="12.75">
      <c r="D2514" s="148"/>
    </row>
    <row r="2515" ht="12.75">
      <c r="D2515" s="148"/>
    </row>
    <row r="2516" ht="12.75">
      <c r="D2516" s="148"/>
    </row>
    <row r="2517" ht="12.75">
      <c r="D2517" s="148"/>
    </row>
    <row r="2518" ht="12.75">
      <c r="D2518" s="148"/>
    </row>
    <row r="2519" ht="12.75">
      <c r="D2519" s="148"/>
    </row>
    <row r="2520" ht="12.75">
      <c r="D2520" s="148"/>
    </row>
    <row r="2521" ht="12.75">
      <c r="D2521" s="148"/>
    </row>
    <row r="2522" ht="12.75">
      <c r="D2522" s="148"/>
    </row>
    <row r="2523" ht="12.75">
      <c r="D2523" s="148"/>
    </row>
    <row r="2524" ht="12.75">
      <c r="D2524" s="148"/>
    </row>
    <row r="2525" ht="12.75">
      <c r="D2525" s="148"/>
    </row>
    <row r="2526" ht="12.75">
      <c r="D2526" s="148"/>
    </row>
    <row r="2527" ht="12.75">
      <c r="D2527" s="148"/>
    </row>
    <row r="2528" ht="12.75">
      <c r="D2528" s="148"/>
    </row>
    <row r="2529" ht="12.75">
      <c r="D2529" s="148"/>
    </row>
    <row r="2530" ht="12.75">
      <c r="D2530" s="148"/>
    </row>
    <row r="2531" ht="12.75">
      <c r="D2531" s="148"/>
    </row>
    <row r="2532" ht="12.75">
      <c r="D2532" s="148"/>
    </row>
    <row r="2533" ht="12.75">
      <c r="D2533" s="148"/>
    </row>
    <row r="2534" ht="12.75">
      <c r="D2534" s="148"/>
    </row>
    <row r="2535" ht="12.75">
      <c r="D2535" s="148"/>
    </row>
    <row r="2536" ht="12.75">
      <c r="D2536" s="148"/>
    </row>
    <row r="2537" ht="12.75">
      <c r="D2537" s="148"/>
    </row>
    <row r="2538" ht="12.75">
      <c r="D2538" s="148"/>
    </row>
    <row r="2539" ht="12.75">
      <c r="D2539" s="148"/>
    </row>
    <row r="2540" ht="12.75">
      <c r="D2540" s="148"/>
    </row>
    <row r="2541" ht="12.75">
      <c r="D2541" s="148"/>
    </row>
    <row r="2542" ht="12.75">
      <c r="D2542" s="148"/>
    </row>
    <row r="2543" ht="12.75">
      <c r="D2543" s="148"/>
    </row>
    <row r="2544" ht="12.75">
      <c r="D2544" s="148"/>
    </row>
    <row r="2545" ht="12.75">
      <c r="D2545" s="148"/>
    </row>
    <row r="2546" ht="12.75">
      <c r="D2546" s="148"/>
    </row>
    <row r="2547" ht="12.75">
      <c r="D2547" s="148"/>
    </row>
    <row r="2548" ht="12.75">
      <c r="D2548" s="148"/>
    </row>
    <row r="2549" ht="12.75">
      <c r="D2549" s="148"/>
    </row>
    <row r="2550" ht="12.75">
      <c r="D2550" s="148"/>
    </row>
    <row r="2551" ht="12.75">
      <c r="D2551" s="148"/>
    </row>
    <row r="2552" ht="12.75">
      <c r="D2552" s="148"/>
    </row>
    <row r="2553" ht="12.75">
      <c r="D2553" s="148"/>
    </row>
    <row r="2554" ht="12.75">
      <c r="D2554" s="148"/>
    </row>
    <row r="2555" ht="12.75">
      <c r="D2555" s="148"/>
    </row>
    <row r="2556" ht="12.75">
      <c r="D2556" s="148"/>
    </row>
    <row r="2557" ht="12.75">
      <c r="D2557" s="148"/>
    </row>
    <row r="2558" ht="12.75">
      <c r="D2558" s="148"/>
    </row>
    <row r="2559" ht="12.75">
      <c r="D2559" s="148"/>
    </row>
    <row r="2560" ht="12.75">
      <c r="D2560" s="148"/>
    </row>
    <row r="2561" ht="12.75">
      <c r="D2561" s="148"/>
    </row>
    <row r="2562" ht="12.75">
      <c r="D2562" s="148"/>
    </row>
    <row r="2563" ht="12.75">
      <c r="D2563" s="148"/>
    </row>
    <row r="2564" ht="12.75">
      <c r="D2564" s="148"/>
    </row>
    <row r="2565" ht="12.75">
      <c r="D2565" s="148"/>
    </row>
    <row r="2566" ht="12.75">
      <c r="D2566" s="148"/>
    </row>
    <row r="2567" ht="12.75">
      <c r="D2567" s="148"/>
    </row>
    <row r="2568" ht="12.75">
      <c r="D2568" s="148"/>
    </row>
    <row r="2569" ht="12.75">
      <c r="D2569" s="148"/>
    </row>
    <row r="2570" ht="12.75">
      <c r="D2570" s="148"/>
    </row>
    <row r="2571" ht="12.75">
      <c r="D2571" s="148"/>
    </row>
    <row r="2572" ht="12.75">
      <c r="D2572" s="148"/>
    </row>
    <row r="2573" ht="12.75">
      <c r="D2573" s="148"/>
    </row>
    <row r="2574" ht="12.75">
      <c r="D2574" s="148"/>
    </row>
    <row r="2575" ht="12.75">
      <c r="D2575" s="148"/>
    </row>
    <row r="2576" ht="12.75">
      <c r="D2576" s="148"/>
    </row>
    <row r="2577" ht="12.75">
      <c r="D2577" s="148"/>
    </row>
    <row r="2578" ht="12.75">
      <c r="D2578" s="148"/>
    </row>
    <row r="2579" ht="12.75">
      <c r="D2579" s="148"/>
    </row>
    <row r="2580" ht="12.75">
      <c r="D2580" s="148"/>
    </row>
    <row r="2581" ht="12.75">
      <c r="D2581" s="148"/>
    </row>
    <row r="2582" ht="12.75">
      <c r="D2582" s="148"/>
    </row>
    <row r="2583" ht="12.75">
      <c r="D2583" s="148"/>
    </row>
    <row r="2584" ht="12.75">
      <c r="D2584" s="148"/>
    </row>
    <row r="2585" ht="12.75">
      <c r="D2585" s="148"/>
    </row>
    <row r="2586" ht="12.75">
      <c r="D2586" s="148"/>
    </row>
    <row r="2587" ht="12.75">
      <c r="D2587" s="148"/>
    </row>
    <row r="2588" ht="12.75">
      <c r="D2588" s="148"/>
    </row>
    <row r="2589" ht="12.75">
      <c r="D2589" s="148"/>
    </row>
    <row r="2590" ht="12.75">
      <c r="D2590" s="148"/>
    </row>
    <row r="2591" ht="12.75">
      <c r="D2591" s="148"/>
    </row>
    <row r="2592" ht="12.75">
      <c r="D2592" s="148"/>
    </row>
    <row r="2593" ht="12.75">
      <c r="D2593" s="148"/>
    </row>
    <row r="2594" ht="12.75">
      <c r="D2594" s="148"/>
    </row>
    <row r="2595" ht="12.75">
      <c r="D2595" s="148"/>
    </row>
    <row r="2596" ht="12.75">
      <c r="D2596" s="148"/>
    </row>
    <row r="2597" ht="12.75">
      <c r="D2597" s="148"/>
    </row>
    <row r="2598" ht="12.75">
      <c r="D2598" s="148"/>
    </row>
    <row r="2599" ht="12.75">
      <c r="D2599" s="148"/>
    </row>
    <row r="2600" ht="12.75">
      <c r="D2600" s="148"/>
    </row>
    <row r="2601" ht="12.75">
      <c r="D2601" s="148"/>
    </row>
    <row r="2602" ht="12.75">
      <c r="D2602" s="148"/>
    </row>
    <row r="2603" ht="12.75">
      <c r="D2603" s="148"/>
    </row>
    <row r="2604" ht="12.75">
      <c r="D2604" s="148"/>
    </row>
    <row r="2605" ht="12.75">
      <c r="D2605" s="148"/>
    </row>
    <row r="2606" ht="12.75">
      <c r="D2606" s="148"/>
    </row>
    <row r="2607" ht="12.75">
      <c r="D2607" s="148"/>
    </row>
    <row r="2608" ht="12.75">
      <c r="D2608" s="148"/>
    </row>
    <row r="2609" ht="12.75">
      <c r="D2609" s="148"/>
    </row>
    <row r="2610" ht="12.75">
      <c r="D2610" s="148"/>
    </row>
    <row r="2611" ht="12.75">
      <c r="D2611" s="148"/>
    </row>
    <row r="2612" ht="12.75">
      <c r="D2612" s="148"/>
    </row>
    <row r="2613" ht="12.75">
      <c r="D2613" s="148"/>
    </row>
    <row r="2614" ht="12.75">
      <c r="D2614" s="148"/>
    </row>
    <row r="2615" ht="12.75">
      <c r="D2615" s="148"/>
    </row>
    <row r="2616" ht="12.75">
      <c r="D2616" s="148"/>
    </row>
    <row r="2617" ht="12.75">
      <c r="D2617" s="148"/>
    </row>
    <row r="2618" ht="12.75">
      <c r="D2618" s="148"/>
    </row>
    <row r="2619" ht="12.75">
      <c r="D2619" s="148"/>
    </row>
    <row r="2620" ht="12.75">
      <c r="D2620" s="148"/>
    </row>
    <row r="2621" ht="12.75">
      <c r="D2621" s="148"/>
    </row>
    <row r="2622" ht="12.75">
      <c r="D2622" s="148"/>
    </row>
    <row r="2623" ht="12.75">
      <c r="D2623" s="148"/>
    </row>
    <row r="2624" ht="12.75">
      <c r="D2624" s="148"/>
    </row>
    <row r="2625" ht="12.75">
      <c r="D2625" s="148"/>
    </row>
    <row r="2626" ht="12.75">
      <c r="D2626" s="148"/>
    </row>
    <row r="2627" ht="12.75">
      <c r="D2627" s="148"/>
    </row>
    <row r="2628" ht="12.75">
      <c r="D2628" s="148"/>
    </row>
    <row r="2629" ht="12.75">
      <c r="D2629" s="148"/>
    </row>
    <row r="2630" ht="12.75">
      <c r="D2630" s="148"/>
    </row>
    <row r="2631" ht="12.75">
      <c r="D2631" s="148"/>
    </row>
    <row r="2632" ht="12.75">
      <c r="D2632" s="148"/>
    </row>
    <row r="2633" ht="12.75">
      <c r="D2633" s="148"/>
    </row>
    <row r="2634" ht="12.75">
      <c r="D2634" s="148"/>
    </row>
    <row r="2635" ht="12.75">
      <c r="D2635" s="148"/>
    </row>
    <row r="2636" ht="12.75">
      <c r="D2636" s="148"/>
    </row>
    <row r="2637" ht="12.75">
      <c r="D2637" s="148"/>
    </row>
    <row r="2638" ht="12.75">
      <c r="D2638" s="148"/>
    </row>
    <row r="2639" ht="12.75">
      <c r="D2639" s="148"/>
    </row>
    <row r="2640" ht="12.75">
      <c r="D2640" s="148"/>
    </row>
    <row r="2641" ht="12.75">
      <c r="D2641" s="148"/>
    </row>
    <row r="2642" ht="12.75">
      <c r="D2642" s="148"/>
    </row>
    <row r="2643" ht="12.75">
      <c r="D2643" s="148"/>
    </row>
    <row r="2644" ht="12.75">
      <c r="D2644" s="148"/>
    </row>
    <row r="2645" ht="12.75">
      <c r="D2645" s="148"/>
    </row>
    <row r="2646" ht="12.75">
      <c r="D2646" s="148"/>
    </row>
    <row r="2647" ht="12.75">
      <c r="D2647" s="148"/>
    </row>
    <row r="2648" ht="12.75">
      <c r="D2648" s="148"/>
    </row>
    <row r="2649" ht="12.75">
      <c r="D2649" s="148"/>
    </row>
    <row r="2650" ht="12.75">
      <c r="D2650" s="148"/>
    </row>
    <row r="2651" ht="12.75">
      <c r="D2651" s="148"/>
    </row>
    <row r="2652" ht="12.75">
      <c r="D2652" s="148"/>
    </row>
    <row r="2653" ht="12.75">
      <c r="D2653" s="148"/>
    </row>
    <row r="2654" ht="12.75">
      <c r="D2654" s="148"/>
    </row>
    <row r="2655" ht="12.75">
      <c r="D2655" s="148"/>
    </row>
    <row r="2656" ht="12.75">
      <c r="D2656" s="148"/>
    </row>
    <row r="2657" ht="12.75">
      <c r="D2657" s="148"/>
    </row>
    <row r="2658" ht="12.75">
      <c r="D2658" s="148"/>
    </row>
    <row r="2659" ht="12.75">
      <c r="D2659" s="148"/>
    </row>
    <row r="2660" ht="12.75">
      <c r="D2660" s="148"/>
    </row>
    <row r="2661" ht="12.75">
      <c r="D2661" s="148"/>
    </row>
    <row r="2662" ht="12.75">
      <c r="D2662" s="148"/>
    </row>
    <row r="2663" ht="12.75">
      <c r="D2663" s="148"/>
    </row>
    <row r="2664" ht="12.75">
      <c r="D2664" s="148"/>
    </row>
    <row r="2665" ht="12.75">
      <c r="D2665" s="148"/>
    </row>
    <row r="2666" ht="12.75">
      <c r="D2666" s="148"/>
    </row>
    <row r="2667" ht="12.75">
      <c r="D2667" s="148"/>
    </row>
    <row r="2668" ht="12.75">
      <c r="D2668" s="148"/>
    </row>
    <row r="2669" ht="12.75">
      <c r="D2669" s="148"/>
    </row>
    <row r="2670" ht="12.75">
      <c r="D2670" s="148"/>
    </row>
    <row r="2671" ht="12.75">
      <c r="D2671" s="148"/>
    </row>
    <row r="2672" ht="12.75">
      <c r="D2672" s="148"/>
    </row>
    <row r="2673" ht="12.75">
      <c r="D2673" s="148"/>
    </row>
    <row r="2674" ht="12.75">
      <c r="D2674" s="148"/>
    </row>
    <row r="2675" ht="12.75">
      <c r="D2675" s="148"/>
    </row>
    <row r="2676" ht="12.75">
      <c r="D2676" s="148"/>
    </row>
    <row r="2677" ht="12.75">
      <c r="D2677" s="148"/>
    </row>
    <row r="2678" ht="12.75">
      <c r="D2678" s="148"/>
    </row>
    <row r="2679" ht="12.75">
      <c r="D2679" s="148"/>
    </row>
    <row r="2680" ht="12.75">
      <c r="D2680" s="148"/>
    </row>
    <row r="2681" ht="12.75">
      <c r="D2681" s="148"/>
    </row>
    <row r="2682" ht="12.75">
      <c r="D2682" s="148"/>
    </row>
    <row r="2683" ht="12.75">
      <c r="D2683" s="148"/>
    </row>
    <row r="2684" ht="12.75">
      <c r="D2684" s="148"/>
    </row>
    <row r="2685" ht="12.75">
      <c r="D2685" s="148"/>
    </row>
    <row r="2686" ht="12.75">
      <c r="D2686" s="148"/>
    </row>
    <row r="2687" ht="12.75">
      <c r="D2687" s="148"/>
    </row>
    <row r="2688" ht="12.75">
      <c r="D2688" s="148"/>
    </row>
    <row r="2689" ht="12.75">
      <c r="D2689" s="148"/>
    </row>
    <row r="2690" ht="12.75">
      <c r="D2690" s="148"/>
    </row>
    <row r="2691" ht="12.75">
      <c r="D2691" s="148"/>
    </row>
    <row r="2692" ht="12.75">
      <c r="D2692" s="148"/>
    </row>
    <row r="2693" ht="12.75">
      <c r="D2693" s="148"/>
    </row>
    <row r="2694" ht="12.75">
      <c r="D2694" s="148"/>
    </row>
    <row r="2695" ht="12.75">
      <c r="D2695" s="148"/>
    </row>
    <row r="2696" ht="12.75">
      <c r="D2696" s="148"/>
    </row>
    <row r="2697" ht="12.75">
      <c r="D2697" s="148"/>
    </row>
    <row r="2698" ht="12.75">
      <c r="D2698" s="148"/>
    </row>
    <row r="2699" ht="12.75">
      <c r="D2699" s="148"/>
    </row>
    <row r="2700" ht="12.75">
      <c r="D2700" s="148"/>
    </row>
    <row r="2701" ht="12.75">
      <c r="D2701" s="148"/>
    </row>
    <row r="2702" ht="12.75">
      <c r="D2702" s="148"/>
    </row>
    <row r="2703" ht="12.75">
      <c r="D2703" s="148"/>
    </row>
    <row r="2704" ht="12.75">
      <c r="D2704" s="148"/>
    </row>
    <row r="2705" ht="12.75">
      <c r="D2705" s="148"/>
    </row>
    <row r="2706" ht="12.75">
      <c r="D2706" s="148"/>
    </row>
    <row r="2707" ht="12.75">
      <c r="D2707" s="148"/>
    </row>
    <row r="2708" ht="12.75">
      <c r="D2708" s="148"/>
    </row>
    <row r="2709" ht="12.75">
      <c r="D2709" s="148"/>
    </row>
    <row r="2710" ht="12.75">
      <c r="D2710" s="148"/>
    </row>
    <row r="2711" ht="12.75">
      <c r="D2711" s="148"/>
    </row>
    <row r="2712" ht="12.75">
      <c r="D2712" s="148"/>
    </row>
    <row r="2713" ht="12.75">
      <c r="D2713" s="148"/>
    </row>
    <row r="2714" ht="12.75">
      <c r="D2714" s="148"/>
    </row>
    <row r="2715" ht="12.75">
      <c r="D2715" s="148"/>
    </row>
    <row r="2716" ht="12.75">
      <c r="D2716" s="148"/>
    </row>
    <row r="2717" ht="12.75">
      <c r="D2717" s="148"/>
    </row>
    <row r="2718" ht="12.75">
      <c r="D2718" s="148"/>
    </row>
    <row r="2719" ht="12.75">
      <c r="D2719" s="148"/>
    </row>
    <row r="2720" ht="12.75">
      <c r="D2720" s="148"/>
    </row>
    <row r="2721" ht="12.75">
      <c r="D2721" s="148"/>
    </row>
    <row r="2722" ht="12.75">
      <c r="D2722" s="148"/>
    </row>
    <row r="2723" ht="12.75">
      <c r="D2723" s="148"/>
    </row>
    <row r="2724" ht="12.75">
      <c r="D2724" s="148"/>
    </row>
    <row r="2725" ht="12.75">
      <c r="D2725" s="148"/>
    </row>
    <row r="2726" ht="12.75">
      <c r="D2726" s="148"/>
    </row>
    <row r="2727" ht="12.75">
      <c r="D2727" s="148"/>
    </row>
    <row r="2728" ht="12.75">
      <c r="D2728" s="148"/>
    </row>
    <row r="2729" ht="12.75">
      <c r="D2729" s="148"/>
    </row>
    <row r="2730" ht="12.75">
      <c r="D2730" s="148"/>
    </row>
    <row r="2731" ht="12.75">
      <c r="D2731" s="148"/>
    </row>
    <row r="2732" ht="12.75">
      <c r="D2732" s="148"/>
    </row>
    <row r="2733" ht="12.75">
      <c r="D2733" s="148"/>
    </row>
    <row r="2734" ht="12.75">
      <c r="D2734" s="148"/>
    </row>
    <row r="2735" ht="12.75">
      <c r="D2735" s="148"/>
    </row>
    <row r="2736" ht="12.75">
      <c r="D2736" s="148"/>
    </row>
    <row r="2737" ht="12.75">
      <c r="D2737" s="148"/>
    </row>
    <row r="2738" ht="12.75">
      <c r="D2738" s="148"/>
    </row>
    <row r="2739" ht="12.75">
      <c r="D2739" s="148"/>
    </row>
    <row r="2740" ht="12.75">
      <c r="D2740" s="148"/>
    </row>
    <row r="2741" ht="12.75">
      <c r="D2741" s="148"/>
    </row>
    <row r="2742" ht="12.75">
      <c r="D2742" s="148"/>
    </row>
    <row r="2743" ht="12.75">
      <c r="D2743" s="148"/>
    </row>
    <row r="2744" ht="12.75">
      <c r="D2744" s="148"/>
    </row>
    <row r="2745" ht="12.75">
      <c r="D2745" s="148"/>
    </row>
    <row r="2746" ht="12.75">
      <c r="D2746" s="148"/>
    </row>
    <row r="2747" ht="12.75">
      <c r="D2747" s="148"/>
    </row>
    <row r="2748" ht="12.75">
      <c r="D2748" s="148"/>
    </row>
    <row r="2749" ht="12.75">
      <c r="D2749" s="148"/>
    </row>
    <row r="2750" ht="12.75">
      <c r="D2750" s="148"/>
    </row>
    <row r="2751" ht="12.75">
      <c r="D2751" s="148"/>
    </row>
    <row r="2752" ht="12.75">
      <c r="D2752" s="148"/>
    </row>
    <row r="2753" ht="12.75">
      <c r="D2753" s="148"/>
    </row>
    <row r="2754" ht="12.75">
      <c r="D2754" s="148"/>
    </row>
    <row r="2755" ht="12.75">
      <c r="D2755" s="148"/>
    </row>
    <row r="2756" ht="12.75">
      <c r="D2756" s="148"/>
    </row>
    <row r="2757" ht="12.75">
      <c r="D2757" s="148"/>
    </row>
    <row r="2758" ht="12.75">
      <c r="D2758" s="148"/>
    </row>
    <row r="2759" ht="12.75">
      <c r="D2759" s="148"/>
    </row>
    <row r="2760" ht="12.75">
      <c r="D2760" s="148"/>
    </row>
    <row r="2761" ht="12.75">
      <c r="D2761" s="148"/>
    </row>
    <row r="2762" ht="12.75">
      <c r="D2762" s="148"/>
    </row>
    <row r="2763" ht="12.75">
      <c r="D2763" s="148"/>
    </row>
    <row r="2764" ht="12.75">
      <c r="D2764" s="148"/>
    </row>
    <row r="2765" ht="12.75">
      <c r="D2765" s="148"/>
    </row>
    <row r="2766" ht="12.75">
      <c r="D2766" s="148"/>
    </row>
    <row r="2767" ht="12.75">
      <c r="D2767" s="148"/>
    </row>
    <row r="2768" ht="12.75">
      <c r="D2768" s="148"/>
    </row>
    <row r="2769" ht="12.75">
      <c r="D2769" s="148"/>
    </row>
    <row r="2770" ht="12.75">
      <c r="D2770" s="148"/>
    </row>
    <row r="2771" ht="12.75">
      <c r="D2771" s="148"/>
    </row>
    <row r="2772" ht="12.75">
      <c r="D2772" s="148"/>
    </row>
    <row r="2773" ht="12.75">
      <c r="D2773" s="148"/>
    </row>
    <row r="2774" ht="12.75">
      <c r="D2774" s="148"/>
    </row>
    <row r="2775" ht="12.75">
      <c r="D2775" s="148"/>
    </row>
    <row r="2776" ht="12.75">
      <c r="D2776" s="148"/>
    </row>
    <row r="2777" ht="12.75">
      <c r="D2777" s="148"/>
    </row>
    <row r="2778" ht="12.75">
      <c r="D2778" s="148"/>
    </row>
    <row r="2779" ht="12.75">
      <c r="D2779" s="148"/>
    </row>
    <row r="2780" ht="12.75">
      <c r="D2780" s="148"/>
    </row>
    <row r="2781" ht="12.75">
      <c r="D2781" s="148"/>
    </row>
    <row r="2782" ht="12.75">
      <c r="D2782" s="148"/>
    </row>
    <row r="2783" ht="12.75">
      <c r="D2783" s="148"/>
    </row>
    <row r="2784" ht="12.75">
      <c r="D2784" s="148"/>
    </row>
    <row r="2785" ht="12.75">
      <c r="D2785" s="148"/>
    </row>
    <row r="2786" ht="12.75">
      <c r="D2786" s="148"/>
    </row>
    <row r="2787" ht="12.75">
      <c r="D2787" s="148"/>
    </row>
    <row r="2788" ht="12.75">
      <c r="D2788" s="148"/>
    </row>
    <row r="2789" ht="12.75">
      <c r="D2789" s="148"/>
    </row>
    <row r="2790" ht="12.75">
      <c r="D2790" s="148"/>
    </row>
    <row r="2791" ht="12.75">
      <c r="D2791" s="148"/>
    </row>
    <row r="2792" ht="12.75">
      <c r="D2792" s="148"/>
    </row>
    <row r="2793" ht="12.75">
      <c r="D2793" s="148"/>
    </row>
    <row r="2794" ht="12.75">
      <c r="D2794" s="148"/>
    </row>
    <row r="2795" ht="12.75">
      <c r="D2795" s="148"/>
    </row>
    <row r="2796" ht="12.75">
      <c r="D2796" s="148"/>
    </row>
    <row r="2797" ht="12.75">
      <c r="D2797" s="148"/>
    </row>
    <row r="2798" ht="12.75">
      <c r="D2798" s="148"/>
    </row>
    <row r="2799" ht="12.75">
      <c r="D2799" s="148"/>
    </row>
    <row r="2800" ht="12.75">
      <c r="D2800" s="148"/>
    </row>
    <row r="2801" ht="12.75">
      <c r="D2801" s="148"/>
    </row>
    <row r="2802" ht="12.75">
      <c r="D2802" s="148"/>
    </row>
    <row r="2803" ht="12.75">
      <c r="D2803" s="148"/>
    </row>
    <row r="2804" ht="12.75">
      <c r="D2804" s="148"/>
    </row>
    <row r="2805" ht="12.75">
      <c r="D2805" s="148"/>
    </row>
    <row r="2806" ht="12.75">
      <c r="D2806" s="148"/>
    </row>
    <row r="2807" ht="12.75">
      <c r="D2807" s="148"/>
    </row>
    <row r="2808" ht="12.75">
      <c r="D2808" s="148"/>
    </row>
    <row r="2809" ht="12.75">
      <c r="D2809" s="148"/>
    </row>
    <row r="2810" ht="12.75">
      <c r="D2810" s="148"/>
    </row>
    <row r="2811" ht="12.75">
      <c r="D2811" s="148"/>
    </row>
    <row r="2812" ht="12.75">
      <c r="D2812" s="148"/>
    </row>
    <row r="2813" ht="12.75">
      <c r="D2813" s="148"/>
    </row>
    <row r="2814" ht="12.75">
      <c r="D2814" s="148"/>
    </row>
    <row r="2815" ht="12.75">
      <c r="D2815" s="148"/>
    </row>
    <row r="2816" ht="12.75">
      <c r="D2816" s="148"/>
    </row>
    <row r="2817" ht="12.75">
      <c r="D2817" s="148"/>
    </row>
    <row r="2818" ht="12.75">
      <c r="D2818" s="148"/>
    </row>
    <row r="2819" ht="12.75">
      <c r="D2819" s="148"/>
    </row>
    <row r="2820" ht="12.75">
      <c r="D2820" s="148"/>
    </row>
    <row r="2821" ht="12.75">
      <c r="D2821" s="148"/>
    </row>
    <row r="2822" ht="12.75">
      <c r="D2822" s="148"/>
    </row>
    <row r="2823" ht="12.75">
      <c r="D2823" s="148"/>
    </row>
    <row r="2824" ht="12.75">
      <c r="D2824" s="148"/>
    </row>
    <row r="2825" ht="12.75">
      <c r="D2825" s="148"/>
    </row>
    <row r="2826" ht="12.75">
      <c r="D2826" s="148"/>
    </row>
    <row r="2827" ht="12.75">
      <c r="D2827" s="148"/>
    </row>
    <row r="2828" ht="12.75">
      <c r="D2828" s="148"/>
    </row>
    <row r="2829" ht="12.75">
      <c r="D2829" s="148"/>
    </row>
    <row r="2830" ht="12.75">
      <c r="D2830" s="148"/>
    </row>
    <row r="2831" ht="12.75">
      <c r="D2831" s="148"/>
    </row>
    <row r="2832" ht="12.75">
      <c r="D2832" s="148"/>
    </row>
    <row r="2833" ht="12.75">
      <c r="D2833" s="148"/>
    </row>
    <row r="2834" ht="12.75">
      <c r="D2834" s="148"/>
    </row>
    <row r="2835" ht="12.75">
      <c r="D2835" s="148"/>
    </row>
    <row r="2836" ht="12.75">
      <c r="D2836" s="148"/>
    </row>
    <row r="2837" ht="12.75">
      <c r="D2837" s="148"/>
    </row>
    <row r="2838" ht="12.75">
      <c r="D2838" s="148"/>
    </row>
    <row r="2839" ht="12.75">
      <c r="D2839" s="148"/>
    </row>
    <row r="2840" ht="12.75">
      <c r="D2840" s="148"/>
    </row>
    <row r="2841" ht="12.75">
      <c r="D2841" s="148"/>
    </row>
    <row r="2842" ht="12.75">
      <c r="D2842" s="148"/>
    </row>
    <row r="2843" ht="12.75">
      <c r="D2843" s="148"/>
    </row>
    <row r="2844" ht="12.75">
      <c r="D2844" s="148"/>
    </row>
    <row r="2845" ht="12.75">
      <c r="D2845" s="148"/>
    </row>
    <row r="2846" ht="12.75">
      <c r="D2846" s="148"/>
    </row>
    <row r="2847" ht="12.75">
      <c r="D2847" s="148"/>
    </row>
    <row r="2848" ht="12.75">
      <c r="D2848" s="148"/>
    </row>
    <row r="2849" ht="12.75">
      <c r="D2849" s="148"/>
    </row>
    <row r="2850" ht="12.75">
      <c r="D2850" s="148"/>
    </row>
    <row r="2851" ht="12.75">
      <c r="D2851" s="148"/>
    </row>
    <row r="2852" ht="12.75">
      <c r="D2852" s="148"/>
    </row>
    <row r="2853" ht="12.75">
      <c r="D2853" s="148"/>
    </row>
    <row r="2854" ht="12.75">
      <c r="D2854" s="148"/>
    </row>
    <row r="2855" ht="12.75">
      <c r="D2855" s="148"/>
    </row>
    <row r="2856" ht="12.75">
      <c r="D2856" s="148"/>
    </row>
    <row r="2857" ht="12.75">
      <c r="D2857" s="148"/>
    </row>
    <row r="2858" ht="12.75">
      <c r="D2858" s="148"/>
    </row>
    <row r="2859" ht="12.75">
      <c r="D2859" s="148"/>
    </row>
    <row r="2860" ht="12.75">
      <c r="D2860" s="148"/>
    </row>
    <row r="2861" ht="12.75">
      <c r="D2861" s="148"/>
    </row>
    <row r="2862" ht="12.75">
      <c r="D2862" s="148"/>
    </row>
    <row r="2863" ht="12.75">
      <c r="D2863" s="148"/>
    </row>
    <row r="2864" ht="12.75">
      <c r="D2864" s="148"/>
    </row>
    <row r="2865" ht="12.75">
      <c r="D2865" s="148"/>
    </row>
    <row r="2866" ht="12.75">
      <c r="D2866" s="148"/>
    </row>
    <row r="2867" ht="12.75">
      <c r="D2867" s="148"/>
    </row>
    <row r="2868" ht="12.75">
      <c r="D2868" s="148"/>
    </row>
    <row r="2869" ht="12.75">
      <c r="D2869" s="148"/>
    </row>
    <row r="2870" ht="12.75">
      <c r="D2870" s="148"/>
    </row>
    <row r="2871" ht="12.75">
      <c r="D2871" s="148"/>
    </row>
    <row r="2872" ht="12.75">
      <c r="D2872" s="148"/>
    </row>
    <row r="2873" ht="12.75">
      <c r="D2873" s="148"/>
    </row>
    <row r="2874" ht="12.75">
      <c r="D2874" s="148"/>
    </row>
    <row r="2875" ht="12.75">
      <c r="D2875" s="148"/>
    </row>
    <row r="2876" ht="12.75">
      <c r="D2876" s="148"/>
    </row>
    <row r="2877" ht="12.75">
      <c r="D2877" s="148"/>
    </row>
    <row r="2878" ht="12.75">
      <c r="D2878" s="148"/>
    </row>
    <row r="2879" ht="12.75">
      <c r="D2879" s="148"/>
    </row>
    <row r="2880" ht="12.75">
      <c r="D2880" s="148"/>
    </row>
    <row r="2881" ht="12.75">
      <c r="D2881" s="148"/>
    </row>
    <row r="2882" ht="12.75">
      <c r="D2882" s="148"/>
    </row>
    <row r="2883" ht="12.75">
      <c r="D2883" s="148"/>
    </row>
    <row r="2884" ht="12.75">
      <c r="D2884" s="148"/>
    </row>
    <row r="2885" ht="12.75">
      <c r="D2885" s="148"/>
    </row>
    <row r="2886" ht="12.75">
      <c r="D2886" s="148"/>
    </row>
    <row r="2887" ht="12.75">
      <c r="D2887" s="148"/>
    </row>
    <row r="2888" ht="12.75">
      <c r="D2888" s="148"/>
    </row>
    <row r="2889" ht="12.75">
      <c r="D2889" s="148"/>
    </row>
    <row r="2890" ht="12.75">
      <c r="D2890" s="148"/>
    </row>
    <row r="2891" ht="12.75">
      <c r="D2891" s="148"/>
    </row>
    <row r="2892" ht="12.75">
      <c r="D2892" s="148"/>
    </row>
    <row r="2893" ht="12.75">
      <c r="D2893" s="148"/>
    </row>
    <row r="2894" ht="12.75">
      <c r="D2894" s="148"/>
    </row>
    <row r="2895" ht="12.75">
      <c r="D2895" s="148"/>
    </row>
    <row r="2896" ht="12.75">
      <c r="D2896" s="148"/>
    </row>
    <row r="2897" ht="12.75">
      <c r="D2897" s="148"/>
    </row>
    <row r="2898" ht="12.75">
      <c r="D2898" s="148"/>
    </row>
    <row r="2899" ht="12.75">
      <c r="D2899" s="148"/>
    </row>
    <row r="2900" ht="12.75">
      <c r="D2900" s="148"/>
    </row>
    <row r="2901" ht="12.75">
      <c r="D2901" s="148"/>
    </row>
    <row r="2902" ht="12.75">
      <c r="D2902" s="148"/>
    </row>
    <row r="2903" ht="12.75">
      <c r="D2903" s="148"/>
    </row>
    <row r="2904" ht="12.75">
      <c r="D2904" s="148"/>
    </row>
    <row r="2905" ht="12.75">
      <c r="D2905" s="148"/>
    </row>
    <row r="2906" ht="12.75">
      <c r="D2906" s="148"/>
    </row>
    <row r="2907" ht="12.75">
      <c r="D2907" s="148"/>
    </row>
    <row r="2908" ht="12.75">
      <c r="D2908" s="148"/>
    </row>
    <row r="2909" ht="12.75">
      <c r="D2909" s="148"/>
    </row>
    <row r="2910" ht="12.75">
      <c r="D2910" s="148"/>
    </row>
    <row r="2911" ht="12.75">
      <c r="D2911" s="148"/>
    </row>
    <row r="2912" ht="12.75">
      <c r="D2912" s="148"/>
    </row>
    <row r="2913" ht="12.75">
      <c r="D2913" s="148"/>
    </row>
    <row r="2914" ht="12.75">
      <c r="D2914" s="148"/>
    </row>
    <row r="2915" ht="12.75">
      <c r="D2915" s="148"/>
    </row>
    <row r="2916" ht="12.75">
      <c r="D2916" s="148"/>
    </row>
    <row r="2917" ht="12.75">
      <c r="D2917" s="148"/>
    </row>
    <row r="2918" ht="12.75">
      <c r="D2918" s="148"/>
    </row>
    <row r="2919" ht="12.75">
      <c r="D2919" s="148"/>
    </row>
    <row r="2920" ht="12.75">
      <c r="D2920" s="148"/>
    </row>
    <row r="2921" ht="12.75">
      <c r="D2921" s="148"/>
    </row>
    <row r="2922" ht="12.75">
      <c r="D2922" s="148"/>
    </row>
    <row r="2923" ht="12.75">
      <c r="D2923" s="148"/>
    </row>
    <row r="2924" ht="12.75">
      <c r="D2924" s="148"/>
    </row>
    <row r="2925" ht="12.75">
      <c r="D2925" s="148"/>
    </row>
    <row r="2926" ht="12.75">
      <c r="D2926" s="148"/>
    </row>
    <row r="2927" ht="12.75">
      <c r="D2927" s="148"/>
    </row>
    <row r="2928" ht="12.75">
      <c r="D2928" s="148"/>
    </row>
    <row r="2929" ht="12.75">
      <c r="D2929" s="148"/>
    </row>
    <row r="2930" ht="12.75">
      <c r="D2930" s="148"/>
    </row>
    <row r="2931" ht="12.75">
      <c r="D2931" s="148"/>
    </row>
    <row r="2932" ht="12.75">
      <c r="D2932" s="148"/>
    </row>
    <row r="2933" ht="12.75">
      <c r="D2933" s="148"/>
    </row>
    <row r="2934" ht="12.75">
      <c r="D2934" s="148"/>
    </row>
    <row r="2935" ht="12.75">
      <c r="D2935" s="148"/>
    </row>
    <row r="2936" ht="12.75">
      <c r="D2936" s="148"/>
    </row>
    <row r="2937" ht="12.75">
      <c r="D2937" s="148"/>
    </row>
    <row r="2938" ht="12.75">
      <c r="D2938" s="148"/>
    </row>
    <row r="2939" ht="12.75">
      <c r="D2939" s="148"/>
    </row>
    <row r="2940" ht="12.75">
      <c r="D2940" s="148"/>
    </row>
    <row r="2941" ht="12.75">
      <c r="D2941" s="148"/>
    </row>
    <row r="2942" ht="12.75">
      <c r="D2942" s="148"/>
    </row>
    <row r="2943" ht="12.75">
      <c r="D2943" s="148"/>
    </row>
    <row r="2944" ht="12.75">
      <c r="D2944" s="148"/>
    </row>
    <row r="2945" ht="12.75">
      <c r="D2945" s="148"/>
    </row>
    <row r="2946" ht="12.75">
      <c r="D2946" s="148"/>
    </row>
    <row r="2947" ht="12.75">
      <c r="D2947" s="148"/>
    </row>
    <row r="2948" ht="12.75">
      <c r="D2948" s="148"/>
    </row>
    <row r="2949" ht="12.75">
      <c r="D2949" s="148"/>
    </row>
    <row r="2950" ht="12.75">
      <c r="D2950" s="148"/>
    </row>
    <row r="2951" ht="12.75">
      <c r="D2951" s="148"/>
    </row>
    <row r="2952" ht="12.75">
      <c r="D2952" s="148"/>
    </row>
    <row r="2953" ht="12.75">
      <c r="D2953" s="148"/>
    </row>
    <row r="2954" ht="12.75">
      <c r="D2954" s="148"/>
    </row>
    <row r="2955" ht="12.75">
      <c r="D2955" s="148"/>
    </row>
    <row r="2956" ht="12.75">
      <c r="D2956" s="148"/>
    </row>
    <row r="2957" ht="12.75">
      <c r="D2957" s="148"/>
    </row>
    <row r="2958" ht="12.75">
      <c r="D2958" s="148"/>
    </row>
    <row r="2959" ht="12.75">
      <c r="D2959" s="148"/>
    </row>
    <row r="2960" ht="12.75">
      <c r="D2960" s="148"/>
    </row>
    <row r="2961" ht="12.75">
      <c r="D2961" s="148"/>
    </row>
    <row r="2962" ht="12.75">
      <c r="D2962" s="148"/>
    </row>
    <row r="2963" ht="12.75">
      <c r="D2963" s="148"/>
    </row>
    <row r="2964" ht="12.75">
      <c r="D2964" s="148"/>
    </row>
    <row r="2965" ht="12.75">
      <c r="D2965" s="148"/>
    </row>
    <row r="2966" ht="12.75">
      <c r="D2966" s="148"/>
    </row>
    <row r="2967" ht="12.75">
      <c r="D2967" s="148"/>
    </row>
    <row r="2968" ht="12.75">
      <c r="D2968" s="148"/>
    </row>
    <row r="2969" ht="12.75">
      <c r="D2969" s="148"/>
    </row>
    <row r="2970" ht="12.75">
      <c r="D2970" s="148"/>
    </row>
    <row r="2971" ht="12.75">
      <c r="D2971" s="148"/>
    </row>
    <row r="2972" ht="12.75">
      <c r="D2972" s="148"/>
    </row>
    <row r="2973" ht="12.75">
      <c r="D2973" s="148"/>
    </row>
    <row r="2974" ht="12.75">
      <c r="D2974" s="148"/>
    </row>
    <row r="2975" ht="12.75">
      <c r="D2975" s="148"/>
    </row>
    <row r="2976" ht="12.75">
      <c r="D2976" s="148"/>
    </row>
    <row r="2977" ht="12.75">
      <c r="D2977" s="148"/>
    </row>
    <row r="2978" ht="12.75">
      <c r="D2978" s="148"/>
    </row>
    <row r="2979" ht="12.75">
      <c r="D2979" s="148"/>
    </row>
    <row r="2980" ht="12.75">
      <c r="D2980" s="148"/>
    </row>
    <row r="2981" ht="12.75">
      <c r="D2981" s="148"/>
    </row>
    <row r="2982" ht="12.75">
      <c r="D2982" s="148"/>
    </row>
    <row r="2983" ht="12.75">
      <c r="D2983" s="148"/>
    </row>
    <row r="2984" ht="12.75">
      <c r="D2984" s="148"/>
    </row>
    <row r="2985" ht="12.75">
      <c r="D2985" s="148"/>
    </row>
    <row r="2986" ht="12.75">
      <c r="D2986" s="148"/>
    </row>
    <row r="2987" ht="12.75">
      <c r="D2987" s="148"/>
    </row>
    <row r="2988" ht="12.75">
      <c r="D2988" s="148"/>
    </row>
    <row r="2989" ht="12.75">
      <c r="D2989" s="148"/>
    </row>
    <row r="2990" ht="12.75">
      <c r="D2990" s="148"/>
    </row>
    <row r="2991" ht="12.75">
      <c r="D2991" s="148"/>
    </row>
    <row r="2992" ht="12.75">
      <c r="D2992" s="148"/>
    </row>
    <row r="2993" ht="12.75">
      <c r="D2993" s="148"/>
    </row>
    <row r="2994" ht="12.75">
      <c r="D2994" s="148"/>
    </row>
    <row r="2995" ht="12.75">
      <c r="D2995" s="148"/>
    </row>
    <row r="2996" ht="12.75">
      <c r="D2996" s="148"/>
    </row>
    <row r="2997" ht="12.75">
      <c r="D2997" s="148"/>
    </row>
    <row r="2998" ht="12.75">
      <c r="D2998" s="148"/>
    </row>
    <row r="2999" ht="12.75">
      <c r="D2999" s="148"/>
    </row>
    <row r="3000" ht="12.75">
      <c r="D3000" s="148"/>
    </row>
    <row r="3001" ht="12.75">
      <c r="D3001" s="148"/>
    </row>
    <row r="3002" ht="12.75">
      <c r="D3002" s="148"/>
    </row>
    <row r="3003" ht="12.75">
      <c r="D3003" s="148"/>
    </row>
    <row r="3004" ht="12.75">
      <c r="D3004" s="148"/>
    </row>
    <row r="3005" ht="12.75">
      <c r="D3005" s="148"/>
    </row>
    <row r="3006" ht="12.75">
      <c r="D3006" s="148"/>
    </row>
    <row r="3007" ht="12.75">
      <c r="D3007" s="148"/>
    </row>
    <row r="3008" ht="12.75">
      <c r="D3008" s="148"/>
    </row>
    <row r="3009" ht="12.75">
      <c r="D3009" s="148"/>
    </row>
    <row r="3010" ht="12.75">
      <c r="D3010" s="148"/>
    </row>
    <row r="3011" ht="12.75">
      <c r="D3011" s="148"/>
    </row>
    <row r="3012" ht="12.75">
      <c r="D3012" s="148"/>
    </row>
    <row r="3013" ht="12.75">
      <c r="D3013" s="148"/>
    </row>
    <row r="3014" ht="12.75">
      <c r="D3014" s="148"/>
    </row>
    <row r="3015" ht="12.75">
      <c r="D3015" s="148"/>
    </row>
    <row r="3016" ht="12.75">
      <c r="D3016" s="148"/>
    </row>
    <row r="3017" ht="12.75">
      <c r="D3017" s="148"/>
    </row>
    <row r="3018" ht="12.75">
      <c r="D3018" s="148"/>
    </row>
    <row r="3019" ht="12.75">
      <c r="D3019" s="148"/>
    </row>
    <row r="3020" ht="12.75">
      <c r="D3020" s="148"/>
    </row>
    <row r="3021" ht="12.75">
      <c r="D3021" s="148"/>
    </row>
    <row r="3022" ht="12.75">
      <c r="D3022" s="148"/>
    </row>
    <row r="3023" ht="12.75">
      <c r="D3023" s="148"/>
    </row>
    <row r="3024" ht="12.75">
      <c r="D3024" s="148"/>
    </row>
    <row r="3025" ht="12.75">
      <c r="D3025" s="148"/>
    </row>
    <row r="3026" ht="12.75">
      <c r="D3026" s="148"/>
    </row>
    <row r="3027" ht="12.75">
      <c r="D3027" s="148"/>
    </row>
    <row r="3028" ht="12.75">
      <c r="D3028" s="148"/>
    </row>
    <row r="3029" ht="12.75">
      <c r="D3029" s="148"/>
    </row>
    <row r="3030" ht="12.75">
      <c r="D3030" s="148"/>
    </row>
    <row r="3031" ht="12.75">
      <c r="D3031" s="148"/>
    </row>
    <row r="3032" ht="12.75">
      <c r="D3032" s="148"/>
    </row>
    <row r="3033" ht="12.75">
      <c r="D3033" s="148"/>
    </row>
    <row r="3034" ht="12.75">
      <c r="D3034" s="148"/>
    </row>
    <row r="3035" ht="12.75">
      <c r="D3035" s="148"/>
    </row>
    <row r="3036" ht="12.75">
      <c r="D3036" s="148"/>
    </row>
    <row r="3037" ht="12.75">
      <c r="D3037" s="148"/>
    </row>
    <row r="3038" ht="12.75">
      <c r="D3038" s="148"/>
    </row>
    <row r="3039" ht="12.75">
      <c r="D3039" s="148"/>
    </row>
    <row r="3040" ht="12.75">
      <c r="D3040" s="148"/>
    </row>
    <row r="3041" ht="12.75">
      <c r="D3041" s="148"/>
    </row>
    <row r="3042" ht="12.75">
      <c r="D3042" s="148"/>
    </row>
    <row r="3043" ht="12.75">
      <c r="D3043" s="148"/>
    </row>
    <row r="3044" ht="12.75">
      <c r="D3044" s="148"/>
    </row>
    <row r="3045" ht="12.75">
      <c r="D3045" s="148"/>
    </row>
    <row r="3046" ht="12.75">
      <c r="D3046" s="148"/>
    </row>
    <row r="3047" ht="12.75">
      <c r="D3047" s="148"/>
    </row>
    <row r="3048" ht="12.75">
      <c r="D3048" s="148"/>
    </row>
    <row r="3049" ht="12.75">
      <c r="D3049" s="148"/>
    </row>
    <row r="3050" ht="12.75">
      <c r="D3050" s="148"/>
    </row>
    <row r="3051" ht="12.75">
      <c r="D3051" s="148"/>
    </row>
    <row r="3052" ht="12.75">
      <c r="D3052" s="148"/>
    </row>
    <row r="3053" ht="12.75">
      <c r="D3053" s="148"/>
    </row>
    <row r="3054" ht="12.75">
      <c r="D3054" s="148"/>
    </row>
    <row r="3055" ht="12.75">
      <c r="D3055" s="148"/>
    </row>
    <row r="3056" ht="12.75">
      <c r="D3056" s="148"/>
    </row>
    <row r="3057" ht="12.75">
      <c r="D3057" s="148"/>
    </row>
    <row r="3058" ht="12.75">
      <c r="D3058" s="148"/>
    </row>
    <row r="3059" ht="12.75">
      <c r="D3059" s="148"/>
    </row>
    <row r="3060" ht="12.75">
      <c r="D3060" s="148"/>
    </row>
    <row r="3061" ht="12.75">
      <c r="D3061" s="148"/>
    </row>
    <row r="3062" ht="12.75">
      <c r="D3062" s="148"/>
    </row>
    <row r="3063" ht="12.75">
      <c r="D3063" s="148"/>
    </row>
    <row r="3064" ht="12.75">
      <c r="D3064" s="148"/>
    </row>
    <row r="3065" ht="12.75">
      <c r="D3065" s="148"/>
    </row>
    <row r="3066" ht="12.75">
      <c r="D3066" s="148"/>
    </row>
    <row r="3067" ht="12.75">
      <c r="D3067" s="148"/>
    </row>
    <row r="3068" ht="12.75">
      <c r="D3068" s="148"/>
    </row>
    <row r="3069" ht="12.75">
      <c r="D3069" s="148"/>
    </row>
    <row r="3070" ht="12.75">
      <c r="D3070" s="148"/>
    </row>
    <row r="3071" ht="12.75">
      <c r="D3071" s="148"/>
    </row>
    <row r="3072" ht="12.75">
      <c r="D3072" s="148"/>
    </row>
    <row r="3073" ht="12.75">
      <c r="D3073" s="148"/>
    </row>
    <row r="3074" ht="12.75">
      <c r="D3074" s="148"/>
    </row>
    <row r="3075" ht="12.75">
      <c r="D3075" s="148"/>
    </row>
    <row r="3076" ht="12.75">
      <c r="D3076" s="148"/>
    </row>
    <row r="3077" ht="12.75">
      <c r="D3077" s="148"/>
    </row>
    <row r="3078" ht="12.75">
      <c r="D3078" s="148"/>
    </row>
    <row r="3079" ht="12.75">
      <c r="D3079" s="148"/>
    </row>
    <row r="3080" ht="12.75">
      <c r="D3080" s="148"/>
    </row>
    <row r="3081" ht="12.75">
      <c r="D3081" s="148"/>
    </row>
    <row r="3082" ht="12.75">
      <c r="D3082" s="148"/>
    </row>
    <row r="3083" ht="12.75">
      <c r="D3083" s="148"/>
    </row>
    <row r="3084" ht="12.75">
      <c r="D3084" s="148"/>
    </row>
    <row r="3085" ht="12.75">
      <c r="D3085" s="148"/>
    </row>
    <row r="3086" ht="12.75">
      <c r="D3086" s="148"/>
    </row>
    <row r="3087" ht="12.75">
      <c r="D3087" s="148"/>
    </row>
    <row r="3088" ht="12.75">
      <c r="D3088" s="148"/>
    </row>
    <row r="3089" ht="12.75">
      <c r="D3089" s="148"/>
    </row>
    <row r="3090" ht="12.75">
      <c r="D3090" s="148"/>
    </row>
    <row r="3091" ht="12.75">
      <c r="D3091" s="148"/>
    </row>
    <row r="3092" ht="12.75">
      <c r="D3092" s="148"/>
    </row>
    <row r="3093" ht="12.75">
      <c r="D3093" s="148"/>
    </row>
    <row r="3094" ht="12.75">
      <c r="D3094" s="148"/>
    </row>
    <row r="3095" ht="12.75">
      <c r="D3095" s="148"/>
    </row>
    <row r="3096" ht="12.75">
      <c r="D3096" s="148"/>
    </row>
    <row r="3097" ht="12.75">
      <c r="D3097" s="148"/>
    </row>
    <row r="3098" ht="12.75">
      <c r="D3098" s="148"/>
    </row>
    <row r="3099" ht="12.75">
      <c r="D3099" s="148"/>
    </row>
    <row r="3100" ht="12.75">
      <c r="D3100" s="148"/>
    </row>
    <row r="3101" ht="12.75">
      <c r="D3101" s="148"/>
    </row>
    <row r="3102" ht="12.75">
      <c r="D3102" s="148"/>
    </row>
    <row r="3103" ht="12.75">
      <c r="D3103" s="148"/>
    </row>
    <row r="3104" ht="12.75">
      <c r="D3104" s="148"/>
    </row>
    <row r="3105" ht="12.75">
      <c r="D3105" s="148"/>
    </row>
    <row r="3106" ht="12.75">
      <c r="D3106" s="148"/>
    </row>
    <row r="3107" ht="12.75">
      <c r="D3107" s="148"/>
    </row>
    <row r="3108" ht="12.75">
      <c r="D3108" s="148"/>
    </row>
    <row r="3109" ht="12.75">
      <c r="D3109" s="148"/>
    </row>
    <row r="3110" ht="12.75">
      <c r="D3110" s="148"/>
    </row>
    <row r="3111" ht="12.75">
      <c r="D3111" s="148"/>
    </row>
    <row r="3112" ht="12.75">
      <c r="D3112" s="148"/>
    </row>
    <row r="3113" ht="12.75">
      <c r="D3113" s="148"/>
    </row>
    <row r="3114" ht="12.75">
      <c r="D3114" s="148"/>
    </row>
    <row r="3115" ht="12.75">
      <c r="D3115" s="148"/>
    </row>
    <row r="3116" ht="12.75">
      <c r="D3116" s="148"/>
    </row>
    <row r="3117" ht="12.75">
      <c r="D3117" s="148"/>
    </row>
    <row r="3118" ht="12.75">
      <c r="D3118" s="148"/>
    </row>
    <row r="3119" ht="12.75">
      <c r="D3119" s="148"/>
    </row>
    <row r="3120" ht="12.75">
      <c r="D3120" s="148"/>
    </row>
    <row r="3121" ht="12.75">
      <c r="D3121" s="148"/>
    </row>
    <row r="3122" ht="12.75">
      <c r="D3122" s="148"/>
    </row>
    <row r="3123" ht="12.75">
      <c r="D3123" s="148"/>
    </row>
    <row r="3124" ht="12.75">
      <c r="D3124" s="148"/>
    </row>
    <row r="3125" ht="12.75">
      <c r="D3125" s="148"/>
    </row>
    <row r="3126" ht="12.75">
      <c r="D3126" s="148"/>
    </row>
    <row r="3127" ht="12.75">
      <c r="D3127" s="148"/>
    </row>
    <row r="3128" ht="12.75">
      <c r="D3128" s="148"/>
    </row>
    <row r="3129" ht="12.75">
      <c r="D3129" s="148"/>
    </row>
    <row r="3130" ht="12.75">
      <c r="D3130" s="148"/>
    </row>
    <row r="3131" ht="12.75">
      <c r="D3131" s="148"/>
    </row>
    <row r="3132" ht="12.75">
      <c r="D3132" s="148"/>
    </row>
    <row r="3133" ht="12.75">
      <c r="D3133" s="148"/>
    </row>
    <row r="3134" ht="12.75">
      <c r="D3134" s="148"/>
    </row>
    <row r="3135" ht="12.75">
      <c r="D3135" s="148"/>
    </row>
    <row r="3136" ht="12.75">
      <c r="D3136" s="148"/>
    </row>
    <row r="3137" ht="12.75">
      <c r="D3137" s="148"/>
    </row>
    <row r="3138" ht="12.75">
      <c r="D3138" s="148"/>
    </row>
    <row r="3139" ht="12.75">
      <c r="D3139" s="148"/>
    </row>
    <row r="3140" ht="12.75">
      <c r="D3140" s="148"/>
    </row>
    <row r="3141" ht="12.75">
      <c r="D3141" s="148"/>
    </row>
    <row r="3142" ht="12.75">
      <c r="D3142" s="148"/>
    </row>
    <row r="3143" ht="12.75">
      <c r="D3143" s="148"/>
    </row>
    <row r="3144" ht="12.75">
      <c r="D3144" s="148"/>
    </row>
    <row r="3145" ht="12.75">
      <c r="D3145" s="148"/>
    </row>
    <row r="3146" ht="12.75">
      <c r="D3146" s="148"/>
    </row>
    <row r="3147" ht="12.75">
      <c r="D3147" s="148"/>
    </row>
    <row r="3148" ht="12.75">
      <c r="D3148" s="148"/>
    </row>
    <row r="3149" ht="12.75">
      <c r="D3149" s="148"/>
    </row>
    <row r="3150" ht="12.75">
      <c r="D3150" s="148"/>
    </row>
    <row r="3151" ht="12.75">
      <c r="D3151" s="148"/>
    </row>
    <row r="3152" ht="12.75">
      <c r="D3152" s="148"/>
    </row>
    <row r="3153" ht="12.75">
      <c r="D3153" s="148"/>
    </row>
    <row r="3154" ht="12.75">
      <c r="D3154" s="148"/>
    </row>
    <row r="3155" ht="12.75">
      <c r="D3155" s="148"/>
    </row>
    <row r="3156" ht="12.75">
      <c r="D3156" s="148"/>
    </row>
    <row r="3157" ht="12.75">
      <c r="D3157" s="148"/>
    </row>
    <row r="3158" ht="12.75">
      <c r="D3158" s="148"/>
    </row>
    <row r="3159" ht="12.75">
      <c r="D3159" s="148"/>
    </row>
    <row r="3160" ht="12.75">
      <c r="D3160" s="148"/>
    </row>
    <row r="3161" ht="12.75">
      <c r="D3161" s="148"/>
    </row>
    <row r="3162" ht="12.75">
      <c r="D3162" s="148"/>
    </row>
    <row r="3163" ht="12.75">
      <c r="D3163" s="148"/>
    </row>
    <row r="3164" ht="12.75">
      <c r="D3164" s="148"/>
    </row>
    <row r="3165" ht="12.75">
      <c r="D3165" s="148"/>
    </row>
    <row r="3166" ht="12.75">
      <c r="D3166" s="148"/>
    </row>
    <row r="3167" ht="12.75">
      <c r="D3167" s="148"/>
    </row>
    <row r="3168" ht="12.75">
      <c r="D3168" s="148"/>
    </row>
    <row r="3169" ht="12.75">
      <c r="D3169" s="148"/>
    </row>
    <row r="3170" ht="12.75">
      <c r="D3170" s="148"/>
    </row>
    <row r="3171" ht="12.75">
      <c r="D3171" s="148"/>
    </row>
    <row r="3172" ht="12.75">
      <c r="D3172" s="148"/>
    </row>
    <row r="3173" ht="12.75">
      <c r="D3173" s="148"/>
    </row>
    <row r="3174" ht="12.75">
      <c r="D3174" s="148"/>
    </row>
    <row r="3175" ht="12.75">
      <c r="D3175" s="148"/>
    </row>
    <row r="3176" ht="12.75">
      <c r="D3176" s="148"/>
    </row>
    <row r="3177" ht="12.75">
      <c r="D3177" s="148"/>
    </row>
    <row r="3178" ht="12.75">
      <c r="D3178" s="148"/>
    </row>
    <row r="3179" ht="12.75">
      <c r="D3179" s="148"/>
    </row>
    <row r="3180" ht="12.75">
      <c r="D3180" s="148"/>
    </row>
    <row r="3181" ht="12.75">
      <c r="D3181" s="148"/>
    </row>
    <row r="3182" ht="12.75">
      <c r="D3182" s="148"/>
    </row>
    <row r="3183" ht="12.75">
      <c r="D3183" s="148"/>
    </row>
    <row r="3184" ht="12.75">
      <c r="D3184" s="148"/>
    </row>
    <row r="3185" ht="12.75">
      <c r="D3185" s="148"/>
    </row>
    <row r="3186" ht="12.75">
      <c r="D3186" s="148"/>
    </row>
    <row r="3187" ht="12.75">
      <c r="D3187" s="148"/>
    </row>
    <row r="3188" ht="12.75">
      <c r="D3188" s="148"/>
    </row>
    <row r="3189" ht="12.75">
      <c r="D3189" s="148"/>
    </row>
    <row r="3190" ht="12.75">
      <c r="D3190" s="148"/>
    </row>
    <row r="3191" ht="12.75">
      <c r="D3191" s="148"/>
    </row>
    <row r="3192" ht="12.75">
      <c r="D3192" s="148"/>
    </row>
    <row r="3193" ht="12.75">
      <c r="D3193" s="148"/>
    </row>
    <row r="3194" ht="12.75">
      <c r="D3194" s="148"/>
    </row>
    <row r="3195" ht="12.75">
      <c r="D3195" s="148"/>
    </row>
    <row r="3196" ht="12.75">
      <c r="D3196" s="148"/>
    </row>
    <row r="3197" ht="12.75">
      <c r="D3197" s="148"/>
    </row>
    <row r="3198" ht="12.75">
      <c r="D3198" s="148"/>
    </row>
    <row r="3199" ht="12.75">
      <c r="D3199" s="148"/>
    </row>
    <row r="3200" ht="12.75">
      <c r="D3200" s="148"/>
    </row>
    <row r="3201" ht="12.75">
      <c r="D3201" s="148"/>
    </row>
    <row r="3202" ht="12.75">
      <c r="D3202" s="148"/>
    </row>
    <row r="3203" ht="12.75">
      <c r="D3203" s="148"/>
    </row>
    <row r="3204" ht="12.75">
      <c r="D3204" s="148"/>
    </row>
    <row r="3205" ht="12.75">
      <c r="D3205" s="148"/>
    </row>
    <row r="3206" ht="12.75">
      <c r="D3206" s="148"/>
    </row>
    <row r="3207" ht="12.75">
      <c r="D3207" s="148"/>
    </row>
    <row r="3208" ht="12.75">
      <c r="D3208" s="148"/>
    </row>
    <row r="3209" ht="12.75">
      <c r="D3209" s="148"/>
    </row>
    <row r="3210" ht="12.75">
      <c r="D3210" s="148"/>
    </row>
    <row r="3211" ht="12.75">
      <c r="D3211" s="148"/>
    </row>
    <row r="3212" ht="12.75">
      <c r="D3212" s="148"/>
    </row>
    <row r="3213" ht="12.75">
      <c r="D3213" s="148"/>
    </row>
    <row r="3214" ht="12.75">
      <c r="D3214" s="148"/>
    </row>
    <row r="3215" ht="12.75">
      <c r="D3215" s="148"/>
    </row>
    <row r="3216" ht="12.75">
      <c r="D3216" s="148"/>
    </row>
    <row r="3217" ht="12.75">
      <c r="D3217" s="148"/>
    </row>
    <row r="3218" ht="12.75">
      <c r="D3218" s="148"/>
    </row>
    <row r="3219" ht="12.75">
      <c r="D3219" s="148"/>
    </row>
    <row r="3220" ht="12.75">
      <c r="D3220" s="148"/>
    </row>
    <row r="3221" ht="12.75">
      <c r="D3221" s="148"/>
    </row>
    <row r="3222" ht="12.75">
      <c r="D3222" s="148"/>
    </row>
    <row r="3223" ht="12.75">
      <c r="D3223" s="148"/>
    </row>
    <row r="3224" ht="12.75">
      <c r="D3224" s="148"/>
    </row>
    <row r="3225" ht="12.75">
      <c r="D3225" s="148"/>
    </row>
    <row r="3226" ht="12.75">
      <c r="D3226" s="148"/>
    </row>
    <row r="3227" ht="12.75">
      <c r="D3227" s="148"/>
    </row>
    <row r="3228" ht="12.75">
      <c r="D3228" s="148"/>
    </row>
    <row r="3229" ht="12.75">
      <c r="D3229" s="148"/>
    </row>
    <row r="3230" ht="12.75">
      <c r="D3230" s="148"/>
    </row>
    <row r="3231" ht="12.75">
      <c r="D3231" s="148"/>
    </row>
    <row r="3232" ht="12.75">
      <c r="D3232" s="148"/>
    </row>
    <row r="3233" ht="12.75">
      <c r="D3233" s="148"/>
    </row>
    <row r="3234" ht="12.75">
      <c r="D3234" s="148"/>
    </row>
    <row r="3235" ht="12.75">
      <c r="D3235" s="148"/>
    </row>
    <row r="3236" ht="12.75">
      <c r="D3236" s="148"/>
    </row>
    <row r="3237" ht="12.75">
      <c r="D3237" s="148"/>
    </row>
    <row r="3238" ht="12.75">
      <c r="D3238" s="148"/>
    </row>
    <row r="3239" ht="12.75">
      <c r="D3239" s="148"/>
    </row>
    <row r="3240" ht="12.75">
      <c r="D3240" s="148"/>
    </row>
    <row r="3241" ht="12.75">
      <c r="D3241" s="148"/>
    </row>
    <row r="3242" ht="12.75">
      <c r="D3242" s="148"/>
    </row>
    <row r="3243" ht="12.75">
      <c r="D3243" s="148"/>
    </row>
    <row r="3244" ht="12.75">
      <c r="D3244" s="148"/>
    </row>
    <row r="3245" ht="12.75">
      <c r="D3245" s="148"/>
    </row>
    <row r="3246" ht="12.75">
      <c r="D3246" s="148"/>
    </row>
    <row r="3247" ht="12.75">
      <c r="D3247" s="148"/>
    </row>
    <row r="3248" ht="12.75">
      <c r="D3248" s="148"/>
    </row>
    <row r="3249" ht="12.75">
      <c r="D3249" s="148"/>
    </row>
    <row r="3250" ht="12.75">
      <c r="D3250" s="148"/>
    </row>
    <row r="3251" ht="12.75">
      <c r="D3251" s="148"/>
    </row>
    <row r="3252" ht="12.75">
      <c r="D3252" s="148"/>
    </row>
    <row r="3253" ht="12.75">
      <c r="D3253" s="148"/>
    </row>
    <row r="3254" ht="12.75">
      <c r="D3254" s="148"/>
    </row>
    <row r="3255" ht="12.75">
      <c r="D3255" s="148"/>
    </row>
    <row r="3256" ht="12.75">
      <c r="D3256" s="148"/>
    </row>
    <row r="3257" ht="12.75">
      <c r="D3257" s="148"/>
    </row>
    <row r="3258" ht="12.75">
      <c r="D3258" s="148"/>
    </row>
    <row r="3259" ht="12.75">
      <c r="D3259" s="148"/>
    </row>
    <row r="3260" ht="12.75">
      <c r="D3260" s="148"/>
    </row>
    <row r="3261" ht="12.75">
      <c r="D3261" s="148"/>
    </row>
    <row r="3262" ht="12.75">
      <c r="D3262" s="148"/>
    </row>
    <row r="3263" ht="12.75">
      <c r="D3263" s="148"/>
    </row>
    <row r="3264" ht="12.75">
      <c r="D3264" s="148"/>
    </row>
    <row r="3265" ht="12.75">
      <c r="D3265" s="148"/>
    </row>
    <row r="3266" ht="12.75">
      <c r="D3266" s="148"/>
    </row>
    <row r="3267" ht="12.75">
      <c r="D3267" s="148"/>
    </row>
    <row r="3268" ht="12.75">
      <c r="D3268" s="148"/>
    </row>
    <row r="3269" ht="12.75">
      <c r="D3269" s="148"/>
    </row>
    <row r="3270" ht="12.75">
      <c r="D3270" s="148"/>
    </row>
    <row r="3271" ht="12.75">
      <c r="D3271" s="148"/>
    </row>
    <row r="3272" ht="12.75">
      <c r="D3272" s="148"/>
    </row>
    <row r="3273" ht="12.75">
      <c r="D3273" s="148"/>
    </row>
    <row r="3274" ht="12.75">
      <c r="D3274" s="148"/>
    </row>
    <row r="3275" ht="12.75">
      <c r="D3275" s="148"/>
    </row>
    <row r="3276" ht="12.75">
      <c r="D3276" s="148"/>
    </row>
    <row r="3277" ht="12.75">
      <c r="D3277" s="148"/>
    </row>
    <row r="3278" ht="12.75">
      <c r="D3278" s="148"/>
    </row>
    <row r="3279" ht="12.75">
      <c r="D3279" s="148"/>
    </row>
    <row r="3280" ht="12.75">
      <c r="D3280" s="148"/>
    </row>
    <row r="3281" ht="12.75">
      <c r="D3281" s="148"/>
    </row>
    <row r="3282" ht="12.75">
      <c r="D3282" s="148"/>
    </row>
    <row r="3283" ht="12.75">
      <c r="D3283" s="148"/>
    </row>
    <row r="3284" ht="12.75">
      <c r="D3284" s="148"/>
    </row>
    <row r="3285" ht="12.75">
      <c r="D3285" s="148"/>
    </row>
    <row r="3286" ht="12.75">
      <c r="D3286" s="148"/>
    </row>
    <row r="3287" ht="12.75">
      <c r="D3287" s="148"/>
    </row>
    <row r="3288" ht="12.75">
      <c r="D3288" s="148"/>
    </row>
    <row r="3289" ht="12.75">
      <c r="D3289" s="148"/>
    </row>
    <row r="3290" ht="12.75">
      <c r="D3290" s="148"/>
    </row>
    <row r="3291" ht="12.75">
      <c r="D3291" s="148"/>
    </row>
    <row r="3292" ht="12.75">
      <c r="D3292" s="148"/>
    </row>
    <row r="3293" ht="12.75">
      <c r="D3293" s="148"/>
    </row>
    <row r="3294" ht="12.75">
      <c r="D3294" s="148"/>
    </row>
    <row r="3295" ht="12.75">
      <c r="D3295" s="148"/>
    </row>
    <row r="3296" ht="12.75">
      <c r="D3296" s="148"/>
    </row>
    <row r="3297" ht="12.75">
      <c r="D3297" s="148"/>
    </row>
    <row r="3298" ht="12.75">
      <c r="D3298" s="148"/>
    </row>
    <row r="3299" ht="12.75">
      <c r="D3299" s="148"/>
    </row>
    <row r="3300" ht="12.75">
      <c r="D3300" s="148"/>
    </row>
    <row r="3301" ht="12.75">
      <c r="D3301" s="148"/>
    </row>
    <row r="3302" ht="12.75">
      <c r="D3302" s="148"/>
    </row>
    <row r="3303" ht="12.75">
      <c r="D3303" s="148"/>
    </row>
    <row r="3304" ht="12.75">
      <c r="D3304" s="148"/>
    </row>
    <row r="3305" ht="12.75">
      <c r="D3305" s="148"/>
    </row>
    <row r="3306" ht="12.75">
      <c r="D3306" s="148"/>
    </row>
    <row r="3307" ht="12.75">
      <c r="D3307" s="148"/>
    </row>
    <row r="3308" ht="12.75">
      <c r="D3308" s="148"/>
    </row>
    <row r="3309" ht="12.75">
      <c r="D3309" s="148"/>
    </row>
    <row r="3310" ht="12.75">
      <c r="D3310" s="148"/>
    </row>
    <row r="3311" ht="12.75">
      <c r="D3311" s="148"/>
    </row>
    <row r="3312" ht="12.75">
      <c r="D3312" s="148"/>
    </row>
    <row r="3313" ht="12.75">
      <c r="D3313" s="148"/>
    </row>
    <row r="3314" ht="12.75">
      <c r="D3314" s="148"/>
    </row>
    <row r="3315" ht="12.75">
      <c r="D3315" s="148"/>
    </row>
    <row r="3316" ht="12.75">
      <c r="D3316" s="148"/>
    </row>
    <row r="3317" ht="12.75">
      <c r="D3317" s="148"/>
    </row>
    <row r="3318" ht="12.75">
      <c r="D3318" s="148"/>
    </row>
    <row r="3319" ht="12.75">
      <c r="D3319" s="148"/>
    </row>
    <row r="3320" ht="12.75">
      <c r="D3320" s="148"/>
    </row>
    <row r="3321" ht="12.75">
      <c r="D3321" s="148"/>
    </row>
    <row r="3322" ht="12.75">
      <c r="D3322" s="148"/>
    </row>
    <row r="3323" ht="12.75">
      <c r="D3323" s="148"/>
    </row>
    <row r="3324" ht="12.75">
      <c r="D3324" s="148"/>
    </row>
    <row r="3325" ht="12.75">
      <c r="D3325" s="148"/>
    </row>
    <row r="3326" ht="12.75">
      <c r="D3326" s="148"/>
    </row>
    <row r="3327" ht="12.75">
      <c r="D3327" s="148"/>
    </row>
    <row r="3328" ht="12.75">
      <c r="D3328" s="148"/>
    </row>
    <row r="3329" ht="12.75">
      <c r="D3329" s="148"/>
    </row>
    <row r="3330" ht="12.75">
      <c r="D3330" s="148"/>
    </row>
    <row r="3331" ht="12.75">
      <c r="D3331" s="148"/>
    </row>
    <row r="3332" ht="12.75">
      <c r="D3332" s="148"/>
    </row>
    <row r="3333" ht="12.75">
      <c r="D3333" s="148"/>
    </row>
    <row r="3334" ht="12.75">
      <c r="D3334" s="148"/>
    </row>
    <row r="3335" ht="12.75">
      <c r="D3335" s="148"/>
    </row>
    <row r="3336" ht="12.75">
      <c r="D3336" s="148"/>
    </row>
    <row r="3337" ht="12.75">
      <c r="D3337" s="148"/>
    </row>
    <row r="3338" ht="12.75">
      <c r="D3338" s="148"/>
    </row>
    <row r="3339" ht="12.75">
      <c r="D3339" s="148"/>
    </row>
    <row r="3340" ht="12.75">
      <c r="D3340" s="148"/>
    </row>
    <row r="3341" ht="12.75">
      <c r="D3341" s="148"/>
    </row>
    <row r="3342" ht="12.75">
      <c r="D3342" s="148"/>
    </row>
    <row r="3343" ht="12.75">
      <c r="D3343" s="148"/>
    </row>
    <row r="3344" ht="12.75">
      <c r="D3344" s="148"/>
    </row>
    <row r="3345" ht="12.75">
      <c r="D3345" s="148"/>
    </row>
    <row r="3346" ht="12.75">
      <c r="D3346" s="148"/>
    </row>
    <row r="3347" ht="12.75">
      <c r="D3347" s="148"/>
    </row>
    <row r="3348" ht="12.75">
      <c r="D3348" s="148"/>
    </row>
    <row r="3349" ht="12.75">
      <c r="D3349" s="148"/>
    </row>
    <row r="3350" ht="12.75">
      <c r="D3350" s="148"/>
    </row>
    <row r="3351" ht="12.75">
      <c r="D3351" s="148"/>
    </row>
    <row r="3352" ht="12.75">
      <c r="D3352" s="148"/>
    </row>
    <row r="3353" ht="12.75">
      <c r="D3353" s="148"/>
    </row>
    <row r="3354" ht="12.75">
      <c r="D3354" s="148"/>
    </row>
    <row r="3355" ht="12.75">
      <c r="D3355" s="148"/>
    </row>
    <row r="3356" ht="12.75">
      <c r="D3356" s="148"/>
    </row>
    <row r="3357" ht="12.75">
      <c r="D3357" s="148"/>
    </row>
    <row r="3358" ht="12.75">
      <c r="D3358" s="148"/>
    </row>
    <row r="3359" ht="12.75">
      <c r="D3359" s="148"/>
    </row>
    <row r="3360" ht="12.75">
      <c r="D3360" s="148"/>
    </row>
    <row r="3361" ht="12.75">
      <c r="D3361" s="148"/>
    </row>
    <row r="3362" ht="12.75">
      <c r="D3362" s="148"/>
    </row>
    <row r="3363" ht="12.75">
      <c r="D3363" s="148"/>
    </row>
    <row r="3364" ht="12.75">
      <c r="D3364" s="148"/>
    </row>
    <row r="3365" ht="12.75">
      <c r="D3365" s="148"/>
    </row>
    <row r="3366" ht="12.75">
      <c r="D3366" s="148"/>
    </row>
    <row r="3367" ht="12.75">
      <c r="D3367" s="148"/>
    </row>
    <row r="3368" ht="12.75">
      <c r="D3368" s="148"/>
    </row>
    <row r="3369" ht="12.75">
      <c r="D3369" s="148"/>
    </row>
    <row r="3370" ht="12.75">
      <c r="D3370" s="148"/>
    </row>
    <row r="3371" ht="12.75">
      <c r="D3371" s="148"/>
    </row>
    <row r="3372" ht="12.75">
      <c r="D3372" s="148"/>
    </row>
    <row r="3373" ht="12.75">
      <c r="D3373" s="148"/>
    </row>
    <row r="3374" ht="12.75">
      <c r="D3374" s="148"/>
    </row>
    <row r="3375" ht="12.75">
      <c r="D3375" s="148"/>
    </row>
    <row r="3376" ht="12.75">
      <c r="D3376" s="148"/>
    </row>
    <row r="3377" ht="12.75">
      <c r="D3377" s="148"/>
    </row>
    <row r="3378" ht="12.75">
      <c r="D3378" s="148"/>
    </row>
    <row r="3379" ht="12.75">
      <c r="D3379" s="148"/>
    </row>
    <row r="3380" ht="12.75">
      <c r="D3380" s="148"/>
    </row>
    <row r="3381" ht="12.75">
      <c r="D3381" s="148"/>
    </row>
    <row r="3382" ht="12.75">
      <c r="D3382" s="148"/>
    </row>
    <row r="3383" ht="12.75">
      <c r="D3383" s="148"/>
    </row>
    <row r="3384" ht="12.75">
      <c r="D3384" s="148"/>
    </row>
    <row r="3385" ht="12.75">
      <c r="D3385" s="148"/>
    </row>
    <row r="3386" ht="12.75">
      <c r="D3386" s="148"/>
    </row>
    <row r="3387" ht="12.75">
      <c r="D3387" s="148"/>
    </row>
    <row r="3388" ht="12.75">
      <c r="D3388" s="148"/>
    </row>
    <row r="3389" ht="12.75">
      <c r="D3389" s="148"/>
    </row>
    <row r="3390" ht="12.75">
      <c r="D3390" s="148"/>
    </row>
    <row r="3391" ht="12.75">
      <c r="D3391" s="148"/>
    </row>
    <row r="3392" ht="12.75">
      <c r="D3392" s="148"/>
    </row>
    <row r="3393" ht="12.75">
      <c r="D3393" s="148"/>
    </row>
    <row r="3394" ht="12.75">
      <c r="D3394" s="148"/>
    </row>
    <row r="3395" ht="12.75">
      <c r="D3395" s="148"/>
    </row>
    <row r="3396" ht="12.75">
      <c r="D3396" s="148"/>
    </row>
    <row r="3397" ht="12.75">
      <c r="D3397" s="148"/>
    </row>
    <row r="3398" ht="12.75">
      <c r="D3398" s="148"/>
    </row>
    <row r="3399" ht="12.75">
      <c r="D3399" s="148"/>
    </row>
    <row r="3400" ht="12.75">
      <c r="D3400" s="148"/>
    </row>
    <row r="3401" ht="12.75">
      <c r="D3401" s="148"/>
    </row>
    <row r="3402" ht="12.75">
      <c r="D3402" s="148"/>
    </row>
    <row r="3403" ht="12.75">
      <c r="D3403" s="148"/>
    </row>
    <row r="3404" ht="12.75">
      <c r="D3404" s="148"/>
    </row>
    <row r="3405" ht="12.75">
      <c r="D3405" s="148"/>
    </row>
    <row r="3406" ht="12.75">
      <c r="D3406" s="148"/>
    </row>
    <row r="3407" ht="12.75">
      <c r="D3407" s="148"/>
    </row>
    <row r="3408" ht="12.75">
      <c r="D3408" s="148"/>
    </row>
    <row r="3409" ht="12.75">
      <c r="D3409" s="148"/>
    </row>
    <row r="3410" ht="12.75">
      <c r="D3410" s="148"/>
    </row>
    <row r="3411" ht="12.75">
      <c r="D3411" s="148"/>
    </row>
    <row r="3412" ht="12.75">
      <c r="D3412" s="148"/>
    </row>
    <row r="3413" ht="12.75">
      <c r="D3413" s="148"/>
    </row>
    <row r="3414" ht="12.75">
      <c r="D3414" s="148"/>
    </row>
    <row r="3415" ht="12.75">
      <c r="D3415" s="148"/>
    </row>
    <row r="3416" ht="12.75">
      <c r="D3416" s="148"/>
    </row>
    <row r="3417" ht="12.75">
      <c r="D3417" s="148"/>
    </row>
    <row r="3418" ht="12.75">
      <c r="D3418" s="148"/>
    </row>
    <row r="3419" ht="12.75">
      <c r="D3419" s="148"/>
    </row>
    <row r="3420" ht="12.75">
      <c r="D3420" s="148"/>
    </row>
    <row r="3421" ht="12.75">
      <c r="D3421" s="148"/>
    </row>
    <row r="3422" ht="12.75">
      <c r="D3422" s="148"/>
    </row>
    <row r="3423" ht="12.75">
      <c r="D3423" s="148"/>
    </row>
    <row r="3424" ht="12.75">
      <c r="D3424" s="148"/>
    </row>
    <row r="3425" ht="12.75">
      <c r="D3425" s="148"/>
    </row>
    <row r="3426" ht="12.75">
      <c r="D3426" s="148"/>
    </row>
    <row r="3427" ht="12.75">
      <c r="D3427" s="148"/>
    </row>
    <row r="3428" ht="12.75">
      <c r="D3428" s="148"/>
    </row>
    <row r="3429" ht="12.75">
      <c r="D3429" s="148"/>
    </row>
    <row r="3430" ht="12.75">
      <c r="D3430" s="148"/>
    </row>
    <row r="3431" ht="12.75">
      <c r="D3431" s="148"/>
    </row>
    <row r="3432" ht="12.75">
      <c r="D3432" s="148"/>
    </row>
    <row r="3433" ht="12.75">
      <c r="D3433" s="148"/>
    </row>
    <row r="3434" ht="12.75">
      <c r="D3434" s="148"/>
    </row>
    <row r="3435" ht="12.75">
      <c r="D3435" s="148"/>
    </row>
    <row r="3436" ht="12.75">
      <c r="D3436" s="148"/>
    </row>
    <row r="3437" ht="12.75">
      <c r="D3437" s="148"/>
    </row>
    <row r="3438" ht="12.75">
      <c r="D3438" s="148"/>
    </row>
    <row r="3439" ht="12.75">
      <c r="D3439" s="148"/>
    </row>
    <row r="3440" ht="12.75">
      <c r="D3440" s="148"/>
    </row>
    <row r="3441" ht="12.75">
      <c r="D3441" s="148"/>
    </row>
    <row r="3442" ht="12.75">
      <c r="D3442" s="148"/>
    </row>
    <row r="3443" ht="12.75">
      <c r="D3443" s="148"/>
    </row>
    <row r="3444" ht="12.75">
      <c r="D3444" s="148"/>
    </row>
    <row r="3445" ht="12.75">
      <c r="D3445" s="148"/>
    </row>
    <row r="3446" ht="12.75">
      <c r="D3446" s="148"/>
    </row>
    <row r="3447" ht="12.75">
      <c r="D3447" s="148"/>
    </row>
    <row r="3448" ht="12.75">
      <c r="D3448" s="148"/>
    </row>
    <row r="3449" ht="12.75">
      <c r="D3449" s="148"/>
    </row>
    <row r="3450" ht="12.75">
      <c r="D3450" s="148"/>
    </row>
    <row r="3451" ht="12.75">
      <c r="D3451" s="148"/>
    </row>
    <row r="3452" ht="12.75">
      <c r="D3452" s="148"/>
    </row>
    <row r="3453" ht="12.75">
      <c r="D3453" s="148"/>
    </row>
    <row r="3454" ht="12.75">
      <c r="D3454" s="148"/>
    </row>
    <row r="3455" ht="12.75">
      <c r="D3455" s="148"/>
    </row>
    <row r="3456" ht="12.75">
      <c r="D3456" s="148"/>
    </row>
    <row r="3457" ht="12.75">
      <c r="D3457" s="148"/>
    </row>
    <row r="3458" ht="12.75">
      <c r="D3458" s="148"/>
    </row>
    <row r="3459" ht="12.75">
      <c r="D3459" s="148"/>
    </row>
    <row r="3460" ht="12.75">
      <c r="D3460" s="148"/>
    </row>
    <row r="3461" ht="12.75">
      <c r="D3461" s="148"/>
    </row>
    <row r="3462" ht="12.75">
      <c r="D3462" s="148"/>
    </row>
    <row r="3463" ht="12.75">
      <c r="D3463" s="148"/>
    </row>
    <row r="3464" ht="12.75">
      <c r="D3464" s="148"/>
    </row>
    <row r="3465" ht="12.75">
      <c r="D3465" s="148"/>
    </row>
    <row r="3466" ht="12.75">
      <c r="D3466" s="148"/>
    </row>
    <row r="3467" ht="12.75">
      <c r="D3467" s="148"/>
    </row>
    <row r="3468" ht="12.75">
      <c r="D3468" s="148"/>
    </row>
    <row r="3469" ht="12.75">
      <c r="D3469" s="148"/>
    </row>
    <row r="3470" ht="12.75">
      <c r="D3470" s="148"/>
    </row>
    <row r="3471" ht="12.75">
      <c r="D3471" s="148"/>
    </row>
    <row r="3472" ht="12.75">
      <c r="D3472" s="148"/>
    </row>
    <row r="3473" ht="12.75">
      <c r="D3473" s="148"/>
    </row>
    <row r="3474" ht="12.75">
      <c r="D3474" s="148"/>
    </row>
    <row r="3475" ht="12.75">
      <c r="D3475" s="148"/>
    </row>
    <row r="3476" ht="12.75">
      <c r="D3476" s="148"/>
    </row>
    <row r="3477" ht="12.75">
      <c r="D3477" s="148"/>
    </row>
    <row r="3478" ht="12.75">
      <c r="D3478" s="148"/>
    </row>
    <row r="3479" ht="12.75">
      <c r="D3479" s="148"/>
    </row>
    <row r="3480" ht="12.75">
      <c r="D3480" s="148"/>
    </row>
    <row r="3481" ht="12.75">
      <c r="D3481" s="148"/>
    </row>
    <row r="3482" ht="12.75">
      <c r="D3482" s="148"/>
    </row>
    <row r="3483" ht="12.75">
      <c r="D3483" s="148"/>
    </row>
    <row r="3484" ht="12.75">
      <c r="D3484" s="148"/>
    </row>
    <row r="3485" ht="12.75">
      <c r="D3485" s="148"/>
    </row>
    <row r="3486" ht="12.75">
      <c r="D3486" s="148"/>
    </row>
    <row r="3487" ht="12.75">
      <c r="D3487" s="148"/>
    </row>
    <row r="3488" ht="12.75">
      <c r="D3488" s="148"/>
    </row>
    <row r="3489" ht="12.75">
      <c r="D3489" s="148"/>
    </row>
    <row r="3490" ht="12.75">
      <c r="D3490" s="148"/>
    </row>
    <row r="3491" ht="12.75">
      <c r="D3491" s="148"/>
    </row>
    <row r="3492" ht="12.75">
      <c r="D3492" s="148"/>
    </row>
    <row r="3493" ht="12.75">
      <c r="D3493" s="148"/>
    </row>
    <row r="3494" ht="12.75">
      <c r="D3494" s="148"/>
    </row>
    <row r="3495" ht="12.75">
      <c r="D3495" s="148"/>
    </row>
    <row r="3496" ht="12.75">
      <c r="D3496" s="148"/>
    </row>
    <row r="3497" ht="12.75">
      <c r="D3497" s="148"/>
    </row>
    <row r="3498" ht="12.75">
      <c r="D3498" s="148"/>
    </row>
    <row r="3499" ht="12.75">
      <c r="D3499" s="148"/>
    </row>
    <row r="3500" ht="12.75">
      <c r="D3500" s="148"/>
    </row>
    <row r="3501" ht="12.75">
      <c r="D3501" s="148"/>
    </row>
    <row r="3502" ht="12.75">
      <c r="D3502" s="148"/>
    </row>
    <row r="3503" ht="12.75">
      <c r="D3503" s="148"/>
    </row>
    <row r="3504" ht="12.75">
      <c r="D3504" s="148"/>
    </row>
    <row r="3505" ht="12.75">
      <c r="D3505" s="148"/>
    </row>
    <row r="3506" ht="12.75">
      <c r="D3506" s="148"/>
    </row>
    <row r="3507" ht="12.75">
      <c r="D3507" s="148"/>
    </row>
    <row r="3508" ht="12.75">
      <c r="D3508" s="148"/>
    </row>
    <row r="3509" ht="12.75">
      <c r="D3509" s="148"/>
    </row>
    <row r="3510" ht="12.75">
      <c r="D3510" s="148"/>
    </row>
    <row r="3511" ht="12.75">
      <c r="D3511" s="148"/>
    </row>
    <row r="3512" ht="12.75">
      <c r="D3512" s="148"/>
    </row>
    <row r="3513" ht="12.75">
      <c r="D3513" s="148"/>
    </row>
    <row r="3514" ht="12.75">
      <c r="D3514" s="148"/>
    </row>
    <row r="3515" ht="12.75">
      <c r="D3515" s="148"/>
    </row>
    <row r="3516" ht="12.75">
      <c r="D3516" s="148"/>
    </row>
    <row r="3517" ht="12.75">
      <c r="D3517" s="148"/>
    </row>
    <row r="3518" ht="12.75">
      <c r="D3518" s="148"/>
    </row>
    <row r="3519" ht="12.75">
      <c r="D3519" s="148"/>
    </row>
    <row r="3520" ht="12.75">
      <c r="D3520" s="148"/>
    </row>
    <row r="3521" ht="12.75">
      <c r="D3521" s="148"/>
    </row>
    <row r="3522" ht="12.75">
      <c r="D3522" s="148"/>
    </row>
    <row r="3523" ht="12.75">
      <c r="D3523" s="148"/>
    </row>
    <row r="3524" ht="12.75">
      <c r="D3524" s="148"/>
    </row>
    <row r="3525" ht="12.75">
      <c r="D3525" s="148"/>
    </row>
    <row r="3526" ht="12.75">
      <c r="D3526" s="148"/>
    </row>
    <row r="3527" ht="12.75">
      <c r="D3527" s="148"/>
    </row>
    <row r="3528" ht="12.75">
      <c r="D3528" s="148"/>
    </row>
    <row r="3529" ht="12.75">
      <c r="D3529" s="148"/>
    </row>
    <row r="3530" ht="12.75">
      <c r="D3530" s="148"/>
    </row>
    <row r="3531" ht="12.75">
      <c r="D3531" s="148"/>
    </row>
    <row r="3532" ht="12.75">
      <c r="D3532" s="148"/>
    </row>
    <row r="3533" ht="12.75">
      <c r="D3533" s="148"/>
    </row>
    <row r="3534" ht="12.75">
      <c r="D3534" s="148"/>
    </row>
    <row r="3535" ht="12.75">
      <c r="D3535" s="148"/>
    </row>
    <row r="3536" ht="12.75">
      <c r="D3536" s="148"/>
    </row>
    <row r="3537" ht="12.75">
      <c r="D3537" s="148"/>
    </row>
    <row r="3538" ht="12.75">
      <c r="D3538" s="148"/>
    </row>
    <row r="3539" ht="12.75">
      <c r="D3539" s="148"/>
    </row>
    <row r="3540" ht="12.75">
      <c r="D3540" s="148"/>
    </row>
    <row r="3541" ht="12.75">
      <c r="D3541" s="148"/>
    </row>
    <row r="3542" ht="12.75">
      <c r="D3542" s="148"/>
    </row>
    <row r="3543" ht="12.75">
      <c r="D3543" s="148"/>
    </row>
    <row r="3544" ht="12.75">
      <c r="D3544" s="148"/>
    </row>
    <row r="3545" ht="12.75">
      <c r="D3545" s="148"/>
    </row>
    <row r="3546" ht="12.75">
      <c r="D3546" s="148"/>
    </row>
    <row r="3547" ht="12.75">
      <c r="D3547" s="148"/>
    </row>
    <row r="3548" ht="12.75">
      <c r="D3548" s="148"/>
    </row>
    <row r="3549" ht="12.75">
      <c r="D3549" s="148"/>
    </row>
    <row r="3550" ht="12.75">
      <c r="D3550" s="148"/>
    </row>
    <row r="3551" ht="12.75">
      <c r="D3551" s="148"/>
    </row>
    <row r="3552" ht="12.75">
      <c r="D3552" s="148"/>
    </row>
    <row r="3553" ht="12.75">
      <c r="D3553" s="148"/>
    </row>
    <row r="3554" ht="12.75">
      <c r="D3554" s="148"/>
    </row>
    <row r="3555" ht="12.75">
      <c r="D3555" s="148"/>
    </row>
    <row r="3556" ht="12.75">
      <c r="D3556" s="148"/>
    </row>
    <row r="3557" ht="12.75">
      <c r="D3557" s="148"/>
    </row>
    <row r="3558" ht="12.75">
      <c r="D3558" s="148"/>
    </row>
    <row r="3559" ht="12.75">
      <c r="D3559" s="148"/>
    </row>
    <row r="3560" ht="12.75">
      <c r="D3560" s="148"/>
    </row>
    <row r="3561" ht="12.75">
      <c r="D3561" s="148"/>
    </row>
    <row r="3562" ht="12.75">
      <c r="D3562" s="148"/>
    </row>
    <row r="3563" ht="12.75">
      <c r="D3563" s="148"/>
    </row>
    <row r="3564" ht="12.75">
      <c r="D3564" s="148"/>
    </row>
    <row r="3565" ht="12.75">
      <c r="D3565" s="148"/>
    </row>
    <row r="3566" ht="12.75">
      <c r="D3566" s="148"/>
    </row>
    <row r="3567" ht="12.75">
      <c r="D3567" s="148"/>
    </row>
    <row r="3568" ht="12.75">
      <c r="D3568" s="148"/>
    </row>
    <row r="3569" ht="12.75">
      <c r="D3569" s="148"/>
    </row>
    <row r="3570" ht="12.75">
      <c r="D3570" s="148"/>
    </row>
    <row r="3571" ht="12.75">
      <c r="D3571" s="148"/>
    </row>
    <row r="3572" ht="12.75">
      <c r="D3572" s="148"/>
    </row>
    <row r="3573" ht="12.75">
      <c r="D3573" s="148"/>
    </row>
    <row r="3574" ht="12.75">
      <c r="D3574" s="148"/>
    </row>
    <row r="3575" ht="12.75">
      <c r="D3575" s="148"/>
    </row>
    <row r="3576" ht="12.75">
      <c r="D3576" s="148"/>
    </row>
    <row r="3577" ht="12.75">
      <c r="D3577" s="148"/>
    </row>
    <row r="3578" ht="12.75">
      <c r="D3578" s="148"/>
    </row>
    <row r="3579" ht="12.75">
      <c r="D3579" s="148"/>
    </row>
    <row r="3580" ht="12.75">
      <c r="D3580" s="148"/>
    </row>
    <row r="3581" ht="12.75">
      <c r="D3581" s="148"/>
    </row>
    <row r="3582" ht="12.75">
      <c r="D3582" s="148"/>
    </row>
    <row r="3583" ht="12.75">
      <c r="D3583" s="148"/>
    </row>
    <row r="3584" ht="12.75">
      <c r="D3584" s="148"/>
    </row>
    <row r="3585" ht="12.75">
      <c r="D3585" s="148"/>
    </row>
    <row r="3586" ht="12.75">
      <c r="D3586" s="148"/>
    </row>
    <row r="3587" ht="12.75">
      <c r="D3587" s="148"/>
    </row>
    <row r="3588" ht="12.75">
      <c r="D3588" s="148"/>
    </row>
    <row r="3589" ht="12.75">
      <c r="D3589" s="148"/>
    </row>
    <row r="3590" ht="12.75">
      <c r="D3590" s="148"/>
    </row>
    <row r="3591" ht="12.75">
      <c r="D3591" s="148"/>
    </row>
    <row r="3592" ht="12.75">
      <c r="D3592" s="148"/>
    </row>
    <row r="3593" ht="12.75">
      <c r="D3593" s="148"/>
    </row>
    <row r="3594" ht="12.75">
      <c r="D3594" s="148"/>
    </row>
    <row r="3595" ht="12.75">
      <c r="D3595" s="148"/>
    </row>
    <row r="3596" ht="12.75">
      <c r="D3596" s="148"/>
    </row>
    <row r="3597" ht="12.75">
      <c r="D3597" s="148"/>
    </row>
    <row r="3598" ht="12.75">
      <c r="D3598" s="148"/>
    </row>
    <row r="3599" ht="12.75">
      <c r="D3599" s="148"/>
    </row>
    <row r="3600" ht="12.75">
      <c r="D3600" s="148"/>
    </row>
    <row r="3601" ht="12.75">
      <c r="D3601" s="148"/>
    </row>
    <row r="3602" ht="12.75">
      <c r="D3602" s="148"/>
    </row>
    <row r="3603" ht="12.75">
      <c r="D3603" s="148"/>
    </row>
    <row r="3604" ht="12.75">
      <c r="D3604" s="148"/>
    </row>
    <row r="3605" ht="12.75">
      <c r="D3605" s="148"/>
    </row>
    <row r="3606" ht="12.75">
      <c r="D3606" s="148"/>
    </row>
    <row r="3607" ht="12.75">
      <c r="D3607" s="148"/>
    </row>
    <row r="3608" ht="12.75">
      <c r="D3608" s="148"/>
    </row>
    <row r="3609" ht="12.75">
      <c r="D3609" s="148"/>
    </row>
    <row r="3610" ht="12.75">
      <c r="D3610" s="148"/>
    </row>
    <row r="3611" ht="12.75">
      <c r="D3611" s="148"/>
    </row>
    <row r="3612" ht="12.75">
      <c r="D3612" s="148"/>
    </row>
    <row r="3613" ht="12.75">
      <c r="D3613" s="148"/>
    </row>
    <row r="3614" ht="12.75">
      <c r="D3614" s="148"/>
    </row>
    <row r="3615" ht="12.75">
      <c r="D3615" s="148"/>
    </row>
    <row r="3616" ht="12.75">
      <c r="D3616" s="148"/>
    </row>
    <row r="3617" ht="12.75">
      <c r="D3617" s="148"/>
    </row>
    <row r="3618" ht="12.75">
      <c r="D3618" s="148"/>
    </row>
    <row r="3619" ht="12.75">
      <c r="D3619" s="148"/>
    </row>
    <row r="3620" ht="12.75">
      <c r="D3620" s="148"/>
    </row>
    <row r="3621" ht="12.75">
      <c r="D3621" s="148"/>
    </row>
    <row r="3622" ht="12.75">
      <c r="D3622" s="148"/>
    </row>
    <row r="3623" ht="12.75">
      <c r="D3623" s="148"/>
    </row>
    <row r="3624" ht="12.75">
      <c r="D3624" s="148"/>
    </row>
    <row r="3625" ht="12.75">
      <c r="D3625" s="148"/>
    </row>
    <row r="3626" ht="12.75">
      <c r="D3626" s="148"/>
    </row>
    <row r="3627" ht="12.75">
      <c r="D3627" s="148"/>
    </row>
    <row r="3628" ht="12.75">
      <c r="D3628" s="148"/>
    </row>
    <row r="3629" ht="12.75">
      <c r="D3629" s="148"/>
    </row>
    <row r="3630" ht="12.75">
      <c r="D3630" s="148"/>
    </row>
    <row r="3631" ht="12.75">
      <c r="D3631" s="148"/>
    </row>
    <row r="3632" ht="12.75">
      <c r="D3632" s="148"/>
    </row>
    <row r="3633" ht="12.75">
      <c r="D3633" s="148"/>
    </row>
    <row r="3634" ht="12.75">
      <c r="D3634" s="148"/>
    </row>
    <row r="3635" ht="12.75">
      <c r="D3635" s="148"/>
    </row>
    <row r="3636" ht="12.75">
      <c r="D3636" s="148"/>
    </row>
    <row r="3637" ht="12.75">
      <c r="D3637" s="148"/>
    </row>
    <row r="3638" ht="12.75">
      <c r="D3638" s="148"/>
    </row>
    <row r="3639" ht="12.75">
      <c r="D3639" s="148"/>
    </row>
    <row r="3640" ht="12.75">
      <c r="D3640" s="148"/>
    </row>
    <row r="3641" ht="12.75">
      <c r="D3641" s="148"/>
    </row>
    <row r="3642" ht="12.75">
      <c r="D3642" s="148"/>
    </row>
    <row r="3643" ht="12.75">
      <c r="D3643" s="148"/>
    </row>
    <row r="3644" ht="12.75">
      <c r="D3644" s="148"/>
    </row>
    <row r="3645" ht="12.75">
      <c r="D3645" s="148"/>
    </row>
    <row r="3646" ht="12.75">
      <c r="D3646" s="148"/>
    </row>
    <row r="3647" ht="12.75">
      <c r="D3647" s="148"/>
    </row>
    <row r="3648" ht="12.75">
      <c r="D3648" s="148"/>
    </row>
    <row r="3649" ht="12.75">
      <c r="D3649" s="148"/>
    </row>
    <row r="3650" ht="12.75">
      <c r="D3650" s="148"/>
    </row>
    <row r="3651" ht="12.75">
      <c r="D3651" s="148"/>
    </row>
    <row r="3652" ht="12.75">
      <c r="D3652" s="148"/>
    </row>
    <row r="3653" ht="12.75">
      <c r="D3653" s="148"/>
    </row>
    <row r="3654" ht="12.75">
      <c r="D3654" s="148"/>
    </row>
    <row r="3655" ht="12.75">
      <c r="D3655" s="148"/>
    </row>
    <row r="3656" ht="12.75">
      <c r="D3656" s="148"/>
    </row>
    <row r="3657" ht="12.75">
      <c r="D3657" s="148"/>
    </row>
    <row r="3658" ht="12.75">
      <c r="D3658" s="148"/>
    </row>
    <row r="3659" ht="12.75">
      <c r="D3659" s="148"/>
    </row>
    <row r="3660" ht="12.75">
      <c r="D3660" s="148"/>
    </row>
    <row r="3661" ht="12.75">
      <c r="D3661" s="148"/>
    </row>
    <row r="3662" ht="12.75">
      <c r="D3662" s="148"/>
    </row>
    <row r="3663" ht="12.75">
      <c r="D3663" s="148"/>
    </row>
    <row r="3664" ht="12.75">
      <c r="D3664" s="148"/>
    </row>
    <row r="3665" ht="12.75">
      <c r="D3665" s="148"/>
    </row>
    <row r="3666" ht="12.75">
      <c r="D3666" s="148"/>
    </row>
    <row r="3667" ht="12.75">
      <c r="D3667" s="148"/>
    </row>
    <row r="3668" ht="12.75">
      <c r="D3668" s="148"/>
    </row>
    <row r="3669" ht="12.75">
      <c r="D3669" s="148"/>
    </row>
    <row r="3670" ht="12.75">
      <c r="D3670" s="148"/>
    </row>
    <row r="3671" ht="12.75">
      <c r="D3671" s="148"/>
    </row>
    <row r="3672" ht="12.75">
      <c r="D3672" s="148"/>
    </row>
    <row r="3673" ht="12.75">
      <c r="D3673" s="148"/>
    </row>
    <row r="3674" ht="12.75">
      <c r="D3674" s="148"/>
    </row>
    <row r="3675" ht="12.75">
      <c r="D3675" s="148"/>
    </row>
    <row r="3676" ht="12.75">
      <c r="D3676" s="148"/>
    </row>
    <row r="3677" ht="12.75">
      <c r="D3677" s="148"/>
    </row>
    <row r="3678" ht="12.75">
      <c r="D3678" s="148"/>
    </row>
    <row r="3679" ht="12.75">
      <c r="D3679" s="148"/>
    </row>
    <row r="3680" ht="12.75">
      <c r="D3680" s="148"/>
    </row>
    <row r="3681" ht="12.75">
      <c r="D3681" s="148"/>
    </row>
    <row r="3682" ht="12.75">
      <c r="D3682" s="148"/>
    </row>
    <row r="3683" ht="12.75">
      <c r="D3683" s="148"/>
    </row>
    <row r="3684" ht="12.75">
      <c r="D3684" s="148"/>
    </row>
    <row r="3685" ht="12.75">
      <c r="D3685" s="148"/>
    </row>
    <row r="3686" ht="12.75">
      <c r="D3686" s="148"/>
    </row>
    <row r="3687" ht="12.75">
      <c r="D3687" s="148"/>
    </row>
    <row r="3688" ht="12.75">
      <c r="D3688" s="148"/>
    </row>
    <row r="3689" ht="12.75">
      <c r="D3689" s="148"/>
    </row>
    <row r="3690" ht="12.75">
      <c r="D3690" s="148"/>
    </row>
    <row r="3691" ht="12.75">
      <c r="D3691" s="148"/>
    </row>
    <row r="3692" ht="12.75">
      <c r="D3692" s="148"/>
    </row>
    <row r="3693" ht="12.75">
      <c r="D3693" s="148"/>
    </row>
    <row r="3694" ht="12.75">
      <c r="D3694" s="148"/>
    </row>
    <row r="3695" ht="12.75">
      <c r="D3695" s="148"/>
    </row>
    <row r="3696" ht="12.75">
      <c r="D3696" s="148"/>
    </row>
    <row r="3697" ht="12.75">
      <c r="D3697" s="148"/>
    </row>
    <row r="3698" ht="12.75">
      <c r="D3698" s="148"/>
    </row>
    <row r="3699" ht="12.75">
      <c r="D3699" s="148"/>
    </row>
    <row r="3700" ht="12.75">
      <c r="D3700" s="148"/>
    </row>
    <row r="3701" ht="12.75">
      <c r="D3701" s="148"/>
    </row>
    <row r="3702" ht="12.75">
      <c r="D3702" s="148"/>
    </row>
    <row r="3703" ht="12.75">
      <c r="D3703" s="148"/>
    </row>
    <row r="3704" ht="12.75">
      <c r="D3704" s="148"/>
    </row>
    <row r="3705" ht="12.75">
      <c r="D3705" s="148"/>
    </row>
    <row r="3706" ht="12.75">
      <c r="D3706" s="148"/>
    </row>
    <row r="3707" ht="12.75">
      <c r="D3707" s="148"/>
    </row>
    <row r="3708" ht="12.75">
      <c r="D3708" s="148"/>
    </row>
    <row r="3709" ht="12.75">
      <c r="D3709" s="148"/>
    </row>
    <row r="3710" ht="12.75">
      <c r="D3710" s="148"/>
    </row>
    <row r="3711" ht="12.75">
      <c r="D3711" s="148"/>
    </row>
    <row r="3712" ht="12.75">
      <c r="D3712" s="148"/>
    </row>
    <row r="3713" ht="12.75">
      <c r="D3713" s="148"/>
    </row>
    <row r="3714" ht="12.75">
      <c r="D3714" s="148"/>
    </row>
    <row r="3715" ht="12.75">
      <c r="D3715" s="148"/>
    </row>
    <row r="3716" ht="12.75">
      <c r="D3716" s="148"/>
    </row>
    <row r="3717" ht="12.75">
      <c r="D3717" s="148"/>
    </row>
    <row r="3718" ht="12.75">
      <c r="D3718" s="148"/>
    </row>
    <row r="3719" ht="12.75">
      <c r="D3719" s="148"/>
    </row>
    <row r="3720" ht="12.75">
      <c r="D3720" s="148"/>
    </row>
    <row r="3721" ht="12.75">
      <c r="D3721" s="148"/>
    </row>
    <row r="3722" ht="12.75">
      <c r="D3722" s="148"/>
    </row>
    <row r="3723" ht="12.75">
      <c r="D3723" s="148"/>
    </row>
    <row r="3724" ht="12.75">
      <c r="D3724" s="148"/>
    </row>
    <row r="3725" ht="12.75">
      <c r="D3725" s="148"/>
    </row>
    <row r="3726" ht="12.75">
      <c r="D3726" s="148"/>
    </row>
    <row r="3727" ht="12.75">
      <c r="D3727" s="148"/>
    </row>
    <row r="3728" ht="12.75">
      <c r="D3728" s="148"/>
    </row>
    <row r="3729" ht="12.75">
      <c r="D3729" s="148"/>
    </row>
    <row r="3730" ht="12.75">
      <c r="D3730" s="148"/>
    </row>
    <row r="3731" ht="12.75">
      <c r="D3731" s="148"/>
    </row>
    <row r="3732" ht="12.75">
      <c r="D3732" s="148"/>
    </row>
    <row r="3733" ht="12.75">
      <c r="D3733" s="148"/>
    </row>
    <row r="3734" ht="12.75">
      <c r="D3734" s="148"/>
    </row>
    <row r="3735" ht="12.75">
      <c r="D3735" s="148"/>
    </row>
    <row r="3736" ht="12.75">
      <c r="D3736" s="148"/>
    </row>
    <row r="3737" ht="12.75">
      <c r="D3737" s="148"/>
    </row>
    <row r="3738" ht="12.75">
      <c r="D3738" s="148"/>
    </row>
    <row r="3739" ht="12.75">
      <c r="D3739" s="148"/>
    </row>
    <row r="3740" ht="12.75">
      <c r="D3740" s="148"/>
    </row>
    <row r="3741" ht="12.75">
      <c r="D3741" s="148"/>
    </row>
    <row r="3742" ht="12.75">
      <c r="D3742" s="148"/>
    </row>
    <row r="3743" ht="12.75">
      <c r="D3743" s="148"/>
    </row>
    <row r="3744" ht="12.75">
      <c r="D3744" s="148"/>
    </row>
    <row r="3745" ht="12.75">
      <c r="D3745" s="148"/>
    </row>
    <row r="3746" ht="12.75">
      <c r="D3746" s="148"/>
    </row>
    <row r="3747" ht="12.75">
      <c r="D3747" s="148"/>
    </row>
    <row r="3748" ht="12.75">
      <c r="D3748" s="148"/>
    </row>
    <row r="3749" ht="12.75">
      <c r="D3749" s="148"/>
    </row>
    <row r="3750" ht="12.75">
      <c r="D3750" s="148"/>
    </row>
    <row r="3751" ht="12.75">
      <c r="D3751" s="148"/>
    </row>
    <row r="3752" ht="12.75">
      <c r="D3752" s="148"/>
    </row>
    <row r="3753" ht="12.75">
      <c r="D3753" s="148"/>
    </row>
    <row r="3754" ht="12.75">
      <c r="D3754" s="148"/>
    </row>
    <row r="3755" ht="12.75">
      <c r="D3755" s="148"/>
    </row>
    <row r="3756" ht="12.75">
      <c r="D3756" s="148"/>
    </row>
    <row r="3757" ht="12.75">
      <c r="D3757" s="148"/>
    </row>
    <row r="3758" ht="12.75">
      <c r="D3758" s="148"/>
    </row>
    <row r="3759" ht="12.75">
      <c r="D3759" s="148"/>
    </row>
    <row r="3760" ht="12.75">
      <c r="D3760" s="148"/>
    </row>
    <row r="3761" ht="12.75">
      <c r="D3761" s="148"/>
    </row>
    <row r="3762" ht="12.75">
      <c r="D3762" s="148"/>
    </row>
    <row r="3763" ht="12.75">
      <c r="D3763" s="148"/>
    </row>
    <row r="3764" ht="12.75">
      <c r="D3764" s="148"/>
    </row>
    <row r="3765" ht="12.75">
      <c r="D3765" s="148"/>
    </row>
    <row r="3766" ht="12.75">
      <c r="D3766" s="148"/>
    </row>
    <row r="3767" ht="12.75">
      <c r="D3767" s="148"/>
    </row>
    <row r="3768" ht="12.75">
      <c r="D3768" s="148"/>
    </row>
    <row r="3769" ht="12.75">
      <c r="D3769" s="148"/>
    </row>
    <row r="3770" ht="12.75">
      <c r="D3770" s="148"/>
    </row>
    <row r="3771" ht="12.75">
      <c r="D3771" s="148"/>
    </row>
    <row r="3772" ht="12.75">
      <c r="D3772" s="148"/>
    </row>
    <row r="3773" ht="12.75">
      <c r="D3773" s="148"/>
    </row>
    <row r="3774" ht="12.75">
      <c r="D3774" s="148"/>
    </row>
    <row r="3775" ht="12.75">
      <c r="D3775" s="148"/>
    </row>
    <row r="3776" ht="12.75">
      <c r="D3776" s="148"/>
    </row>
    <row r="3777" ht="12.75">
      <c r="D3777" s="148"/>
    </row>
    <row r="3778" ht="12.75">
      <c r="D3778" s="148"/>
    </row>
    <row r="3779" ht="12.75">
      <c r="D3779" s="148"/>
    </row>
    <row r="3780" ht="12.75">
      <c r="D3780" s="148"/>
    </row>
    <row r="3781" ht="12.75">
      <c r="D3781" s="148"/>
    </row>
    <row r="3782" ht="12.75">
      <c r="D3782" s="148"/>
    </row>
    <row r="3783" ht="12.75">
      <c r="D3783" s="148"/>
    </row>
    <row r="3784" ht="12.75">
      <c r="D3784" s="148"/>
    </row>
    <row r="3785" ht="12.75">
      <c r="D3785" s="148"/>
    </row>
    <row r="3786" ht="12.75">
      <c r="D3786" s="148"/>
    </row>
    <row r="3787" ht="12.75">
      <c r="D3787" s="148"/>
    </row>
    <row r="3788" ht="12.75">
      <c r="D3788" s="148"/>
    </row>
    <row r="3789" ht="12.75">
      <c r="D3789" s="148"/>
    </row>
    <row r="3790" ht="12.75">
      <c r="D3790" s="148"/>
    </row>
    <row r="3791" ht="12.75">
      <c r="D3791" s="148"/>
    </row>
    <row r="3792" ht="12.75">
      <c r="D3792" s="148"/>
    </row>
    <row r="3793" ht="12.75">
      <c r="D3793" s="148"/>
    </row>
    <row r="3794" ht="12.75">
      <c r="D3794" s="148"/>
    </row>
    <row r="3795" ht="12.75">
      <c r="D3795" s="148"/>
    </row>
    <row r="3796" ht="12.75">
      <c r="D3796" s="148"/>
    </row>
    <row r="3797" ht="12.75">
      <c r="D3797" s="148"/>
    </row>
    <row r="3798" ht="12.75">
      <c r="D3798" s="148"/>
    </row>
    <row r="3799" ht="12.75">
      <c r="D3799" s="148"/>
    </row>
    <row r="3800" ht="12.75">
      <c r="D3800" s="148"/>
    </row>
    <row r="3801" ht="12.75">
      <c r="D3801" s="148"/>
    </row>
    <row r="3802" ht="12.75">
      <c r="D3802" s="148"/>
    </row>
    <row r="3803" ht="12.75">
      <c r="D3803" s="148"/>
    </row>
    <row r="3804" ht="12.75">
      <c r="D3804" s="148"/>
    </row>
    <row r="3805" ht="12.75">
      <c r="D3805" s="148"/>
    </row>
    <row r="3806" ht="12.75">
      <c r="D3806" s="148"/>
    </row>
    <row r="3807" ht="12.75">
      <c r="D3807" s="148"/>
    </row>
    <row r="3808" ht="12.75">
      <c r="D3808" s="148"/>
    </row>
    <row r="3809" ht="12.75">
      <c r="D3809" s="148"/>
    </row>
    <row r="3810" ht="12.75">
      <c r="D3810" s="148"/>
    </row>
    <row r="3811" ht="12.75">
      <c r="D3811" s="148"/>
    </row>
    <row r="3812" ht="12.75">
      <c r="D3812" s="148"/>
    </row>
    <row r="3813" ht="12.75">
      <c r="D3813" s="148"/>
    </row>
    <row r="3814" ht="12.75">
      <c r="D3814" s="148"/>
    </row>
    <row r="3815" ht="12.75">
      <c r="D3815" s="148"/>
    </row>
    <row r="3816" ht="12.75">
      <c r="D3816" s="148"/>
    </row>
    <row r="3817" ht="12.75">
      <c r="D3817" s="148"/>
    </row>
    <row r="3818" ht="12.75">
      <c r="D3818" s="148"/>
    </row>
    <row r="3819" ht="12.75">
      <c r="D3819" s="148"/>
    </row>
    <row r="3820" ht="12.75">
      <c r="D3820" s="148"/>
    </row>
    <row r="3821" ht="12.75">
      <c r="D3821" s="148"/>
    </row>
    <row r="3822" ht="12.75">
      <c r="D3822" s="148"/>
    </row>
    <row r="3823" ht="12.75">
      <c r="D3823" s="148"/>
    </row>
    <row r="3824" ht="12.75">
      <c r="D3824" s="148"/>
    </row>
    <row r="3825" ht="12.75">
      <c r="D3825" s="148"/>
    </row>
    <row r="3826" ht="12.75">
      <c r="D3826" s="148"/>
    </row>
    <row r="3827" ht="12.75">
      <c r="D3827" s="148"/>
    </row>
    <row r="3828" ht="12.75">
      <c r="D3828" s="148"/>
    </row>
    <row r="3829" ht="12.75">
      <c r="D3829" s="148"/>
    </row>
    <row r="3830" ht="12.75">
      <c r="D3830" s="148"/>
    </row>
    <row r="3831" ht="12.75">
      <c r="D3831" s="148"/>
    </row>
    <row r="3832" ht="12.75">
      <c r="D3832" s="148"/>
    </row>
    <row r="3833" ht="12.75">
      <c r="D3833" s="148"/>
    </row>
    <row r="3834" ht="12.75">
      <c r="D3834" s="148"/>
    </row>
    <row r="3835" ht="12.75">
      <c r="D3835" s="148"/>
    </row>
    <row r="3836" ht="12.75">
      <c r="D3836" s="148"/>
    </row>
    <row r="3837" ht="12.75">
      <c r="D3837" s="148"/>
    </row>
    <row r="3838" ht="12.75">
      <c r="D3838" s="148"/>
    </row>
    <row r="3839" ht="12.75">
      <c r="D3839" s="148"/>
    </row>
    <row r="3840" ht="12.75">
      <c r="D3840" s="148"/>
    </row>
    <row r="3841" ht="12.75">
      <c r="D3841" s="148"/>
    </row>
    <row r="3842" ht="12.75">
      <c r="D3842" s="148"/>
    </row>
    <row r="3843" ht="12.75">
      <c r="D3843" s="148"/>
    </row>
    <row r="3844" ht="12.75">
      <c r="D3844" s="148"/>
    </row>
    <row r="3845" ht="12.75">
      <c r="D3845" s="148"/>
    </row>
    <row r="3846" ht="12.75">
      <c r="D3846" s="148"/>
    </row>
    <row r="3847" ht="12.75">
      <c r="D3847" s="148"/>
    </row>
    <row r="3848" ht="12.75">
      <c r="D3848" s="148"/>
    </row>
    <row r="3849" ht="12.75">
      <c r="D3849" s="148"/>
    </row>
    <row r="3850" ht="12.75">
      <c r="D3850" s="148"/>
    </row>
    <row r="3851" ht="12.75">
      <c r="D3851" s="148"/>
    </row>
    <row r="3852" ht="12.75">
      <c r="D3852" s="148"/>
    </row>
    <row r="3853" ht="12.75">
      <c r="D3853" s="148"/>
    </row>
    <row r="3854" ht="12.75">
      <c r="D3854" s="148"/>
    </row>
    <row r="3855" ht="12.75">
      <c r="D3855" s="148"/>
    </row>
    <row r="3856" ht="12.75">
      <c r="D3856" s="148"/>
    </row>
    <row r="3857" ht="12.75">
      <c r="D3857" s="148"/>
    </row>
    <row r="3858" ht="12.75">
      <c r="D3858" s="148"/>
    </row>
    <row r="3859" ht="12.75">
      <c r="D3859" s="148"/>
    </row>
    <row r="3860" ht="12.75">
      <c r="D3860" s="148"/>
    </row>
    <row r="3861" ht="12.75">
      <c r="D3861" s="148"/>
    </row>
    <row r="3862" ht="12.75">
      <c r="D3862" s="148"/>
    </row>
    <row r="3863" ht="12.75">
      <c r="D3863" s="148"/>
    </row>
    <row r="3864" ht="12.75">
      <c r="D3864" s="148"/>
    </row>
    <row r="3865" ht="12.75">
      <c r="D3865" s="148"/>
    </row>
    <row r="3866" ht="12.75">
      <c r="D3866" s="148"/>
    </row>
    <row r="3867" ht="12.75">
      <c r="D3867" s="148"/>
    </row>
    <row r="3868" ht="12.75">
      <c r="D3868" s="148"/>
    </row>
    <row r="3869" ht="12.75">
      <c r="D3869" s="148"/>
    </row>
    <row r="3870" ht="12.75">
      <c r="D3870" s="148"/>
    </row>
    <row r="3871" ht="12.75">
      <c r="D3871" s="148"/>
    </row>
    <row r="3872" ht="12.75">
      <c r="D3872" s="148"/>
    </row>
    <row r="3873" ht="12.75">
      <c r="D3873" s="148"/>
    </row>
    <row r="3874" ht="12.75">
      <c r="D3874" s="148"/>
    </row>
    <row r="3875" ht="12.75">
      <c r="D3875" s="148"/>
    </row>
    <row r="3876" ht="12.75">
      <c r="D3876" s="148"/>
    </row>
    <row r="3877" ht="12.75">
      <c r="D3877" s="148"/>
    </row>
    <row r="3878" ht="12.75">
      <c r="D3878" s="148"/>
    </row>
    <row r="3879" ht="12.75">
      <c r="D3879" s="148"/>
    </row>
    <row r="3880" ht="12.75">
      <c r="D3880" s="148"/>
    </row>
    <row r="3881" ht="12.75">
      <c r="D3881" s="148"/>
    </row>
    <row r="3882" ht="12.75">
      <c r="D3882" s="148"/>
    </row>
    <row r="3883" ht="12.75">
      <c r="D3883" s="148"/>
    </row>
    <row r="3884" ht="12.75">
      <c r="D3884" s="148"/>
    </row>
    <row r="3885" ht="12.75">
      <c r="D3885" s="148"/>
    </row>
    <row r="3886" ht="12.75">
      <c r="D3886" s="148"/>
    </row>
    <row r="3887" ht="12.75">
      <c r="D3887" s="148"/>
    </row>
    <row r="3888" ht="12.75">
      <c r="D3888" s="148"/>
    </row>
    <row r="3889" ht="12.75">
      <c r="D3889" s="148"/>
    </row>
    <row r="3890" ht="12.75">
      <c r="D3890" s="148"/>
    </row>
    <row r="3891" ht="12.75">
      <c r="D3891" s="148"/>
    </row>
    <row r="3892" ht="12.75">
      <c r="D3892" s="148"/>
    </row>
    <row r="3893" ht="12.75">
      <c r="D3893" s="148"/>
    </row>
    <row r="3894" ht="12.75">
      <c r="D3894" s="148"/>
    </row>
    <row r="3895" ht="12.75">
      <c r="D3895" s="148"/>
    </row>
    <row r="3896" ht="12.75">
      <c r="D3896" s="148"/>
    </row>
    <row r="3897" ht="12.75">
      <c r="D3897" s="148"/>
    </row>
    <row r="3898" ht="12.75">
      <c r="D3898" s="148"/>
    </row>
    <row r="3899" ht="12.75">
      <c r="D3899" s="148"/>
    </row>
    <row r="3900" ht="12.75">
      <c r="D3900" s="148"/>
    </row>
    <row r="3901" ht="12.75">
      <c r="D3901" s="148"/>
    </row>
    <row r="3902" ht="12.75">
      <c r="D3902" s="148"/>
    </row>
    <row r="3903" ht="12.75">
      <c r="D3903" s="148"/>
    </row>
    <row r="3904" ht="12.75">
      <c r="D3904" s="148"/>
    </row>
    <row r="3905" ht="12.75">
      <c r="D3905" s="148"/>
    </row>
    <row r="3906" ht="12.75">
      <c r="D3906" s="148"/>
    </row>
    <row r="3907" ht="12.75">
      <c r="D3907" s="148"/>
    </row>
    <row r="3908" ht="12.75">
      <c r="D3908" s="148"/>
    </row>
    <row r="3909" ht="12.75">
      <c r="D3909" s="148"/>
    </row>
    <row r="3910" ht="12.75">
      <c r="D3910" s="148"/>
    </row>
    <row r="3911" ht="12.75">
      <c r="D3911" s="148"/>
    </row>
    <row r="3912" ht="12.75">
      <c r="D3912" s="148"/>
    </row>
    <row r="3913" ht="12.75">
      <c r="D3913" s="148"/>
    </row>
    <row r="3914" ht="12.75">
      <c r="D3914" s="148"/>
    </row>
    <row r="3915" ht="12.75">
      <c r="D3915" s="148"/>
    </row>
    <row r="3916" ht="12.75">
      <c r="D3916" s="148"/>
    </row>
    <row r="3917" ht="12.75">
      <c r="D3917" s="148"/>
    </row>
    <row r="3918" ht="12.75">
      <c r="D3918" s="148"/>
    </row>
    <row r="3919" ht="12.75">
      <c r="D3919" s="148"/>
    </row>
    <row r="3920" ht="12.75">
      <c r="D3920" s="148"/>
    </row>
    <row r="3921" ht="12.75">
      <c r="D3921" s="148"/>
    </row>
    <row r="3922" ht="12.75">
      <c r="D3922" s="148"/>
    </row>
    <row r="3923" ht="12.75">
      <c r="D3923" s="148"/>
    </row>
    <row r="3924" ht="12.75">
      <c r="D3924" s="148"/>
    </row>
    <row r="3925" ht="12.75">
      <c r="D3925" s="148"/>
    </row>
    <row r="3926" ht="12.75">
      <c r="D3926" s="148"/>
    </row>
    <row r="3927" ht="12.75">
      <c r="D3927" s="148"/>
    </row>
    <row r="3928" ht="12.75">
      <c r="D3928" s="148"/>
    </row>
    <row r="3929" ht="12.75">
      <c r="D3929" s="148"/>
    </row>
    <row r="3930" ht="12.75">
      <c r="D3930" s="148"/>
    </row>
    <row r="3931" ht="12.75">
      <c r="D3931" s="148"/>
    </row>
    <row r="3932" ht="12.75">
      <c r="D3932" s="148"/>
    </row>
    <row r="3933" ht="12.75">
      <c r="D3933" s="148"/>
    </row>
    <row r="3934" ht="12.75">
      <c r="D3934" s="148"/>
    </row>
    <row r="3935" ht="12.75">
      <c r="D3935" s="148"/>
    </row>
    <row r="3936" ht="12.75">
      <c r="D3936" s="148"/>
    </row>
    <row r="3937" ht="12.75">
      <c r="D3937" s="148"/>
    </row>
    <row r="3938" ht="12.75">
      <c r="D3938" s="148"/>
    </row>
    <row r="3939" ht="12.75">
      <c r="D3939" s="148"/>
    </row>
    <row r="3940" ht="12.75">
      <c r="D3940" s="148"/>
    </row>
    <row r="3941" ht="12.75">
      <c r="D3941" s="148"/>
    </row>
    <row r="3942" ht="12.75">
      <c r="D3942" s="148"/>
    </row>
    <row r="3943" ht="12.75">
      <c r="D3943" s="148"/>
    </row>
    <row r="3944" ht="12.75">
      <c r="D3944" s="148"/>
    </row>
    <row r="3945" ht="12.75">
      <c r="D3945" s="148"/>
    </row>
    <row r="3946" ht="12.75">
      <c r="D3946" s="148"/>
    </row>
    <row r="3947" ht="12.75">
      <c r="D3947" s="148"/>
    </row>
    <row r="3948" ht="12.75">
      <c r="D3948" s="148"/>
    </row>
    <row r="3949" ht="12.75">
      <c r="D3949" s="148"/>
    </row>
    <row r="3950" ht="12.75">
      <c r="D3950" s="148"/>
    </row>
    <row r="3951" ht="12.75">
      <c r="D3951" s="148"/>
    </row>
    <row r="3952" ht="12.75">
      <c r="D3952" s="148"/>
    </row>
    <row r="3953" ht="12.75">
      <c r="D3953" s="148"/>
    </row>
    <row r="3954" ht="12.75">
      <c r="D3954" s="148"/>
    </row>
    <row r="3955" ht="12.75">
      <c r="D3955" s="148"/>
    </row>
    <row r="3956" ht="12.75">
      <c r="D3956" s="148"/>
    </row>
    <row r="3957" ht="12.75">
      <c r="D3957" s="148"/>
    </row>
    <row r="3958" ht="12.75">
      <c r="D3958" s="148"/>
    </row>
    <row r="3959" ht="12.75">
      <c r="D3959" s="148"/>
    </row>
    <row r="3960" ht="12.75">
      <c r="D3960" s="148"/>
    </row>
    <row r="3961" ht="12.75">
      <c r="D3961" s="148"/>
    </row>
    <row r="3962" ht="12.75">
      <c r="D3962" s="148"/>
    </row>
    <row r="3963" ht="12.75">
      <c r="D3963" s="148"/>
    </row>
    <row r="3964" ht="12.75">
      <c r="D3964" s="148"/>
    </row>
    <row r="3965" ht="12.75">
      <c r="D3965" s="148"/>
    </row>
    <row r="3966" ht="12.75">
      <c r="D3966" s="148"/>
    </row>
    <row r="3967" ht="12.75">
      <c r="D3967" s="148"/>
    </row>
    <row r="3968" ht="12.75">
      <c r="D3968" s="148"/>
    </row>
    <row r="3969" ht="12.75">
      <c r="D3969" s="148"/>
    </row>
    <row r="3970" ht="12.75">
      <c r="D3970" s="148"/>
    </row>
    <row r="3971" ht="12.75">
      <c r="D3971" s="148"/>
    </row>
    <row r="3972" ht="12.75">
      <c r="D3972" s="148"/>
    </row>
    <row r="3973" ht="12.75">
      <c r="D3973" s="148"/>
    </row>
    <row r="3974" ht="12.75">
      <c r="D3974" s="148"/>
    </row>
    <row r="3975" ht="12.75">
      <c r="D3975" s="148"/>
    </row>
    <row r="3976" ht="12.75">
      <c r="D3976" s="148"/>
    </row>
    <row r="3977" ht="12.75">
      <c r="D3977" s="148"/>
    </row>
    <row r="3978" ht="12.75">
      <c r="D3978" s="148"/>
    </row>
    <row r="3979" ht="12.75">
      <c r="D3979" s="148"/>
    </row>
    <row r="3980" ht="12.75">
      <c r="D3980" s="148"/>
    </row>
    <row r="3981" ht="12.75">
      <c r="D3981" s="148"/>
    </row>
    <row r="3982" ht="12.75">
      <c r="D3982" s="148"/>
    </row>
    <row r="3983" ht="12.75">
      <c r="D3983" s="148"/>
    </row>
    <row r="3984" ht="12.75">
      <c r="D3984" s="148"/>
    </row>
    <row r="3985" ht="12.75">
      <c r="D3985" s="148"/>
    </row>
    <row r="3986" ht="12.75">
      <c r="D3986" s="148"/>
    </row>
    <row r="3987" ht="12.75">
      <c r="D3987" s="148"/>
    </row>
    <row r="3988" ht="12.75">
      <c r="D3988" s="148"/>
    </row>
    <row r="3989" ht="12.75">
      <c r="D3989" s="148"/>
    </row>
    <row r="3990" ht="12.75">
      <c r="D3990" s="148"/>
    </row>
    <row r="3991" ht="12.75">
      <c r="D3991" s="148"/>
    </row>
    <row r="3992" ht="12.75">
      <c r="D3992" s="148"/>
    </row>
    <row r="3993" ht="12.75">
      <c r="D3993" s="148"/>
    </row>
    <row r="3994" ht="12.75">
      <c r="D3994" s="148"/>
    </row>
    <row r="3995" ht="12.75">
      <c r="D3995" s="148"/>
    </row>
    <row r="3996" ht="12.75">
      <c r="D3996" s="148"/>
    </row>
    <row r="3997" ht="12.75">
      <c r="D3997" s="148"/>
    </row>
    <row r="3998" ht="12.75">
      <c r="D3998" s="148"/>
    </row>
    <row r="3999" ht="12.75">
      <c r="D3999" s="148"/>
    </row>
    <row r="4000" ht="12.75">
      <c r="D4000" s="148"/>
    </row>
    <row r="4001" ht="12.75">
      <c r="D4001" s="148"/>
    </row>
    <row r="4002" ht="12.75">
      <c r="D4002" s="148"/>
    </row>
    <row r="4003" ht="12.75">
      <c r="D4003" s="148"/>
    </row>
    <row r="4004" ht="12.75">
      <c r="D4004" s="148"/>
    </row>
    <row r="4005" ht="12.75">
      <c r="D4005" s="148"/>
    </row>
    <row r="4006" ht="12.75">
      <c r="D4006" s="148"/>
    </row>
    <row r="4007" ht="12.75">
      <c r="D4007" s="148"/>
    </row>
    <row r="4008" ht="12.75">
      <c r="D4008" s="148"/>
    </row>
    <row r="4009" ht="12.75">
      <c r="D4009" s="148"/>
    </row>
    <row r="4010" ht="12.75">
      <c r="D4010" s="148"/>
    </row>
    <row r="4011" ht="12.75">
      <c r="D4011" s="148"/>
    </row>
    <row r="4012" ht="12.75">
      <c r="D4012" s="148"/>
    </row>
    <row r="4013" ht="12.75">
      <c r="D4013" s="148"/>
    </row>
    <row r="4014" ht="12.75">
      <c r="D4014" s="148"/>
    </row>
    <row r="4015" ht="12.75">
      <c r="D4015" s="148"/>
    </row>
    <row r="4016" ht="12.75">
      <c r="D4016" s="148"/>
    </row>
    <row r="4017" ht="12.75">
      <c r="D4017" s="148"/>
    </row>
    <row r="4018" ht="12.75">
      <c r="D4018" s="148"/>
    </row>
    <row r="4019" ht="12.75">
      <c r="D4019" s="148"/>
    </row>
    <row r="4020" ht="12.75">
      <c r="D4020" s="148"/>
    </row>
    <row r="4021" ht="12.75">
      <c r="D4021" s="148"/>
    </row>
    <row r="4022" ht="12.75">
      <c r="D4022" s="148"/>
    </row>
    <row r="4023" ht="12.75">
      <c r="D4023" s="148"/>
    </row>
    <row r="4024" ht="12.75">
      <c r="D4024" s="148"/>
    </row>
    <row r="4025" ht="12.75">
      <c r="D4025" s="148"/>
    </row>
    <row r="4026" ht="12.75">
      <c r="D4026" s="148"/>
    </row>
    <row r="4027" ht="12.75">
      <c r="D4027" s="148"/>
    </row>
    <row r="4028" ht="12.75">
      <c r="D4028" s="148"/>
    </row>
    <row r="4029" ht="12.75">
      <c r="D4029" s="148"/>
    </row>
    <row r="4030" ht="12.75">
      <c r="D4030" s="148"/>
    </row>
    <row r="4031" ht="12.75">
      <c r="D4031" s="148"/>
    </row>
    <row r="4032" ht="12.75">
      <c r="D4032" s="148"/>
    </row>
    <row r="4033" ht="12.75">
      <c r="D4033" s="148"/>
    </row>
    <row r="4034" ht="12.75">
      <c r="D4034" s="148"/>
    </row>
    <row r="4035" ht="12.75">
      <c r="D4035" s="148"/>
    </row>
    <row r="4036" ht="12.75">
      <c r="D4036" s="148"/>
    </row>
    <row r="4037" ht="12.75">
      <c r="D4037" s="148"/>
    </row>
    <row r="4038" ht="12.75">
      <c r="D4038" s="148"/>
    </row>
    <row r="4039" ht="12.75">
      <c r="D4039" s="148"/>
    </row>
    <row r="4040" ht="12.75">
      <c r="D4040" s="148"/>
    </row>
    <row r="4041" ht="12.75">
      <c r="D4041" s="148"/>
    </row>
    <row r="4042" ht="12.75">
      <c r="D4042" s="148"/>
    </row>
    <row r="4043" ht="12.75">
      <c r="D4043" s="148"/>
    </row>
    <row r="4044" ht="12.75">
      <c r="D4044" s="148"/>
    </row>
    <row r="4045" ht="12.75">
      <c r="D4045" s="148"/>
    </row>
    <row r="4046" ht="12.75">
      <c r="D4046" s="148"/>
    </row>
    <row r="4047" ht="12.75">
      <c r="D4047" s="148"/>
    </row>
    <row r="4048" ht="12.75">
      <c r="D4048" s="148"/>
    </row>
    <row r="4049" ht="12.75">
      <c r="D4049" s="148"/>
    </row>
    <row r="4050" ht="12.75">
      <c r="D4050" s="148"/>
    </row>
    <row r="4051" ht="12.75">
      <c r="D4051" s="148"/>
    </row>
    <row r="4052" ht="12.75">
      <c r="D4052" s="148"/>
    </row>
    <row r="4053" ht="12.75">
      <c r="D4053" s="148"/>
    </row>
    <row r="4054" ht="12.75">
      <c r="D4054" s="148"/>
    </row>
    <row r="4055" ht="12.75">
      <c r="D4055" s="148"/>
    </row>
    <row r="4056" ht="12.75">
      <c r="D4056" s="148"/>
    </row>
    <row r="4057" ht="12.75">
      <c r="D4057" s="148"/>
    </row>
    <row r="4058" ht="12.75">
      <c r="D4058" s="148"/>
    </row>
    <row r="4059" ht="12.75">
      <c r="D4059" s="148"/>
    </row>
    <row r="4060" ht="12.75">
      <c r="D4060" s="148"/>
    </row>
    <row r="4061" ht="12.75">
      <c r="D4061" s="148"/>
    </row>
    <row r="4062" ht="12.75">
      <c r="D4062" s="148"/>
    </row>
    <row r="4063" ht="12.75">
      <c r="D4063" s="148"/>
    </row>
    <row r="4064" ht="12.75">
      <c r="D4064" s="148"/>
    </row>
    <row r="4065" ht="12.75">
      <c r="D4065" s="148"/>
    </row>
    <row r="4066" ht="12.75">
      <c r="D4066" s="148"/>
    </row>
    <row r="4067" ht="12.75">
      <c r="D4067" s="148"/>
    </row>
    <row r="4068" ht="12.75">
      <c r="D4068" s="148"/>
    </row>
    <row r="4069" ht="12.75">
      <c r="D4069" s="148"/>
    </row>
    <row r="4070" ht="12.75">
      <c r="D4070" s="148"/>
    </row>
    <row r="4071" ht="12.75">
      <c r="D4071" s="148"/>
    </row>
    <row r="4072" ht="12.75">
      <c r="D4072" s="148"/>
    </row>
    <row r="4073" ht="12.75">
      <c r="D4073" s="148"/>
    </row>
    <row r="4074" ht="12.75">
      <c r="D4074" s="148"/>
    </row>
    <row r="4075" ht="12.75">
      <c r="D4075" s="148"/>
    </row>
    <row r="4076" ht="12.75">
      <c r="D4076" s="148"/>
    </row>
    <row r="4077" ht="12.75">
      <c r="D4077" s="148"/>
    </row>
    <row r="4078" ht="12.75">
      <c r="D4078" s="148"/>
    </row>
    <row r="4079" ht="12.75">
      <c r="D4079" s="148"/>
    </row>
    <row r="4080" ht="12.75">
      <c r="D4080" s="148"/>
    </row>
    <row r="4081" ht="12.75">
      <c r="D4081" s="148"/>
    </row>
    <row r="4082" ht="12.75">
      <c r="D4082" s="148"/>
    </row>
    <row r="4083" ht="12.75">
      <c r="D4083" s="148"/>
    </row>
    <row r="4084" ht="12.75">
      <c r="D4084" s="148"/>
    </row>
    <row r="4085" ht="12.75">
      <c r="D4085" s="148"/>
    </row>
    <row r="4086" ht="12.75">
      <c r="D4086" s="148"/>
    </row>
    <row r="4087" ht="12.75">
      <c r="D4087" s="148"/>
    </row>
    <row r="4088" ht="12.75">
      <c r="D4088" s="148"/>
    </row>
    <row r="4089" ht="12.75">
      <c r="D4089" s="148"/>
    </row>
    <row r="4090" ht="12.75">
      <c r="D4090" s="148"/>
    </row>
    <row r="4091" ht="12.75">
      <c r="D4091" s="148"/>
    </row>
    <row r="4092" ht="12.75">
      <c r="D4092" s="148"/>
    </row>
    <row r="4093" ht="12.75">
      <c r="D4093" s="148"/>
    </row>
    <row r="4094" ht="12.75">
      <c r="D4094" s="148"/>
    </row>
    <row r="4095" ht="12.75">
      <c r="D4095" s="148"/>
    </row>
    <row r="4096" ht="12.75">
      <c r="D4096" s="148"/>
    </row>
    <row r="4097" ht="12.75">
      <c r="D4097" s="148"/>
    </row>
    <row r="4098" ht="12.75">
      <c r="D4098" s="148"/>
    </row>
    <row r="4099" ht="12.75">
      <c r="D4099" s="148"/>
    </row>
    <row r="4100" ht="12.75">
      <c r="D4100" s="148"/>
    </row>
    <row r="4101" ht="12.75">
      <c r="D4101" s="148"/>
    </row>
    <row r="4102" ht="12.75">
      <c r="D4102" s="148"/>
    </row>
    <row r="4103" ht="12.75">
      <c r="D4103" s="148"/>
    </row>
    <row r="4104" ht="12.75">
      <c r="D4104" s="148"/>
    </row>
    <row r="4105" ht="12.75">
      <c r="D4105" s="148"/>
    </row>
    <row r="4106" ht="12.75">
      <c r="D4106" s="148"/>
    </row>
    <row r="4107" ht="12.75">
      <c r="D4107" s="148"/>
    </row>
    <row r="4108" ht="12.75">
      <c r="D4108" s="148"/>
    </row>
    <row r="4109" ht="12.75">
      <c r="D4109" s="148"/>
    </row>
    <row r="4110" ht="12.75">
      <c r="D4110" s="148"/>
    </row>
    <row r="4111" ht="12.75">
      <c r="D4111" s="148"/>
    </row>
    <row r="4112" ht="12.75">
      <c r="D4112" s="148"/>
    </row>
    <row r="4113" ht="12.75">
      <c r="D4113" s="148"/>
    </row>
    <row r="4114" ht="12.75">
      <c r="D4114" s="148"/>
    </row>
    <row r="4115" ht="12.75">
      <c r="D4115" s="148"/>
    </row>
    <row r="4116" ht="12.75">
      <c r="D4116" s="148"/>
    </row>
    <row r="4117" ht="12.75">
      <c r="D4117" s="148"/>
    </row>
    <row r="4118" ht="12.75">
      <c r="D4118" s="148"/>
    </row>
    <row r="4119" ht="12.75">
      <c r="D4119" s="148"/>
    </row>
    <row r="4120" ht="12.75">
      <c r="D4120" s="148"/>
    </row>
    <row r="4121" ht="12.75">
      <c r="D4121" s="148"/>
    </row>
    <row r="4122" ht="12.75">
      <c r="D4122" s="148"/>
    </row>
    <row r="4123" ht="12.75">
      <c r="D4123" s="148"/>
    </row>
    <row r="4124" ht="12.75">
      <c r="D4124" s="148"/>
    </row>
    <row r="4125" ht="12.75">
      <c r="D4125" s="148"/>
    </row>
    <row r="4126" ht="12.75">
      <c r="D4126" s="148"/>
    </row>
    <row r="4127" ht="12.75">
      <c r="D4127" s="148"/>
    </row>
    <row r="4128" ht="12.75">
      <c r="D4128" s="148"/>
    </row>
    <row r="4129" ht="12.75">
      <c r="D4129" s="148"/>
    </row>
    <row r="4130" ht="12.75">
      <c r="D4130" s="148"/>
    </row>
    <row r="4131" ht="12.75">
      <c r="D4131" s="148"/>
    </row>
    <row r="4132" ht="12.75">
      <c r="D4132" s="148"/>
    </row>
    <row r="4133" ht="12.75">
      <c r="D4133" s="148"/>
    </row>
    <row r="4134" ht="12.75">
      <c r="D4134" s="148"/>
    </row>
    <row r="4135" ht="12.75">
      <c r="D4135" s="148"/>
    </row>
    <row r="4136" ht="12.75">
      <c r="D4136" s="148"/>
    </row>
    <row r="4137" ht="12.75">
      <c r="D4137" s="148"/>
    </row>
    <row r="4138" ht="12.75">
      <c r="D4138" s="148"/>
    </row>
    <row r="4139" ht="12.75">
      <c r="D4139" s="148"/>
    </row>
    <row r="4140" ht="12.75">
      <c r="D4140" s="148"/>
    </row>
    <row r="4141" ht="12.75">
      <c r="D4141" s="148"/>
    </row>
    <row r="4142" ht="12.75">
      <c r="D4142" s="148"/>
    </row>
    <row r="4143" ht="12.75">
      <c r="D4143" s="148"/>
    </row>
    <row r="4144" ht="12.75">
      <c r="D4144" s="148"/>
    </row>
    <row r="4145" ht="12.75">
      <c r="D4145" s="148"/>
    </row>
    <row r="4146" ht="12.75">
      <c r="D4146" s="148"/>
    </row>
    <row r="4147" ht="12.75">
      <c r="D4147" s="148"/>
    </row>
    <row r="4148" ht="12.75">
      <c r="D4148" s="148"/>
    </row>
    <row r="4149" ht="12.75">
      <c r="D4149" s="148"/>
    </row>
    <row r="4150" ht="12.75">
      <c r="D4150" s="148"/>
    </row>
    <row r="4151" ht="12.75">
      <c r="D4151" s="148"/>
    </row>
    <row r="4152" ht="12.75">
      <c r="D4152" s="148"/>
    </row>
    <row r="4153" ht="12.75">
      <c r="D4153" s="148"/>
    </row>
    <row r="4154" ht="12.75">
      <c r="D4154" s="148"/>
    </row>
    <row r="4155" ht="12.75">
      <c r="D4155" s="148"/>
    </row>
    <row r="4156" ht="12.75">
      <c r="D4156" s="148"/>
    </row>
    <row r="4157" ht="12.75">
      <c r="D4157" s="148"/>
    </row>
    <row r="4158" ht="12.75">
      <c r="D4158" s="148"/>
    </row>
    <row r="4159" ht="12.75">
      <c r="D4159" s="148"/>
    </row>
    <row r="4160" ht="12.75">
      <c r="D4160" s="148"/>
    </row>
    <row r="4161" ht="12.75">
      <c r="D4161" s="148"/>
    </row>
    <row r="4162" ht="12.75">
      <c r="D4162" s="148"/>
    </row>
    <row r="4163" ht="12.75">
      <c r="D4163" s="148"/>
    </row>
    <row r="4164" ht="12.75">
      <c r="D4164" s="148"/>
    </row>
    <row r="4165" ht="12.75">
      <c r="D4165" s="148"/>
    </row>
    <row r="4166" ht="12.75">
      <c r="D4166" s="148"/>
    </row>
    <row r="4167" ht="12.75">
      <c r="D4167" s="148"/>
    </row>
    <row r="4168" ht="12.75">
      <c r="D4168" s="148"/>
    </row>
    <row r="4169" ht="12.75">
      <c r="D4169" s="148"/>
    </row>
    <row r="4170" ht="12.75">
      <c r="D4170" s="148"/>
    </row>
    <row r="4171" ht="12.75">
      <c r="D4171" s="148"/>
    </row>
    <row r="4172" ht="12.75">
      <c r="D4172" s="148"/>
    </row>
    <row r="4173" ht="12.75">
      <c r="D4173" s="148"/>
    </row>
    <row r="4174" ht="12.75">
      <c r="D4174" s="148"/>
    </row>
    <row r="4175" ht="12.75">
      <c r="D4175" s="148"/>
    </row>
    <row r="4176" ht="12.75">
      <c r="D4176" s="148"/>
    </row>
    <row r="4177" ht="12.75">
      <c r="D4177" s="148"/>
    </row>
    <row r="4178" ht="12.75">
      <c r="D4178" s="148"/>
    </row>
    <row r="4179" ht="12.75">
      <c r="D4179" s="148"/>
    </row>
    <row r="4180" ht="12.75">
      <c r="D4180" s="148"/>
    </row>
    <row r="4181" ht="12.75">
      <c r="D4181" s="148"/>
    </row>
    <row r="4182" ht="12.75">
      <c r="D4182" s="148"/>
    </row>
    <row r="4183" ht="12.75">
      <c r="D4183" s="148"/>
    </row>
    <row r="4184" ht="12.75">
      <c r="D4184" s="148"/>
    </row>
    <row r="4185" ht="12.75">
      <c r="D4185" s="148"/>
    </row>
    <row r="4186" ht="12.75">
      <c r="D4186" s="148"/>
    </row>
    <row r="4187" ht="12.75">
      <c r="D4187" s="148"/>
    </row>
    <row r="4188" ht="12.75">
      <c r="D4188" s="148"/>
    </row>
    <row r="4189" ht="12.75">
      <c r="D4189" s="148"/>
    </row>
    <row r="4190" ht="12.75">
      <c r="D4190" s="148"/>
    </row>
    <row r="4191" ht="12.75">
      <c r="D4191" s="148"/>
    </row>
    <row r="4192" ht="12.75">
      <c r="D4192" s="148"/>
    </row>
    <row r="4193" ht="12.75">
      <c r="D4193" s="148"/>
    </row>
    <row r="4194" ht="12.75">
      <c r="D4194" s="148"/>
    </row>
    <row r="4195" ht="12.75">
      <c r="D4195" s="148"/>
    </row>
    <row r="4196" ht="12.75">
      <c r="D4196" s="148"/>
    </row>
    <row r="4197" ht="12.75">
      <c r="D4197" s="148"/>
    </row>
    <row r="4198" ht="12.75">
      <c r="D4198" s="148"/>
    </row>
    <row r="4199" ht="12.75">
      <c r="D4199" s="148"/>
    </row>
    <row r="4200" ht="12.75">
      <c r="D4200" s="148"/>
    </row>
    <row r="4201" ht="12.75">
      <c r="D4201" s="148"/>
    </row>
    <row r="4202" ht="12.75">
      <c r="D4202" s="148"/>
    </row>
    <row r="4203" ht="12.75">
      <c r="D4203" s="148"/>
    </row>
    <row r="4204" ht="12.75">
      <c r="D4204" s="148"/>
    </row>
    <row r="4205" ht="12.75">
      <c r="D4205" s="148"/>
    </row>
    <row r="4206" ht="12.75">
      <c r="D4206" s="148"/>
    </row>
    <row r="4207" ht="12.75">
      <c r="D4207" s="148"/>
    </row>
    <row r="4208" ht="12.75">
      <c r="D4208" s="148"/>
    </row>
    <row r="4209" ht="12.75">
      <c r="D4209" s="148"/>
    </row>
    <row r="4210" ht="12.75">
      <c r="D4210" s="148"/>
    </row>
    <row r="4211" ht="12.75">
      <c r="D4211" s="148"/>
    </row>
    <row r="4212" ht="12.75">
      <c r="D4212" s="148"/>
    </row>
    <row r="4213" ht="12.75">
      <c r="D4213" s="148"/>
    </row>
    <row r="4214" ht="12.75">
      <c r="D4214" s="148"/>
    </row>
    <row r="4215" ht="12.75">
      <c r="D4215" s="148"/>
    </row>
    <row r="4216" ht="12.75">
      <c r="D4216" s="148"/>
    </row>
    <row r="4217" ht="12.75">
      <c r="D4217" s="148"/>
    </row>
    <row r="4218" ht="12.75">
      <c r="D4218" s="148"/>
    </row>
    <row r="4219" ht="12.75">
      <c r="D4219" s="148"/>
    </row>
    <row r="4220" ht="12.75">
      <c r="D4220" s="148"/>
    </row>
    <row r="4221" ht="12.75">
      <c r="D4221" s="148"/>
    </row>
    <row r="4222" ht="12.75">
      <c r="D4222" s="148"/>
    </row>
    <row r="4223" ht="12.75">
      <c r="D4223" s="148"/>
    </row>
    <row r="4224" ht="12.75">
      <c r="D4224" s="148"/>
    </row>
    <row r="4225" ht="12.75">
      <c r="D4225" s="148"/>
    </row>
    <row r="4226" ht="12.75">
      <c r="D4226" s="148"/>
    </row>
    <row r="4227" ht="12.75">
      <c r="D4227" s="148"/>
    </row>
    <row r="4228" ht="12.75">
      <c r="D4228" s="148"/>
    </row>
    <row r="4229" ht="12.75">
      <c r="D4229" s="148"/>
    </row>
    <row r="4230" ht="12.75">
      <c r="D4230" s="148"/>
    </row>
    <row r="4231" ht="12.75">
      <c r="D4231" s="148"/>
    </row>
    <row r="4232" ht="12.75">
      <c r="D4232" s="148"/>
    </row>
    <row r="4233" ht="12.75">
      <c r="D4233" s="148"/>
    </row>
    <row r="4234" ht="12.75">
      <c r="D4234" s="148"/>
    </row>
    <row r="4235" ht="12.75">
      <c r="D4235" s="148"/>
    </row>
    <row r="4236" ht="12.75">
      <c r="D4236" s="148"/>
    </row>
    <row r="4237" ht="12.75">
      <c r="D4237" s="148"/>
    </row>
    <row r="4238" ht="12.75">
      <c r="D4238" s="148"/>
    </row>
    <row r="4239" ht="12.75">
      <c r="D4239" s="148"/>
    </row>
    <row r="4240" ht="12.75">
      <c r="D4240" s="148"/>
    </row>
    <row r="4241" ht="12.75">
      <c r="D4241" s="148"/>
    </row>
    <row r="4242" ht="12.75">
      <c r="D4242" s="148"/>
    </row>
    <row r="4243" ht="12.75">
      <c r="D4243" s="148"/>
    </row>
    <row r="4244" ht="12.75">
      <c r="D4244" s="148"/>
    </row>
    <row r="4245" ht="12.75">
      <c r="D4245" s="148"/>
    </row>
    <row r="4246" ht="12.75">
      <c r="D4246" s="148"/>
    </row>
    <row r="4247" ht="12.75">
      <c r="D4247" s="148"/>
    </row>
    <row r="4248" ht="12.75">
      <c r="D4248" s="148"/>
    </row>
    <row r="4249" ht="12.75">
      <c r="D4249" s="148"/>
    </row>
    <row r="4250" ht="12.75">
      <c r="D4250" s="148"/>
    </row>
    <row r="4251" ht="12.75">
      <c r="D4251" s="148"/>
    </row>
    <row r="4252" ht="12.75">
      <c r="D4252" s="148"/>
    </row>
    <row r="4253" ht="12.75">
      <c r="D4253" s="148"/>
    </row>
    <row r="4254" ht="12.75">
      <c r="D4254" s="148"/>
    </row>
    <row r="4255" ht="12.75">
      <c r="D4255" s="148"/>
    </row>
    <row r="4256" ht="12.75">
      <c r="D4256" s="148"/>
    </row>
    <row r="4257" ht="12.75">
      <c r="D4257" s="148"/>
    </row>
    <row r="4258" ht="12.75">
      <c r="D4258" s="148"/>
    </row>
    <row r="4259" ht="12.75">
      <c r="D4259" s="148"/>
    </row>
    <row r="4260" ht="12.75">
      <c r="D4260" s="148"/>
    </row>
    <row r="4261" ht="12.75">
      <c r="D4261" s="148"/>
    </row>
    <row r="4262" ht="12.75">
      <c r="D4262" s="148"/>
    </row>
    <row r="4263" ht="12.75">
      <c r="D4263" s="148"/>
    </row>
    <row r="4264" ht="12.75">
      <c r="D4264" s="148"/>
    </row>
    <row r="4265" ht="12.75">
      <c r="D4265" s="148"/>
    </row>
    <row r="4266" ht="12.75">
      <c r="D4266" s="148"/>
    </row>
    <row r="4267" ht="12.75">
      <c r="D4267" s="148"/>
    </row>
    <row r="4268" ht="12.75">
      <c r="D4268" s="148"/>
    </row>
    <row r="4269" ht="12.75">
      <c r="D4269" s="148"/>
    </row>
    <row r="4270" ht="12.75">
      <c r="D4270" s="148"/>
    </row>
    <row r="4271" ht="12.75">
      <c r="D4271" s="148"/>
    </row>
    <row r="4272" ht="12.75">
      <c r="D4272" s="148"/>
    </row>
    <row r="4273" ht="12.75">
      <c r="D4273" s="148"/>
    </row>
    <row r="4274" ht="12.75">
      <c r="D4274" s="148"/>
    </row>
    <row r="4275" ht="12.75">
      <c r="D4275" s="148"/>
    </row>
    <row r="4276" ht="12.75">
      <c r="D4276" s="148"/>
    </row>
    <row r="4277" ht="12.75">
      <c r="D4277" s="148"/>
    </row>
    <row r="4278" ht="12.75">
      <c r="D4278" s="148"/>
    </row>
    <row r="4279" ht="12.75">
      <c r="D4279" s="148"/>
    </row>
    <row r="4280" ht="12.75">
      <c r="D4280" s="148"/>
    </row>
    <row r="4281" ht="12.75">
      <c r="D4281" s="148"/>
    </row>
    <row r="4282" ht="12.75">
      <c r="D4282" s="148"/>
    </row>
    <row r="4283" ht="12.75">
      <c r="D4283" s="148"/>
    </row>
    <row r="4284" ht="12.75">
      <c r="D4284" s="148"/>
    </row>
    <row r="4285" ht="12.75">
      <c r="D4285" s="148"/>
    </row>
    <row r="4286" ht="12.75">
      <c r="D4286" s="148"/>
    </row>
    <row r="4287" ht="12.75">
      <c r="D4287" s="148"/>
    </row>
    <row r="4288" ht="12.75">
      <c r="D4288" s="148"/>
    </row>
    <row r="4289" ht="12.75">
      <c r="D4289" s="148"/>
    </row>
    <row r="4290" ht="12.75">
      <c r="D4290" s="148"/>
    </row>
    <row r="4291" ht="12.75">
      <c r="D4291" s="148"/>
    </row>
    <row r="4292" ht="12.75">
      <c r="D4292" s="148"/>
    </row>
    <row r="4293" ht="12.75">
      <c r="D4293" s="148"/>
    </row>
    <row r="4294" ht="12.75">
      <c r="D4294" s="148"/>
    </row>
    <row r="4295" ht="12.75">
      <c r="D4295" s="148"/>
    </row>
    <row r="4296" ht="12.75">
      <c r="D4296" s="148"/>
    </row>
    <row r="4297" ht="12.75">
      <c r="D4297" s="148"/>
    </row>
    <row r="4298" ht="12.75">
      <c r="D4298" s="148"/>
    </row>
    <row r="4299" ht="12.75">
      <c r="D4299" s="148"/>
    </row>
    <row r="4300" ht="12.75">
      <c r="D4300" s="148"/>
    </row>
    <row r="4301" ht="12.75">
      <c r="D4301" s="148"/>
    </row>
    <row r="4302" ht="12.75">
      <c r="D4302" s="148"/>
    </row>
    <row r="4303" ht="12.75">
      <c r="D4303" s="148"/>
    </row>
    <row r="4304" ht="12.75">
      <c r="D4304" s="148"/>
    </row>
    <row r="4305" ht="12.75">
      <c r="D4305" s="148"/>
    </row>
    <row r="4306" ht="12.75">
      <c r="D4306" s="148"/>
    </row>
    <row r="4307" ht="12.75">
      <c r="D4307" s="148"/>
    </row>
    <row r="4308" ht="12.75">
      <c r="D4308" s="148"/>
    </row>
    <row r="4309" ht="12.75">
      <c r="D4309" s="148"/>
    </row>
    <row r="4310" ht="12.75">
      <c r="D4310" s="148"/>
    </row>
    <row r="4311" ht="12.75">
      <c r="D4311" s="148"/>
    </row>
    <row r="4312" ht="12.75">
      <c r="D4312" s="148"/>
    </row>
    <row r="4313" ht="12.75">
      <c r="D4313" s="148"/>
    </row>
    <row r="4314" ht="12.75">
      <c r="D4314" s="148"/>
    </row>
    <row r="4315" ht="12.75">
      <c r="D4315" s="148"/>
    </row>
    <row r="4316" ht="12.75">
      <c r="D4316" s="148"/>
    </row>
    <row r="4317" ht="12.75">
      <c r="D4317" s="148"/>
    </row>
    <row r="4318" ht="12.75">
      <c r="D4318" s="148"/>
    </row>
    <row r="4319" ht="12.75">
      <c r="D4319" s="148"/>
    </row>
    <row r="4320" ht="12.75">
      <c r="D4320" s="148"/>
    </row>
    <row r="4321" ht="12.75">
      <c r="D4321" s="148"/>
    </row>
    <row r="4322" ht="12.75">
      <c r="D4322" s="148"/>
    </row>
    <row r="4323" ht="12.75">
      <c r="D4323" s="148"/>
    </row>
    <row r="4324" ht="12.75">
      <c r="D4324" s="148"/>
    </row>
    <row r="4325" ht="12.75">
      <c r="D4325" s="148"/>
    </row>
    <row r="4326" ht="12.75">
      <c r="D4326" s="148"/>
    </row>
    <row r="4327" ht="12.75">
      <c r="D4327" s="148"/>
    </row>
    <row r="4328" ht="12.75">
      <c r="D4328" s="148"/>
    </row>
    <row r="4329" ht="12.75">
      <c r="D4329" s="148"/>
    </row>
    <row r="4330" ht="12.75">
      <c r="D4330" s="148"/>
    </row>
    <row r="4331" ht="12.75">
      <c r="D4331" s="148"/>
    </row>
    <row r="4332" ht="12.75">
      <c r="D4332" s="148"/>
    </row>
    <row r="4333" ht="12.75">
      <c r="D4333" s="148"/>
    </row>
    <row r="4334" ht="12.75">
      <c r="D4334" s="148"/>
    </row>
    <row r="4335" ht="12.75">
      <c r="D4335" s="148"/>
    </row>
    <row r="4336" ht="12.75">
      <c r="D4336" s="148"/>
    </row>
    <row r="4337" ht="12.75">
      <c r="D4337" s="148"/>
    </row>
    <row r="4338" ht="12.75">
      <c r="D4338" s="148"/>
    </row>
    <row r="4339" ht="12.75">
      <c r="D4339" s="148"/>
    </row>
    <row r="4340" ht="12.75">
      <c r="D4340" s="148"/>
    </row>
    <row r="4341" ht="12.75">
      <c r="D4341" s="148"/>
    </row>
    <row r="4342" ht="12.75">
      <c r="D4342" s="148"/>
    </row>
    <row r="4343" ht="12.75">
      <c r="D4343" s="148"/>
    </row>
    <row r="4344" ht="12.75">
      <c r="D4344" s="148"/>
    </row>
    <row r="4345" ht="12.75">
      <c r="D4345" s="148"/>
    </row>
    <row r="4346" ht="12.75">
      <c r="D4346" s="148"/>
    </row>
    <row r="4347" ht="12.75">
      <c r="D4347" s="148"/>
    </row>
    <row r="4348" ht="12.75">
      <c r="D4348" s="148"/>
    </row>
    <row r="4349" ht="12.75">
      <c r="D4349" s="148"/>
    </row>
    <row r="4350" ht="12.75">
      <c r="D4350" s="148"/>
    </row>
    <row r="4351" ht="12.75">
      <c r="D4351" s="148"/>
    </row>
    <row r="4352" ht="12.75">
      <c r="D4352" s="148"/>
    </row>
    <row r="4353" ht="12.75">
      <c r="D4353" s="148"/>
    </row>
    <row r="4354" ht="12.75">
      <c r="D4354" s="148"/>
    </row>
    <row r="4355" ht="12.75">
      <c r="D4355" s="148"/>
    </row>
    <row r="4356" ht="12.75">
      <c r="D4356" s="148"/>
    </row>
    <row r="4357" ht="12.75">
      <c r="D4357" s="148"/>
    </row>
    <row r="4358" ht="12.75">
      <c r="D4358" s="148"/>
    </row>
    <row r="4359" ht="12.75">
      <c r="D4359" s="148"/>
    </row>
    <row r="4360" ht="12.75">
      <c r="D4360" s="148"/>
    </row>
    <row r="4361" ht="12.75">
      <c r="D4361" s="148"/>
    </row>
    <row r="4362" ht="12.75">
      <c r="D4362" s="148"/>
    </row>
    <row r="4363" ht="12.75">
      <c r="D4363" s="148"/>
    </row>
    <row r="4364" ht="12.75">
      <c r="D4364" s="148"/>
    </row>
    <row r="4365" ht="12.75">
      <c r="D4365" s="148"/>
    </row>
    <row r="4366" ht="12.75">
      <c r="D4366" s="148"/>
    </row>
    <row r="4367" ht="12.75">
      <c r="D4367" s="148"/>
    </row>
    <row r="4368" ht="12.75">
      <c r="D4368" s="148"/>
    </row>
    <row r="4369" ht="12.75">
      <c r="D4369" s="148"/>
    </row>
    <row r="4370" ht="12.75">
      <c r="D4370" s="148"/>
    </row>
    <row r="4371" ht="12.75">
      <c r="D4371" s="148"/>
    </row>
    <row r="4372" ht="12.75">
      <c r="D4372" s="148"/>
    </row>
    <row r="4373" ht="12.75">
      <c r="D4373" s="148"/>
    </row>
    <row r="4374" ht="12.75">
      <c r="D4374" s="148"/>
    </row>
    <row r="4375" ht="12.75">
      <c r="D4375" s="148"/>
    </row>
    <row r="4376" ht="12.75">
      <c r="D4376" s="148"/>
    </row>
    <row r="4377" ht="12.75">
      <c r="D4377" s="148"/>
    </row>
    <row r="4378" ht="12.75">
      <c r="D4378" s="148"/>
    </row>
    <row r="4379" ht="12.75">
      <c r="D4379" s="148"/>
    </row>
    <row r="4380" ht="12.75">
      <c r="D4380" s="148"/>
    </row>
    <row r="4381" ht="12.75">
      <c r="D4381" s="148"/>
    </row>
    <row r="4382" ht="12.75">
      <c r="D4382" s="148"/>
    </row>
    <row r="4383" ht="12.75">
      <c r="D4383" s="148"/>
    </row>
    <row r="4384" ht="12.75">
      <c r="D4384" s="148"/>
    </row>
    <row r="4385" ht="12.75">
      <c r="D4385" s="148"/>
    </row>
    <row r="4386" ht="12.75">
      <c r="D4386" s="148"/>
    </row>
    <row r="4387" ht="12.75">
      <c r="D4387" s="148"/>
    </row>
    <row r="4388" ht="12.75">
      <c r="D4388" s="148"/>
    </row>
    <row r="4389" ht="12.75">
      <c r="D4389" s="148"/>
    </row>
    <row r="4390" ht="12.75">
      <c r="D4390" s="148"/>
    </row>
    <row r="4391" ht="12.75">
      <c r="D4391" s="148"/>
    </row>
    <row r="4392" ht="12.75">
      <c r="D4392" s="148"/>
    </row>
    <row r="4393" ht="12.75">
      <c r="D4393" s="148"/>
    </row>
    <row r="4394" ht="12.75">
      <c r="D4394" s="148"/>
    </row>
    <row r="4395" ht="12.75">
      <c r="D4395" s="148"/>
    </row>
    <row r="4396" ht="12.75">
      <c r="D4396" s="148"/>
    </row>
    <row r="4397" ht="12.75">
      <c r="D4397" s="148"/>
    </row>
    <row r="4398" ht="12.75">
      <c r="D4398" s="148"/>
    </row>
    <row r="4399" ht="12.75">
      <c r="D4399" s="148"/>
    </row>
    <row r="4400" ht="12.75">
      <c r="D4400" s="148"/>
    </row>
    <row r="4401" ht="12.75">
      <c r="D4401" s="148"/>
    </row>
    <row r="4402" ht="12.75">
      <c r="D4402" s="148"/>
    </row>
    <row r="4403" ht="12.75">
      <c r="D4403" s="148"/>
    </row>
    <row r="4404" ht="12.75">
      <c r="D4404" s="148"/>
    </row>
    <row r="4405" ht="12.75">
      <c r="D4405" s="148"/>
    </row>
    <row r="4406" ht="12.75">
      <c r="D4406" s="148"/>
    </row>
    <row r="4407" ht="12.75">
      <c r="D4407" s="148"/>
    </row>
    <row r="4408" ht="12.75">
      <c r="D4408" s="148"/>
    </row>
    <row r="4409" ht="12.75">
      <c r="D4409" s="148"/>
    </row>
    <row r="4410" ht="12.75">
      <c r="D4410" s="148"/>
    </row>
    <row r="4411" ht="12.75">
      <c r="D4411" s="148"/>
    </row>
    <row r="4412" ht="12.75">
      <c r="D4412" s="148"/>
    </row>
    <row r="4413" ht="12.75">
      <c r="D4413" s="148"/>
    </row>
    <row r="4414" ht="12.75">
      <c r="D4414" s="148"/>
    </row>
    <row r="4415" ht="12.75">
      <c r="D4415" s="148"/>
    </row>
    <row r="4416" ht="12.75">
      <c r="D4416" s="148"/>
    </row>
    <row r="4417" ht="12.75">
      <c r="D4417" s="148"/>
    </row>
    <row r="4418" ht="12.75">
      <c r="D4418" s="148"/>
    </row>
    <row r="4419" ht="12.75">
      <c r="D4419" s="148"/>
    </row>
    <row r="4420" ht="12.75">
      <c r="D4420" s="148"/>
    </row>
    <row r="4421" ht="12.75">
      <c r="D4421" s="148"/>
    </row>
    <row r="4422" ht="12.75">
      <c r="D4422" s="148"/>
    </row>
    <row r="4423" ht="12.75">
      <c r="D4423" s="148"/>
    </row>
    <row r="4424" ht="12.75">
      <c r="D4424" s="148"/>
    </row>
    <row r="4425" ht="12.75">
      <c r="D4425" s="148"/>
    </row>
    <row r="4426" ht="12.75">
      <c r="D4426" s="148"/>
    </row>
    <row r="4427" ht="12.75">
      <c r="D4427" s="148"/>
    </row>
    <row r="4428" ht="12.75">
      <c r="D4428" s="148"/>
    </row>
    <row r="4429" ht="12.75">
      <c r="D4429" s="148"/>
    </row>
    <row r="4430" ht="12.75">
      <c r="D4430" s="148"/>
    </row>
    <row r="4431" ht="12.75">
      <c r="D4431" s="148"/>
    </row>
    <row r="4432" ht="12.75">
      <c r="D4432" s="148"/>
    </row>
    <row r="4433" ht="12.75">
      <c r="D4433" s="148"/>
    </row>
    <row r="4434" ht="12.75">
      <c r="D4434" s="148"/>
    </row>
    <row r="4435" ht="12.75">
      <c r="D4435" s="148"/>
    </row>
    <row r="4436" ht="12.75">
      <c r="D4436" s="148"/>
    </row>
    <row r="4437" ht="12.75">
      <c r="D4437" s="148"/>
    </row>
    <row r="4438" ht="12.75">
      <c r="D4438" s="148"/>
    </row>
    <row r="4439" ht="12.75">
      <c r="D4439" s="148"/>
    </row>
    <row r="4440" ht="12.75">
      <c r="D4440" s="148"/>
    </row>
    <row r="4441" ht="12.75">
      <c r="D4441" s="148"/>
    </row>
    <row r="4442" ht="12.75">
      <c r="D4442" s="148"/>
    </row>
    <row r="4443" ht="12.75">
      <c r="D4443" s="148"/>
    </row>
    <row r="4444" ht="12.75">
      <c r="D4444" s="148"/>
    </row>
    <row r="4445" ht="12.75">
      <c r="D4445" s="148"/>
    </row>
    <row r="4446" ht="12.75">
      <c r="D4446" s="148"/>
    </row>
    <row r="4447" ht="12.75">
      <c r="D4447" s="148"/>
    </row>
    <row r="4448" ht="12.75">
      <c r="D4448" s="148"/>
    </row>
    <row r="4449" ht="12.75">
      <c r="D4449" s="148"/>
    </row>
    <row r="4450" ht="12.75">
      <c r="D4450" s="148"/>
    </row>
    <row r="4451" ht="12.75">
      <c r="D4451" s="148"/>
    </row>
    <row r="4452" ht="12.75">
      <c r="D4452" s="148"/>
    </row>
    <row r="4453" ht="12.75">
      <c r="D4453" s="148"/>
    </row>
    <row r="4454" ht="12.75">
      <c r="D4454" s="148"/>
    </row>
    <row r="4455" ht="12.75">
      <c r="D4455" s="148"/>
    </row>
    <row r="4456" ht="12.75">
      <c r="D4456" s="148"/>
    </row>
    <row r="4457" ht="12.75">
      <c r="D4457" s="148"/>
    </row>
    <row r="4458" ht="12.75">
      <c r="D4458" s="148"/>
    </row>
    <row r="4459" ht="12.75">
      <c r="D4459" s="148"/>
    </row>
    <row r="4460" ht="12.75">
      <c r="D4460" s="148"/>
    </row>
    <row r="4461" ht="12.75">
      <c r="D4461" s="148"/>
    </row>
    <row r="4462" ht="12.75">
      <c r="D4462" s="148"/>
    </row>
    <row r="4463" ht="12.75">
      <c r="D4463" s="148"/>
    </row>
    <row r="4464" ht="12.75">
      <c r="D4464" s="148"/>
    </row>
    <row r="4465" ht="12.75">
      <c r="D4465" s="148"/>
    </row>
    <row r="4466" ht="12.75">
      <c r="D4466" s="148"/>
    </row>
    <row r="4467" ht="12.75">
      <c r="D4467" s="148"/>
    </row>
    <row r="4468" ht="12.75">
      <c r="D4468" s="148"/>
    </row>
    <row r="4469" ht="12.75">
      <c r="D4469" s="148"/>
    </row>
    <row r="4470" ht="12.75">
      <c r="D4470" s="148"/>
    </row>
    <row r="4471" ht="12.75">
      <c r="D4471" s="148"/>
    </row>
    <row r="4472" ht="12.75">
      <c r="D4472" s="148"/>
    </row>
    <row r="4473" ht="12.75">
      <c r="D4473" s="148"/>
    </row>
    <row r="4474" ht="12.75">
      <c r="D4474" s="148"/>
    </row>
    <row r="4475" ht="12.75">
      <c r="D4475" s="148"/>
    </row>
    <row r="4476" ht="12.75">
      <c r="D4476" s="148"/>
    </row>
    <row r="4477" ht="12.75">
      <c r="D4477" s="148"/>
    </row>
    <row r="4478" ht="12.75">
      <c r="D4478" s="148"/>
    </row>
    <row r="4479" ht="12.75">
      <c r="D4479" s="148"/>
    </row>
    <row r="4480" ht="12.75">
      <c r="D4480" s="148"/>
    </row>
    <row r="4481" ht="12.75">
      <c r="D4481" s="148"/>
    </row>
    <row r="4482" ht="12.75">
      <c r="D4482" s="148"/>
    </row>
    <row r="4483" ht="12.75">
      <c r="D4483" s="148"/>
    </row>
    <row r="4484" ht="12.75">
      <c r="D4484" s="148"/>
    </row>
    <row r="4485" ht="12.75">
      <c r="D4485" s="148"/>
    </row>
    <row r="4486" ht="12.75">
      <c r="D4486" s="148"/>
    </row>
    <row r="4487" ht="12.75">
      <c r="D4487" s="148"/>
    </row>
    <row r="4488" ht="12.75">
      <c r="D4488" s="148"/>
    </row>
    <row r="4489" ht="12.75">
      <c r="D4489" s="148"/>
    </row>
    <row r="4490" ht="12.75">
      <c r="D4490" s="148"/>
    </row>
    <row r="4491" ht="12.75">
      <c r="D4491" s="148"/>
    </row>
    <row r="4492" ht="12.75">
      <c r="D4492" s="148"/>
    </row>
    <row r="4493" ht="12.75">
      <c r="D4493" s="148"/>
    </row>
    <row r="4494" ht="12.75">
      <c r="D4494" s="148"/>
    </row>
    <row r="4495" ht="12.75">
      <c r="D4495" s="148"/>
    </row>
    <row r="4496" ht="12.75">
      <c r="D4496" s="148"/>
    </row>
    <row r="4497" ht="12.75">
      <c r="D4497" s="148"/>
    </row>
    <row r="4498" ht="12.75">
      <c r="D4498" s="148"/>
    </row>
    <row r="4499" ht="12.75">
      <c r="D4499" s="148"/>
    </row>
    <row r="4500" ht="12.75">
      <c r="D4500" s="148"/>
    </row>
    <row r="4501" ht="12.75">
      <c r="D4501" s="148"/>
    </row>
    <row r="4502" ht="12.75">
      <c r="D4502" s="148"/>
    </row>
    <row r="4503" ht="12.75">
      <c r="D4503" s="148"/>
    </row>
    <row r="4504" ht="12.75">
      <c r="D4504" s="148"/>
    </row>
    <row r="4505" ht="12.75">
      <c r="D4505" s="148"/>
    </row>
    <row r="4506" ht="12.75">
      <c r="D4506" s="148"/>
    </row>
    <row r="4507" ht="12.75">
      <c r="D4507" s="148"/>
    </row>
    <row r="4508" ht="12.75">
      <c r="D4508" s="148"/>
    </row>
    <row r="4509" ht="12.75">
      <c r="D4509" s="148"/>
    </row>
    <row r="4510" ht="12.75">
      <c r="D4510" s="148"/>
    </row>
    <row r="4511" ht="12.75">
      <c r="D4511" s="148"/>
    </row>
    <row r="4512" ht="12.75">
      <c r="D4512" s="148"/>
    </row>
    <row r="4513" ht="12.75">
      <c r="D4513" s="148"/>
    </row>
    <row r="4514" ht="12.75">
      <c r="D4514" s="148"/>
    </row>
    <row r="4515" ht="12.75">
      <c r="D4515" s="148"/>
    </row>
    <row r="4516" ht="12.75">
      <c r="D4516" s="148"/>
    </row>
    <row r="4517" ht="12.75">
      <c r="D4517" s="148"/>
    </row>
    <row r="4518" ht="12.75">
      <c r="D4518" s="148"/>
    </row>
    <row r="4519" ht="12.75">
      <c r="D4519" s="148"/>
    </row>
    <row r="4520" ht="12.75">
      <c r="D4520" s="148"/>
    </row>
    <row r="4521" ht="12.75">
      <c r="D4521" s="148"/>
    </row>
    <row r="4522" ht="12.75">
      <c r="D4522" s="148"/>
    </row>
    <row r="4523" ht="12.75">
      <c r="D4523" s="148"/>
    </row>
    <row r="4524" ht="12.75">
      <c r="D4524" s="148"/>
    </row>
    <row r="4525" ht="12.75">
      <c r="D4525" s="148"/>
    </row>
    <row r="4526" ht="12.75">
      <c r="D4526" s="148"/>
    </row>
    <row r="4527" ht="12.75">
      <c r="D4527" s="148"/>
    </row>
    <row r="4528" ht="12.75">
      <c r="D4528" s="148"/>
    </row>
    <row r="4529" ht="12.75">
      <c r="D4529" s="148"/>
    </row>
    <row r="4530" ht="12.75">
      <c r="D4530" s="148"/>
    </row>
    <row r="4531" ht="12.75">
      <c r="D4531" s="148"/>
    </row>
    <row r="4532" ht="12.75">
      <c r="D4532" s="148"/>
    </row>
    <row r="4533" ht="12.75">
      <c r="D4533" s="148"/>
    </row>
    <row r="4534" ht="12.75">
      <c r="D4534" s="148"/>
    </row>
    <row r="4535" ht="12.75">
      <c r="D4535" s="148"/>
    </row>
    <row r="4536" ht="12.75">
      <c r="D4536" s="148"/>
    </row>
    <row r="4537" ht="12.75">
      <c r="D4537" s="148"/>
    </row>
    <row r="4538" ht="12.75">
      <c r="D4538" s="148"/>
    </row>
    <row r="4539" ht="12.75">
      <c r="D4539" s="148"/>
    </row>
    <row r="4540" ht="12.75">
      <c r="D4540" s="148"/>
    </row>
    <row r="4541" ht="12.75">
      <c r="D4541" s="148"/>
    </row>
    <row r="4542" ht="12.75">
      <c r="D4542" s="148"/>
    </row>
    <row r="4543" ht="12.75">
      <c r="D4543" s="148"/>
    </row>
    <row r="4544" ht="12.75">
      <c r="D4544" s="148"/>
    </row>
    <row r="4545" ht="12.75">
      <c r="D4545" s="148"/>
    </row>
    <row r="4546" ht="12.75">
      <c r="D4546" s="148"/>
    </row>
    <row r="4547" ht="12.75">
      <c r="D4547" s="148"/>
    </row>
    <row r="4548" ht="12.75">
      <c r="D4548" s="148"/>
    </row>
    <row r="4549" ht="12.75">
      <c r="D4549" s="148"/>
    </row>
    <row r="4550" ht="12.75">
      <c r="D4550" s="148"/>
    </row>
    <row r="4551" ht="12.75">
      <c r="D4551" s="148"/>
    </row>
    <row r="4552" ht="12.75">
      <c r="D4552" s="148"/>
    </row>
    <row r="4553" ht="12.75">
      <c r="D4553" s="148"/>
    </row>
    <row r="4554" ht="12.75">
      <c r="D4554" s="148"/>
    </row>
    <row r="4555" ht="12.75">
      <c r="D4555" s="148"/>
    </row>
    <row r="4556" ht="12.75">
      <c r="D4556" s="148"/>
    </row>
    <row r="4557" ht="12.75">
      <c r="D4557" s="148"/>
    </row>
    <row r="4558" ht="12.75">
      <c r="D4558" s="148"/>
    </row>
    <row r="4559" ht="12.75">
      <c r="D4559" s="148"/>
    </row>
    <row r="4560" ht="12.75">
      <c r="D4560" s="148"/>
    </row>
    <row r="4561" ht="12.75">
      <c r="D4561" s="148"/>
    </row>
    <row r="4562" ht="12.75">
      <c r="D4562" s="148"/>
    </row>
    <row r="4563" ht="12.75">
      <c r="D4563" s="148"/>
    </row>
    <row r="4564" ht="12.75">
      <c r="D4564" s="148"/>
    </row>
    <row r="4565" ht="12.75">
      <c r="D4565" s="148"/>
    </row>
    <row r="4566" ht="12.75">
      <c r="D4566" s="148"/>
    </row>
    <row r="4567" ht="12.75">
      <c r="D4567" s="148"/>
    </row>
    <row r="4568" ht="12.75">
      <c r="D4568" s="148"/>
    </row>
    <row r="4569" ht="12.75">
      <c r="D4569" s="148"/>
    </row>
    <row r="4570" ht="12.75">
      <c r="D4570" s="148"/>
    </row>
    <row r="4571" ht="12.75">
      <c r="D4571" s="148"/>
    </row>
    <row r="4572" ht="12.75">
      <c r="D4572" s="148"/>
    </row>
    <row r="4573" ht="12.75">
      <c r="D4573" s="148"/>
    </row>
    <row r="4574" ht="12.75">
      <c r="D4574" s="148"/>
    </row>
    <row r="4575" ht="12.75">
      <c r="D4575" s="148"/>
    </row>
    <row r="4576" ht="12.75">
      <c r="D4576" s="148"/>
    </row>
    <row r="4577" ht="12.75">
      <c r="D4577" s="148"/>
    </row>
    <row r="4578" ht="12.75">
      <c r="D4578" s="148"/>
    </row>
    <row r="4579" ht="12.75">
      <c r="D4579" s="148"/>
    </row>
    <row r="4580" ht="12.75">
      <c r="D4580" s="148"/>
    </row>
    <row r="4581" ht="12.75">
      <c r="D4581" s="148"/>
    </row>
    <row r="4582" ht="12.75">
      <c r="D4582" s="148"/>
    </row>
    <row r="4583" ht="12.75">
      <c r="D4583" s="148"/>
    </row>
    <row r="4584" ht="12.75">
      <c r="D4584" s="148"/>
    </row>
    <row r="4585" ht="12.75">
      <c r="D4585" s="148"/>
    </row>
    <row r="4586" ht="12.75">
      <c r="D4586" s="148"/>
    </row>
    <row r="4587" ht="12.75">
      <c r="D4587" s="148"/>
    </row>
    <row r="4588" ht="12.75">
      <c r="D4588" s="148"/>
    </row>
    <row r="4589" ht="12.75">
      <c r="D4589" s="148"/>
    </row>
    <row r="4590" ht="12.75">
      <c r="D4590" s="148"/>
    </row>
    <row r="4591" ht="12.75">
      <c r="D4591" s="148"/>
    </row>
    <row r="4592" ht="12.75">
      <c r="D4592" s="148"/>
    </row>
    <row r="4593" ht="12.75">
      <c r="D4593" s="148"/>
    </row>
    <row r="4594" ht="12.75">
      <c r="D4594" s="148"/>
    </row>
    <row r="4595" ht="12.75">
      <c r="D4595" s="148"/>
    </row>
    <row r="4596" ht="12.75">
      <c r="D4596" s="148"/>
    </row>
    <row r="4597" ht="12.75">
      <c r="D4597" s="148"/>
    </row>
    <row r="4598" ht="12.75">
      <c r="D4598" s="148"/>
    </row>
    <row r="4599" ht="12.75">
      <c r="D4599" s="148"/>
    </row>
    <row r="4600" ht="12.75">
      <c r="D4600" s="148"/>
    </row>
    <row r="4601" ht="12.75">
      <c r="D4601" s="148"/>
    </row>
    <row r="4602" ht="12.75">
      <c r="D4602" s="148"/>
    </row>
    <row r="4603" ht="12.75">
      <c r="D4603" s="148"/>
    </row>
    <row r="4604" ht="12.75">
      <c r="D4604" s="148"/>
    </row>
    <row r="4605" ht="12.75">
      <c r="D4605" s="148"/>
    </row>
    <row r="4606" ht="12.75">
      <c r="D4606" s="148"/>
    </row>
    <row r="4607" ht="12.75">
      <c r="D4607" s="148"/>
    </row>
    <row r="4608" ht="12.75">
      <c r="D4608" s="148"/>
    </row>
    <row r="4609" ht="12.75">
      <c r="D4609" s="148"/>
    </row>
    <row r="4610" ht="12.75">
      <c r="D4610" s="148"/>
    </row>
    <row r="4611" ht="12.75">
      <c r="D4611" s="148"/>
    </row>
    <row r="4612" ht="12.75">
      <c r="D4612" s="148"/>
    </row>
    <row r="4613" ht="12.75">
      <c r="D4613" s="148"/>
    </row>
    <row r="4614" ht="12.75">
      <c r="D4614" s="148"/>
    </row>
    <row r="4615" ht="12.75">
      <c r="D4615" s="148"/>
    </row>
    <row r="4616" ht="12.75">
      <c r="D4616" s="148"/>
    </row>
    <row r="4617" ht="12.75">
      <c r="D4617" s="148"/>
    </row>
    <row r="4618" ht="12.75">
      <c r="D4618" s="148"/>
    </row>
    <row r="4619" ht="12.75">
      <c r="D4619" s="148"/>
    </row>
    <row r="4620" ht="12.75">
      <c r="D4620" s="148"/>
    </row>
    <row r="4621" ht="12.75">
      <c r="D4621" s="148"/>
    </row>
    <row r="4622" ht="12.75">
      <c r="D4622" s="148"/>
    </row>
    <row r="4623" ht="12.75">
      <c r="D4623" s="148"/>
    </row>
    <row r="4624" ht="12.75">
      <c r="D4624" s="148"/>
    </row>
    <row r="4625" ht="12.75">
      <c r="D4625" s="148"/>
    </row>
    <row r="4626" ht="12.75">
      <c r="D4626" s="148"/>
    </row>
    <row r="4627" ht="12.75">
      <c r="D4627" s="148"/>
    </row>
    <row r="4628" ht="12.75">
      <c r="D4628" s="148"/>
    </row>
    <row r="4629" ht="12.75">
      <c r="D4629" s="148"/>
    </row>
    <row r="4630" ht="12.75">
      <c r="D4630" s="148"/>
    </row>
    <row r="4631" ht="12.75">
      <c r="D4631" s="148"/>
    </row>
    <row r="4632" ht="12.75">
      <c r="D4632" s="148"/>
    </row>
    <row r="4633" ht="12.75">
      <c r="D4633" s="148"/>
    </row>
    <row r="4634" ht="12.75">
      <c r="D4634" s="148"/>
    </row>
    <row r="4635" ht="12.75">
      <c r="D4635" s="148"/>
    </row>
    <row r="4636" ht="12.75">
      <c r="D4636" s="148"/>
    </row>
    <row r="4637" ht="12.75">
      <c r="D4637" s="148"/>
    </row>
    <row r="4638" ht="12.75">
      <c r="D4638" s="148"/>
    </row>
    <row r="4639" ht="12.75">
      <c r="D4639" s="148"/>
    </row>
    <row r="4640" ht="12.75">
      <c r="D4640" s="148"/>
    </row>
    <row r="4641" ht="12.75">
      <c r="D4641" s="148"/>
    </row>
    <row r="4642" ht="12.75">
      <c r="D4642" s="148"/>
    </row>
    <row r="4643" ht="12.75">
      <c r="D4643" s="148"/>
    </row>
    <row r="4644" ht="12.75">
      <c r="D4644" s="148"/>
    </row>
    <row r="4645" ht="12.75">
      <c r="D4645" s="148"/>
    </row>
    <row r="4646" ht="12.75">
      <c r="D4646" s="148"/>
    </row>
    <row r="4647" ht="12.75">
      <c r="D4647" s="148"/>
    </row>
    <row r="4648" ht="12.75">
      <c r="D4648" s="148"/>
    </row>
    <row r="4649" ht="12.75">
      <c r="D4649" s="148"/>
    </row>
    <row r="4650" ht="12.75">
      <c r="D4650" s="148"/>
    </row>
    <row r="4651" ht="12.75">
      <c r="D4651" s="148"/>
    </row>
    <row r="4652" ht="12.75">
      <c r="D4652" s="148"/>
    </row>
    <row r="4653" ht="12.75">
      <c r="D4653" s="148"/>
    </row>
    <row r="4654" ht="12.75">
      <c r="D4654" s="148"/>
    </row>
    <row r="4655" ht="12.75">
      <c r="D4655" s="148"/>
    </row>
    <row r="4656" ht="12.75">
      <c r="D4656" s="148"/>
    </row>
    <row r="4657" ht="12.75">
      <c r="D4657" s="148"/>
    </row>
    <row r="4658" ht="12.75">
      <c r="D4658" s="148"/>
    </row>
    <row r="4659" ht="12.75">
      <c r="D4659" s="148"/>
    </row>
    <row r="4660" ht="12.75">
      <c r="D4660" s="148"/>
    </row>
    <row r="4661" ht="12.75">
      <c r="D4661" s="148"/>
    </row>
    <row r="4662" ht="12.75">
      <c r="D4662" s="148"/>
    </row>
    <row r="4663" ht="12.75">
      <c r="D4663" s="148"/>
    </row>
    <row r="4664" ht="12.75">
      <c r="D4664" s="148"/>
    </row>
    <row r="4665" ht="12.75">
      <c r="D4665" s="148"/>
    </row>
    <row r="4666" ht="12.75">
      <c r="D4666" s="148"/>
    </row>
    <row r="4667" ht="12.75">
      <c r="D4667" s="148"/>
    </row>
    <row r="4668" ht="12.75">
      <c r="D4668" s="148"/>
    </row>
    <row r="4669" ht="12.75">
      <c r="D4669" s="148"/>
    </row>
    <row r="4670" ht="12.75">
      <c r="D4670" s="148"/>
    </row>
    <row r="4671" ht="12.75">
      <c r="D4671" s="148"/>
    </row>
    <row r="4672" ht="12.75">
      <c r="D4672" s="148"/>
    </row>
    <row r="4673" ht="12.75">
      <c r="D4673" s="148"/>
    </row>
    <row r="4674" ht="12.75">
      <c r="D4674" s="148"/>
    </row>
    <row r="4675" ht="12.75">
      <c r="D4675" s="148"/>
    </row>
    <row r="4676" ht="12.75">
      <c r="D4676" s="148"/>
    </row>
    <row r="4677" ht="12.75">
      <c r="D4677" s="148"/>
    </row>
    <row r="4678" ht="12.75">
      <c r="D4678" s="148"/>
    </row>
    <row r="4679" ht="12.75">
      <c r="D4679" s="148"/>
    </row>
    <row r="4680" ht="12.75">
      <c r="D4680" s="148"/>
    </row>
    <row r="4681" ht="12.75">
      <c r="D4681" s="148"/>
    </row>
    <row r="4682" ht="12.75">
      <c r="D4682" s="148"/>
    </row>
    <row r="4683" ht="12.75">
      <c r="D4683" s="148"/>
    </row>
    <row r="4684" ht="12.75">
      <c r="D4684" s="148"/>
    </row>
    <row r="4685" ht="12.75">
      <c r="D4685" s="148"/>
    </row>
    <row r="4686" ht="12.75">
      <c r="D4686" s="148"/>
    </row>
    <row r="4687" ht="12.75">
      <c r="D4687" s="148"/>
    </row>
    <row r="4688" ht="12.75">
      <c r="D4688" s="148"/>
    </row>
    <row r="4689" ht="12.75">
      <c r="D4689" s="148"/>
    </row>
    <row r="4690" ht="12.75">
      <c r="D4690" s="148"/>
    </row>
    <row r="4691" ht="12.75">
      <c r="D4691" s="148"/>
    </row>
    <row r="4692" ht="12.75">
      <c r="D4692" s="148"/>
    </row>
    <row r="4693" ht="12.75">
      <c r="D4693" s="148"/>
    </row>
    <row r="4694" ht="12.75">
      <c r="D4694" s="148"/>
    </row>
    <row r="4695" ht="12.75">
      <c r="D4695" s="148"/>
    </row>
    <row r="4696" ht="12.75">
      <c r="D4696" s="148"/>
    </row>
    <row r="4697" ht="12.75">
      <c r="D4697" s="148"/>
    </row>
    <row r="4698" ht="12.75">
      <c r="D4698" s="148"/>
    </row>
    <row r="4699" ht="12.75">
      <c r="D4699" s="148"/>
    </row>
    <row r="4700" ht="12.75">
      <c r="D4700" s="148"/>
    </row>
    <row r="4701" ht="12.75">
      <c r="D4701" s="148"/>
    </row>
    <row r="4702" ht="12.75">
      <c r="D4702" s="148"/>
    </row>
    <row r="4703" ht="12.75">
      <c r="D4703" s="148"/>
    </row>
    <row r="4704" ht="12.75">
      <c r="D4704" s="148"/>
    </row>
    <row r="4705" ht="12.75">
      <c r="D4705" s="148"/>
    </row>
    <row r="4706" ht="12.75">
      <c r="D4706" s="148"/>
    </row>
    <row r="4707" ht="12.75">
      <c r="D4707" s="148"/>
    </row>
    <row r="4708" ht="12.75">
      <c r="D4708" s="148"/>
    </row>
    <row r="4709" ht="12.75">
      <c r="D4709" s="148"/>
    </row>
    <row r="4710" ht="12.75">
      <c r="D4710" s="148"/>
    </row>
    <row r="4711" ht="12.75">
      <c r="D4711" s="148"/>
    </row>
    <row r="4712" ht="12.75">
      <c r="D4712" s="148"/>
    </row>
    <row r="4713" ht="12.75">
      <c r="D4713" s="148"/>
    </row>
    <row r="4714" ht="12.75">
      <c r="D4714" s="148"/>
    </row>
    <row r="4715" ht="12.75">
      <c r="D4715" s="148"/>
    </row>
    <row r="4716" ht="12.75">
      <c r="D4716" s="148"/>
    </row>
    <row r="4717" ht="12.75">
      <c r="D4717" s="148"/>
    </row>
    <row r="4718" ht="12.75">
      <c r="D4718" s="148"/>
    </row>
    <row r="4719" ht="12.75">
      <c r="D4719" s="148"/>
    </row>
    <row r="4720" ht="12.75">
      <c r="D4720" s="148"/>
    </row>
    <row r="4721" ht="12.75">
      <c r="D4721" s="148"/>
    </row>
    <row r="4722" ht="12.75">
      <c r="D4722" s="148"/>
    </row>
    <row r="4723" ht="12.75">
      <c r="D4723" s="148"/>
    </row>
    <row r="4724" ht="12.75">
      <c r="D4724" s="148"/>
    </row>
    <row r="4725" ht="12.75">
      <c r="D4725" s="148"/>
    </row>
    <row r="4726" ht="12.75">
      <c r="D4726" s="148"/>
    </row>
    <row r="4727" ht="12.75">
      <c r="D4727" s="148"/>
    </row>
    <row r="4728" ht="12.75">
      <c r="D4728" s="148"/>
    </row>
    <row r="4729" ht="12.75">
      <c r="D4729" s="148"/>
    </row>
    <row r="4730" ht="12.75">
      <c r="D4730" s="148"/>
    </row>
    <row r="4731" ht="12.75">
      <c r="D4731" s="148"/>
    </row>
    <row r="4732" ht="12.75">
      <c r="D4732" s="148"/>
    </row>
    <row r="4733" ht="12.75">
      <c r="D4733" s="148"/>
    </row>
    <row r="4734" ht="12.75">
      <c r="D4734" s="148"/>
    </row>
    <row r="4735" ht="12.75">
      <c r="D4735" s="148"/>
    </row>
    <row r="4736" ht="12.75">
      <c r="D4736" s="148"/>
    </row>
    <row r="4737" ht="12.75">
      <c r="D4737" s="148"/>
    </row>
    <row r="4738" ht="12.75">
      <c r="D4738" s="148"/>
    </row>
    <row r="4739" ht="12.75">
      <c r="D4739" s="148"/>
    </row>
    <row r="4740" ht="12.75">
      <c r="D4740" s="148"/>
    </row>
    <row r="4741" ht="12.75">
      <c r="D4741" s="148"/>
    </row>
    <row r="4742" ht="12.75">
      <c r="D4742" s="148"/>
    </row>
    <row r="4743" ht="12.75">
      <c r="D4743" s="148"/>
    </row>
    <row r="4744" ht="12.75">
      <c r="D4744" s="148"/>
    </row>
    <row r="4745" ht="12.75">
      <c r="D4745" s="148"/>
    </row>
    <row r="4746" ht="12.75">
      <c r="D4746" s="148"/>
    </row>
    <row r="4747" ht="12.75">
      <c r="D4747" s="148"/>
    </row>
    <row r="4748" ht="12.75">
      <c r="D4748" s="148"/>
    </row>
    <row r="4749" ht="12.75">
      <c r="D4749" s="148"/>
    </row>
    <row r="4750" ht="12.75">
      <c r="D4750" s="148"/>
    </row>
    <row r="4751" ht="12.75">
      <c r="D4751" s="148"/>
    </row>
    <row r="4752" ht="12.75">
      <c r="D4752" s="148"/>
    </row>
    <row r="4753" ht="12.75">
      <c r="D4753" s="148"/>
    </row>
    <row r="4754" ht="12.75">
      <c r="D4754" s="148"/>
    </row>
    <row r="4755" ht="12.75">
      <c r="D4755" s="148"/>
    </row>
    <row r="4756" ht="12.75">
      <c r="D4756" s="148"/>
    </row>
    <row r="4757" ht="12.75">
      <c r="D4757" s="148"/>
    </row>
    <row r="4758" ht="12.75">
      <c r="D4758" s="148"/>
    </row>
    <row r="4759" ht="12.75">
      <c r="D4759" s="148"/>
    </row>
    <row r="4760" ht="12.75">
      <c r="D4760" s="148"/>
    </row>
    <row r="4761" ht="12.75">
      <c r="D4761" s="148"/>
    </row>
    <row r="4762" ht="12.75">
      <c r="D4762" s="148"/>
    </row>
    <row r="4763" ht="12.75">
      <c r="D4763" s="148"/>
    </row>
    <row r="4764" ht="12.75">
      <c r="D4764" s="148"/>
    </row>
    <row r="4765" ht="12.75">
      <c r="D4765" s="148"/>
    </row>
    <row r="4766" ht="12.75">
      <c r="D4766" s="148"/>
    </row>
    <row r="4767" ht="12.75">
      <c r="D4767" s="148"/>
    </row>
    <row r="4768" ht="12.75">
      <c r="D4768" s="148"/>
    </row>
    <row r="4769" ht="12.75">
      <c r="D4769" s="148"/>
    </row>
    <row r="4770" ht="12.75">
      <c r="D4770" s="148"/>
    </row>
    <row r="4771" ht="12.75">
      <c r="D4771" s="148"/>
    </row>
    <row r="4772" ht="12.75">
      <c r="D4772" s="148"/>
    </row>
    <row r="4773" ht="12.75">
      <c r="D4773" s="148"/>
    </row>
    <row r="4774" ht="12.75">
      <c r="D4774" s="148"/>
    </row>
    <row r="4775" ht="12.75">
      <c r="D4775" s="148"/>
    </row>
    <row r="4776" ht="12.75">
      <c r="D4776" s="148"/>
    </row>
    <row r="4777" ht="12.75">
      <c r="D4777" s="148"/>
    </row>
    <row r="4778" ht="12.75">
      <c r="D4778" s="148"/>
    </row>
    <row r="4779" ht="12.75">
      <c r="D4779" s="148"/>
    </row>
    <row r="4780" ht="12.75">
      <c r="D4780" s="148"/>
    </row>
    <row r="4781" ht="12.75">
      <c r="D4781" s="148"/>
    </row>
    <row r="4782" ht="12.75">
      <c r="D4782" s="148"/>
    </row>
    <row r="4783" ht="12.75">
      <c r="D4783" s="148"/>
    </row>
    <row r="4784" ht="12.75">
      <c r="D4784" s="148"/>
    </row>
    <row r="4785" ht="12.75">
      <c r="D4785" s="148"/>
    </row>
    <row r="4786" ht="12.75">
      <c r="D4786" s="148"/>
    </row>
    <row r="4787" ht="12.75">
      <c r="D4787" s="148"/>
    </row>
    <row r="4788" ht="12.75">
      <c r="D4788" s="148"/>
    </row>
    <row r="4789" ht="12.75">
      <c r="D4789" s="148"/>
    </row>
    <row r="4790" ht="12.75">
      <c r="D4790" s="148"/>
    </row>
    <row r="4791" ht="12.75">
      <c r="D4791" s="148"/>
    </row>
    <row r="4792" ht="12.75">
      <c r="D4792" s="148"/>
    </row>
    <row r="4793" ht="12.75">
      <c r="D4793" s="148"/>
    </row>
    <row r="4794" ht="12.75">
      <c r="D4794" s="148"/>
    </row>
    <row r="4795" ht="12.75">
      <c r="D4795" s="148"/>
    </row>
    <row r="4796" ht="12.75">
      <c r="D4796" s="148"/>
    </row>
    <row r="4797" ht="12.75">
      <c r="D4797" s="148"/>
    </row>
    <row r="4798" ht="12.75">
      <c r="D4798" s="148"/>
    </row>
    <row r="4799" ht="12.75">
      <c r="D4799" s="148"/>
    </row>
    <row r="4800" ht="12.75">
      <c r="D4800" s="148"/>
    </row>
    <row r="4801" ht="12.75">
      <c r="D4801" s="148"/>
    </row>
    <row r="4802" ht="12.75">
      <c r="D4802" s="148"/>
    </row>
    <row r="4803" ht="12.75">
      <c r="D4803" s="148"/>
    </row>
    <row r="4804" ht="12.75">
      <c r="D4804" s="148"/>
    </row>
    <row r="4805" ht="12.75">
      <c r="D4805" s="148"/>
    </row>
    <row r="4806" ht="12.75">
      <c r="D4806" s="148"/>
    </row>
    <row r="4807" ht="12.75">
      <c r="D4807" s="148"/>
    </row>
    <row r="4808" ht="12.75">
      <c r="D4808" s="148"/>
    </row>
    <row r="4809" ht="12.75">
      <c r="D4809" s="148"/>
    </row>
    <row r="4810" ht="12.75">
      <c r="D4810" s="148"/>
    </row>
    <row r="4811" ht="12.75">
      <c r="D4811" s="148"/>
    </row>
    <row r="4812" ht="12.75">
      <c r="D4812" s="148"/>
    </row>
    <row r="4813" ht="12.75">
      <c r="D4813" s="148"/>
    </row>
    <row r="4814" ht="12.75">
      <c r="D4814" s="148"/>
    </row>
    <row r="4815" ht="12.75">
      <c r="D4815" s="148"/>
    </row>
    <row r="4816" ht="12.75">
      <c r="D4816" s="148"/>
    </row>
    <row r="4817" ht="12.75">
      <c r="D4817" s="148"/>
    </row>
    <row r="4818" ht="12.75">
      <c r="D4818" s="148"/>
    </row>
    <row r="4819" ht="12.75">
      <c r="D4819" s="148"/>
    </row>
    <row r="4820" ht="12.75">
      <c r="D4820" s="148"/>
    </row>
    <row r="4821" ht="12.75">
      <c r="D4821" s="148"/>
    </row>
    <row r="4822" ht="12.75">
      <c r="D4822" s="148"/>
    </row>
    <row r="4823" ht="12.75">
      <c r="D4823" s="148"/>
    </row>
    <row r="4824" ht="12.75">
      <c r="D4824" s="148"/>
    </row>
    <row r="4825" ht="12.75">
      <c r="D4825" s="148"/>
    </row>
    <row r="4826" ht="12.75">
      <c r="D4826" s="148"/>
    </row>
    <row r="4827" ht="12.75">
      <c r="D4827" s="148"/>
    </row>
    <row r="4828" ht="12.75">
      <c r="D4828" s="148"/>
    </row>
    <row r="4829" ht="12.75">
      <c r="D4829" s="148"/>
    </row>
    <row r="4830" ht="12.75">
      <c r="D4830" s="148"/>
    </row>
    <row r="4831" ht="12.75">
      <c r="D4831" s="148"/>
    </row>
    <row r="4832" ht="12.75">
      <c r="D4832" s="148"/>
    </row>
    <row r="4833" ht="12.75">
      <c r="D4833" s="148"/>
    </row>
    <row r="4834" ht="12.75">
      <c r="D4834" s="148"/>
    </row>
    <row r="4835" ht="12.75">
      <c r="D4835" s="148"/>
    </row>
    <row r="4836" ht="12.75">
      <c r="D4836" s="148"/>
    </row>
    <row r="4837" ht="12.75">
      <c r="D4837" s="148"/>
    </row>
    <row r="4838" ht="12.75">
      <c r="D4838" s="148"/>
    </row>
    <row r="4839" ht="12.75">
      <c r="D4839" s="148"/>
    </row>
    <row r="4840" ht="12.75">
      <c r="D4840" s="148"/>
    </row>
    <row r="4841" ht="12.75">
      <c r="D4841" s="148"/>
    </row>
    <row r="4842" ht="12.75">
      <c r="D4842" s="148"/>
    </row>
    <row r="4843" ht="12.75">
      <c r="D4843" s="148"/>
    </row>
    <row r="4844" ht="12.75">
      <c r="D4844" s="148"/>
    </row>
    <row r="4845" ht="12.75">
      <c r="D4845" s="148"/>
    </row>
    <row r="4846" ht="12.75">
      <c r="D4846" s="148"/>
    </row>
    <row r="4847" ht="12.75">
      <c r="D4847" s="148"/>
    </row>
    <row r="4848" ht="12.75">
      <c r="D4848" s="148"/>
    </row>
    <row r="4849" ht="12.75">
      <c r="D4849" s="148"/>
    </row>
    <row r="4850" ht="12.75">
      <c r="D4850" s="148"/>
    </row>
    <row r="4851" ht="12.75">
      <c r="D4851" s="148"/>
    </row>
    <row r="4852" ht="12.75">
      <c r="D4852" s="148"/>
    </row>
    <row r="4853" ht="12.75">
      <c r="D4853" s="148"/>
    </row>
    <row r="4854" ht="12.75">
      <c r="D4854" s="148"/>
    </row>
    <row r="4855" ht="12.75">
      <c r="D4855" s="148"/>
    </row>
    <row r="4856" ht="12.75">
      <c r="D4856" s="148"/>
    </row>
    <row r="4857" ht="12.75">
      <c r="D4857" s="148"/>
    </row>
    <row r="4858" ht="12.75">
      <c r="D4858" s="148"/>
    </row>
    <row r="4859" ht="12.75">
      <c r="D4859" s="148"/>
    </row>
    <row r="4860" ht="12.75">
      <c r="D4860" s="148"/>
    </row>
    <row r="4861" ht="12.75">
      <c r="D4861" s="148"/>
    </row>
    <row r="4862" ht="12.75">
      <c r="D4862" s="148"/>
    </row>
    <row r="4863" ht="12.75">
      <c r="D4863" s="148"/>
    </row>
    <row r="4864" ht="12.75">
      <c r="D4864" s="148"/>
    </row>
    <row r="4865" ht="12.75">
      <c r="D4865" s="148"/>
    </row>
    <row r="4866" ht="12.75">
      <c r="D4866" s="148"/>
    </row>
    <row r="4867" ht="12.75">
      <c r="D4867" s="148"/>
    </row>
    <row r="4868" ht="12.75">
      <c r="D4868" s="148"/>
    </row>
    <row r="4869" ht="12.75">
      <c r="D4869" s="148"/>
    </row>
    <row r="4870" ht="12.75">
      <c r="D4870" s="148"/>
    </row>
    <row r="4871" ht="12.75">
      <c r="D4871" s="148"/>
    </row>
    <row r="4872" ht="12.75">
      <c r="D4872" s="148"/>
    </row>
    <row r="4873" ht="12.75">
      <c r="D4873" s="148"/>
    </row>
    <row r="4874" ht="12.75">
      <c r="D4874" s="148"/>
    </row>
    <row r="4875" ht="12.75">
      <c r="D4875" s="148"/>
    </row>
    <row r="4876" ht="12.75">
      <c r="D4876" s="148"/>
    </row>
    <row r="4877" ht="12.75">
      <c r="D4877" s="148"/>
    </row>
    <row r="4878" ht="12.75">
      <c r="D4878" s="148"/>
    </row>
    <row r="4879" ht="12.75">
      <c r="D4879" s="148"/>
    </row>
    <row r="4880" ht="12.75">
      <c r="D4880" s="148"/>
    </row>
    <row r="4881" ht="12.75">
      <c r="D4881" s="148"/>
    </row>
    <row r="4882" ht="12.75">
      <c r="D4882" s="148"/>
    </row>
    <row r="4883" ht="12.75">
      <c r="D4883" s="148"/>
    </row>
    <row r="4884" ht="12.75">
      <c r="D4884" s="148"/>
    </row>
    <row r="4885" ht="12.75">
      <c r="D4885" s="148"/>
    </row>
    <row r="4886" ht="12.75">
      <c r="D4886" s="148"/>
    </row>
    <row r="4887" ht="12.75">
      <c r="D4887" s="148"/>
    </row>
    <row r="4888" ht="12.75">
      <c r="D4888" s="148"/>
    </row>
    <row r="4889" ht="12.75">
      <c r="D4889" s="148"/>
    </row>
    <row r="4890" ht="12.75">
      <c r="D4890" s="148"/>
    </row>
    <row r="4891" ht="12.75">
      <c r="D4891" s="148"/>
    </row>
    <row r="4892" ht="12.75">
      <c r="D4892" s="148"/>
    </row>
    <row r="4893" ht="12.75">
      <c r="D4893" s="148"/>
    </row>
    <row r="4894" ht="12.75">
      <c r="D4894" s="148"/>
    </row>
    <row r="4895" ht="12.75">
      <c r="D4895" s="148"/>
    </row>
    <row r="4896" ht="12.75">
      <c r="D4896" s="148"/>
    </row>
    <row r="4897" ht="12.75">
      <c r="D4897" s="148"/>
    </row>
    <row r="4898" ht="12.75">
      <c r="D4898" s="148"/>
    </row>
    <row r="4899" ht="12.75">
      <c r="D4899" s="148"/>
    </row>
    <row r="4900" ht="12.75">
      <c r="D4900" s="148"/>
    </row>
    <row r="4901" ht="12.75">
      <c r="D4901" s="148"/>
    </row>
    <row r="4902" ht="12.75">
      <c r="D4902" s="148"/>
    </row>
    <row r="4903" ht="12.75">
      <c r="D4903" s="148"/>
    </row>
    <row r="4904" ht="12.75">
      <c r="D4904" s="148"/>
    </row>
    <row r="4905" ht="12.75">
      <c r="D4905" s="148"/>
    </row>
    <row r="4906" ht="12.75">
      <c r="D4906" s="148"/>
    </row>
    <row r="4907" ht="12.75">
      <c r="D4907" s="148"/>
    </row>
    <row r="4908" ht="12.75">
      <c r="D4908" s="148"/>
    </row>
    <row r="4909" ht="12.75">
      <c r="D4909" s="148"/>
    </row>
    <row r="4910" ht="12.75">
      <c r="D4910" s="148"/>
    </row>
    <row r="4911" ht="12.75">
      <c r="D4911" s="148"/>
    </row>
    <row r="4912" ht="12.75">
      <c r="D4912" s="148"/>
    </row>
    <row r="4913" ht="12.75">
      <c r="D4913" s="148"/>
    </row>
    <row r="4914" ht="12.75">
      <c r="D4914" s="148"/>
    </row>
    <row r="4915" ht="12.75">
      <c r="D4915" s="148"/>
    </row>
    <row r="4916" ht="12.75">
      <c r="D4916" s="148"/>
    </row>
    <row r="4917" ht="12.75">
      <c r="D4917" s="148"/>
    </row>
    <row r="4918" ht="12.75">
      <c r="D4918" s="148"/>
    </row>
    <row r="4919" ht="12.75">
      <c r="D4919" s="148"/>
    </row>
    <row r="4920" ht="12.75">
      <c r="D4920" s="148"/>
    </row>
    <row r="4921" ht="12.75">
      <c r="D4921" s="148"/>
    </row>
    <row r="4922" ht="12.75">
      <c r="D4922" s="148"/>
    </row>
    <row r="4923" ht="12.75">
      <c r="D4923" s="148"/>
    </row>
    <row r="4924" ht="12.75">
      <c r="D4924" s="148"/>
    </row>
    <row r="4925" ht="12.75">
      <c r="D4925" s="148"/>
    </row>
    <row r="4926" ht="12.75">
      <c r="D4926" s="148"/>
    </row>
    <row r="4927" ht="12.75">
      <c r="D4927" s="148"/>
    </row>
    <row r="4928" ht="12.75">
      <c r="D4928" s="148"/>
    </row>
    <row r="4929" ht="12.75">
      <c r="D4929" s="148"/>
    </row>
    <row r="4930" ht="12.75">
      <c r="D4930" s="148"/>
    </row>
    <row r="4931" ht="12.75">
      <c r="D4931" s="148"/>
    </row>
    <row r="4932" ht="12.75">
      <c r="D4932" s="148"/>
    </row>
    <row r="4933" ht="12.75">
      <c r="D4933" s="148"/>
    </row>
    <row r="4934" ht="12.75">
      <c r="D4934" s="148"/>
    </row>
    <row r="4935" ht="12.75">
      <c r="D4935" s="148"/>
    </row>
    <row r="4936" ht="12.75">
      <c r="D4936" s="148"/>
    </row>
    <row r="4937" ht="12.75">
      <c r="D4937" s="148"/>
    </row>
    <row r="4938" ht="12.75">
      <c r="D4938" s="148"/>
    </row>
    <row r="4939" ht="12.75">
      <c r="D4939" s="148"/>
    </row>
    <row r="4940" ht="12.75">
      <c r="D4940" s="148"/>
    </row>
    <row r="4941" ht="12.75">
      <c r="D4941" s="148"/>
    </row>
    <row r="4942" ht="12.75">
      <c r="D4942" s="148"/>
    </row>
    <row r="4943" ht="12.75">
      <c r="D4943" s="148"/>
    </row>
    <row r="4944" ht="12.75">
      <c r="D4944" s="148"/>
    </row>
    <row r="4945" ht="12.75">
      <c r="D4945" s="148"/>
    </row>
    <row r="4946" ht="12.75">
      <c r="D4946" s="148"/>
    </row>
    <row r="4947" ht="12.75">
      <c r="D4947" s="148"/>
    </row>
    <row r="4948" ht="12.75">
      <c r="D4948" s="148"/>
    </row>
    <row r="4949" ht="12.75">
      <c r="D4949" s="148"/>
    </row>
    <row r="4950" ht="12.75">
      <c r="D4950" s="148"/>
    </row>
    <row r="4951" ht="12.75">
      <c r="D4951" s="148"/>
    </row>
    <row r="4952" ht="12.75">
      <c r="D4952" s="148"/>
    </row>
    <row r="4953" ht="12.75">
      <c r="D4953" s="148"/>
    </row>
    <row r="4954" ht="12.75">
      <c r="D4954" s="148"/>
    </row>
    <row r="4955" ht="12.75">
      <c r="D4955" s="148"/>
    </row>
    <row r="4956" ht="12.75">
      <c r="D4956" s="148"/>
    </row>
    <row r="4957" ht="12.75">
      <c r="D4957" s="148"/>
    </row>
    <row r="4958" ht="12.75">
      <c r="D4958" s="148"/>
    </row>
    <row r="4959" ht="12.75">
      <c r="D4959" s="148"/>
    </row>
    <row r="4960" ht="12.75">
      <c r="D4960" s="148"/>
    </row>
    <row r="4961" ht="12.75">
      <c r="D4961" s="148"/>
    </row>
    <row r="4962" ht="12.75">
      <c r="D4962" s="148"/>
    </row>
    <row r="4963" ht="12.75">
      <c r="D4963" s="148"/>
    </row>
    <row r="4964" ht="12.75">
      <c r="D4964" s="148"/>
    </row>
    <row r="4965" ht="12.75">
      <c r="D4965" s="148"/>
    </row>
    <row r="4966" ht="12.75">
      <c r="D4966" s="148"/>
    </row>
    <row r="4967" ht="12.75">
      <c r="D4967" s="148"/>
    </row>
    <row r="4968" ht="12.75">
      <c r="D4968" s="148"/>
    </row>
    <row r="4969" ht="12.75">
      <c r="D4969" s="148"/>
    </row>
    <row r="4970" ht="12.75">
      <c r="D4970" s="148"/>
    </row>
    <row r="4971" ht="12.75">
      <c r="D4971" s="148"/>
    </row>
    <row r="4972" ht="12.75">
      <c r="D4972" s="148"/>
    </row>
    <row r="4973" ht="12.75">
      <c r="D4973" s="148"/>
    </row>
    <row r="4974" ht="12.75">
      <c r="D4974" s="148"/>
    </row>
    <row r="4975" ht="12.75">
      <c r="D4975" s="148"/>
    </row>
    <row r="4976" ht="12.75">
      <c r="D4976" s="148"/>
    </row>
    <row r="4977" ht="12.75">
      <c r="D4977" s="148"/>
    </row>
    <row r="4978" ht="12.75">
      <c r="D4978" s="148"/>
    </row>
    <row r="4979" ht="12.75">
      <c r="D4979" s="148"/>
    </row>
    <row r="4980" ht="12.75">
      <c r="D4980" s="148"/>
    </row>
    <row r="4981" ht="12.75">
      <c r="D4981" s="148"/>
    </row>
    <row r="4982" ht="12.75">
      <c r="D4982" s="148"/>
    </row>
    <row r="4983" ht="12.75">
      <c r="D4983" s="148"/>
    </row>
    <row r="4984" ht="12.75">
      <c r="D4984" s="148"/>
    </row>
    <row r="4985" ht="12.75">
      <c r="D4985" s="148"/>
    </row>
    <row r="4986" ht="12.75">
      <c r="D4986" s="148"/>
    </row>
    <row r="4987" ht="12.75">
      <c r="D4987" s="148"/>
    </row>
    <row r="4988" ht="12.75">
      <c r="D4988" s="148"/>
    </row>
    <row r="4989" ht="12.75">
      <c r="D4989" s="148"/>
    </row>
    <row r="4990" ht="12.75">
      <c r="D4990" s="148"/>
    </row>
    <row r="4991" ht="12.75">
      <c r="D4991" s="148"/>
    </row>
    <row r="4992" ht="12.75">
      <c r="D4992" s="148"/>
    </row>
  </sheetData>
  <sheetProtection password="F9C4" sheet="1" objects="1" scenarios="1"/>
  <mergeCells count="4">
    <mergeCell ref="C3:G3"/>
    <mergeCell ref="C4:G4"/>
    <mergeCell ref="A1:O1"/>
    <mergeCell ref="A2:O2"/>
  </mergeCells>
  <printOptions/>
  <pageMargins left="0.5905511811023623" right="0.3937007874015748" top="0.7874015748031497" bottom="0.7874015748031497" header="0.31496062992125984" footer="0.31496062992125984"/>
  <pageSetup fitToHeight="8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Lucie Pazourková</cp:lastModifiedBy>
  <cp:lastPrinted>2018-04-19T07:48:13Z</cp:lastPrinted>
  <dcterms:created xsi:type="dcterms:W3CDTF">2009-04-08T07:15:50Z</dcterms:created>
  <dcterms:modified xsi:type="dcterms:W3CDTF">2018-04-19T10:12:08Z</dcterms:modified>
  <cp:category/>
  <cp:version/>
  <cp:contentType/>
  <cp:contentStatus/>
</cp:coreProperties>
</file>