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A - Pavilon B" sheetId="2" r:id="rId2"/>
    <sheet name="B - Pavilon C" sheetId="3" r:id="rId3"/>
    <sheet name="C - Pavilon D" sheetId="4" r:id="rId4"/>
    <sheet name="D - Pavilon E" sheetId="5" r:id="rId5"/>
    <sheet name="E - Vedlejší náklady stavby" sheetId="6" r:id="rId6"/>
    <sheet name="Pokyny pro vyplnění" sheetId="7" r:id="rId7"/>
  </sheets>
  <definedNames>
    <definedName name="_xlnm.Print_Area" localSheetId="0">'Rekapitulace stavby'!$D$4:$AO$33,'Rekapitulace stavby'!$C$39:$AQ$57</definedName>
    <definedName name="_xlnm.Print_Titles" localSheetId="0">'Rekapitulace stavby'!$49:$49</definedName>
    <definedName name="_xlnm._FilterDatabase" localSheetId="1" hidden="1">'A - Pavilon B'!$C$91:$K$382</definedName>
    <definedName name="_xlnm.Print_Area" localSheetId="1">'A - Pavilon B'!$C$4:$J$36,'A - Pavilon B'!$C$42:$J$73,'A - Pavilon B'!$C$79:$K$382</definedName>
    <definedName name="_xlnm.Print_Titles" localSheetId="1">'A - Pavilon B'!$91:$91</definedName>
    <definedName name="_xlnm._FilterDatabase" localSheetId="2" hidden="1">'B - Pavilon C'!$C$91:$K$420</definedName>
    <definedName name="_xlnm.Print_Area" localSheetId="2">'B - Pavilon C'!$C$4:$J$36,'B - Pavilon C'!$C$42:$J$73,'B - Pavilon C'!$C$79:$K$420</definedName>
    <definedName name="_xlnm.Print_Titles" localSheetId="2">'B - Pavilon C'!$91:$91</definedName>
    <definedName name="_xlnm._FilterDatabase" localSheetId="3" hidden="1">'C - Pavilon D'!$C$94:$K$457</definedName>
    <definedName name="_xlnm.Print_Area" localSheetId="3">'C - Pavilon D'!$C$4:$J$36,'C - Pavilon D'!$C$42:$J$76,'C - Pavilon D'!$C$82:$K$457</definedName>
    <definedName name="_xlnm.Print_Titles" localSheetId="3">'C - Pavilon D'!$94:$94</definedName>
    <definedName name="_xlnm._FilterDatabase" localSheetId="4" hidden="1">'D - Pavilon E'!$C$90:$K$337</definedName>
    <definedName name="_xlnm.Print_Area" localSheetId="4">'D - Pavilon E'!$C$4:$J$36,'D - Pavilon E'!$C$42:$J$72,'D - Pavilon E'!$C$78:$K$337</definedName>
    <definedName name="_xlnm.Print_Titles" localSheetId="4">'D - Pavilon E'!$90:$90</definedName>
    <definedName name="_xlnm._FilterDatabase" localSheetId="5" hidden="1">'E - Vedlejší náklady stavby'!$C$77:$K$91</definedName>
    <definedName name="_xlnm.Print_Area" localSheetId="5">'E - Vedlejší náklady stavby'!$C$4:$J$36,'E - Vedlejší náklady stavby'!$C$42:$J$59,'E - Vedlejší náklady stavby'!$C$65:$K$91</definedName>
    <definedName name="_xlnm.Print_Titles" localSheetId="5">'E - Vedlejší náklady stavby'!$77:$77</definedName>
    <definedName name="_xlnm.Print_Area" localSheetId="6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6"/>
  <c r="AX56"/>
  <c i="6"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T82"/>
  <c r="R83"/>
  <c r="R82"/>
  <c r="P83"/>
  <c r="P82"/>
  <c r="BK83"/>
  <c r="BK82"/>
  <c r="J82"/>
  <c r="J83"/>
  <c r="BE83"/>
  <c r="J58"/>
  <c r="BI81"/>
  <c r="BH81"/>
  <c r="BG81"/>
  <c r="BF81"/>
  <c r="T81"/>
  <c r="R81"/>
  <c r="P81"/>
  <c r="BK81"/>
  <c r="J81"/>
  <c r="BE81"/>
  <c r="BI80"/>
  <c r="F34"/>
  <c i="1" r="BD56"/>
  <c i="6" r="BH80"/>
  <c r="F33"/>
  <c i="1" r="BC56"/>
  <c i="6" r="BG80"/>
  <c r="F32"/>
  <c i="1" r="BB56"/>
  <c i="6" r="BF80"/>
  <c r="J31"/>
  <c i="1" r="AW56"/>
  <c i="6" r="F31"/>
  <c i="1" r="BA56"/>
  <c i="6" r="T80"/>
  <c r="T79"/>
  <c r="T78"/>
  <c r="R80"/>
  <c r="R79"/>
  <c r="R78"/>
  <c r="P80"/>
  <c r="P79"/>
  <c r="P78"/>
  <c i="1" r="AU56"/>
  <c i="6" r="BK80"/>
  <c r="BK79"/>
  <c r="J79"/>
  <c r="BK78"/>
  <c r="J78"/>
  <c r="J56"/>
  <c r="J27"/>
  <c i="1" r="AG56"/>
  <c i="6" r="J80"/>
  <c r="BE80"/>
  <c r="J30"/>
  <c i="1" r="AV56"/>
  <c i="6" r="F30"/>
  <c i="1" r="AZ56"/>
  <c i="6" r="J57"/>
  <c r="J74"/>
  <c r="F74"/>
  <c r="F72"/>
  <c r="E70"/>
  <c r="J51"/>
  <c r="F51"/>
  <c r="F49"/>
  <c r="E47"/>
  <c r="J36"/>
  <c r="J18"/>
  <c r="E18"/>
  <c r="F75"/>
  <c r="F52"/>
  <c r="J17"/>
  <c r="J12"/>
  <c r="J72"/>
  <c r="J49"/>
  <c r="E7"/>
  <c r="E68"/>
  <c r="E45"/>
  <c i="1" r="AY55"/>
  <c r="AX55"/>
  <c i="5" r="BI337"/>
  <c r="BH337"/>
  <c r="BG337"/>
  <c r="BF337"/>
  <c r="T337"/>
  <c r="R337"/>
  <c r="P337"/>
  <c r="BK337"/>
  <c r="J337"/>
  <c r="BE337"/>
  <c r="BI336"/>
  <c r="BH336"/>
  <c r="BG336"/>
  <c r="BF336"/>
  <c r="T336"/>
  <c r="R336"/>
  <c r="P336"/>
  <c r="BK336"/>
  <c r="J336"/>
  <c r="BE336"/>
  <c r="BI330"/>
  <c r="BH330"/>
  <c r="BG330"/>
  <c r="BF330"/>
  <c r="T330"/>
  <c r="R330"/>
  <c r="P330"/>
  <c r="BK330"/>
  <c r="J330"/>
  <c r="BE330"/>
  <c r="BI327"/>
  <c r="BH327"/>
  <c r="BG327"/>
  <c r="BF327"/>
  <c r="T327"/>
  <c r="T326"/>
  <c r="R327"/>
  <c r="R326"/>
  <c r="P327"/>
  <c r="P326"/>
  <c r="BK327"/>
  <c r="BK326"/>
  <c r="J326"/>
  <c r="J327"/>
  <c r="BE327"/>
  <c r="J71"/>
  <c r="BI323"/>
  <c r="BH323"/>
  <c r="BG323"/>
  <c r="BF323"/>
  <c r="T323"/>
  <c r="R323"/>
  <c r="P323"/>
  <c r="BK323"/>
  <c r="J323"/>
  <c r="BE323"/>
  <c r="BI320"/>
  <c r="BH320"/>
  <c r="BG320"/>
  <c r="BF320"/>
  <c r="T320"/>
  <c r="R320"/>
  <c r="P320"/>
  <c r="BK320"/>
  <c r="J320"/>
  <c r="BE320"/>
  <c r="BI317"/>
  <c r="BH317"/>
  <c r="BG317"/>
  <c r="BF317"/>
  <c r="T317"/>
  <c r="R317"/>
  <c r="P317"/>
  <c r="BK317"/>
  <c r="J317"/>
  <c r="BE317"/>
  <c r="BI314"/>
  <c r="BH314"/>
  <c r="BG314"/>
  <c r="BF314"/>
  <c r="T314"/>
  <c r="R314"/>
  <c r="P314"/>
  <c r="BK314"/>
  <c r="J314"/>
  <c r="BE314"/>
  <c r="BI308"/>
  <c r="BH308"/>
  <c r="BG308"/>
  <c r="BF308"/>
  <c r="T308"/>
  <c r="T307"/>
  <c r="R308"/>
  <c r="R307"/>
  <c r="P308"/>
  <c r="P307"/>
  <c r="BK308"/>
  <c r="BK307"/>
  <c r="J307"/>
  <c r="J308"/>
  <c r="BE308"/>
  <c r="J70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6"/>
  <c r="BH296"/>
  <c r="BG296"/>
  <c r="BF296"/>
  <c r="T296"/>
  <c r="T295"/>
  <c r="R296"/>
  <c r="R295"/>
  <c r="P296"/>
  <c r="P295"/>
  <c r="BK296"/>
  <c r="BK295"/>
  <c r="J295"/>
  <c r="J296"/>
  <c r="BE296"/>
  <c r="J69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87"/>
  <c r="BH287"/>
  <c r="BG287"/>
  <c r="BF287"/>
  <c r="T287"/>
  <c r="R287"/>
  <c r="P287"/>
  <c r="BK287"/>
  <c r="J287"/>
  <c r="BE287"/>
  <c r="BI282"/>
  <c r="BH282"/>
  <c r="BG282"/>
  <c r="BF282"/>
  <c r="T282"/>
  <c r="R282"/>
  <c r="P282"/>
  <c r="BK282"/>
  <c r="J282"/>
  <c r="BE282"/>
  <c r="BI278"/>
  <c r="BH278"/>
  <c r="BG278"/>
  <c r="BF278"/>
  <c r="T278"/>
  <c r="R278"/>
  <c r="P278"/>
  <c r="BK278"/>
  <c r="J278"/>
  <c r="BE278"/>
  <c r="BI274"/>
  <c r="BH274"/>
  <c r="BG274"/>
  <c r="BF274"/>
  <c r="T274"/>
  <c r="R274"/>
  <c r="P274"/>
  <c r="BK274"/>
  <c r="J274"/>
  <c r="BE274"/>
  <c r="BI269"/>
  <c r="BH269"/>
  <c r="BG269"/>
  <c r="BF269"/>
  <c r="T269"/>
  <c r="R269"/>
  <c r="P269"/>
  <c r="BK269"/>
  <c r="J269"/>
  <c r="BE269"/>
  <c r="BI263"/>
  <c r="BH263"/>
  <c r="BG263"/>
  <c r="BF263"/>
  <c r="T263"/>
  <c r="T262"/>
  <c r="R263"/>
  <c r="R262"/>
  <c r="P263"/>
  <c r="P262"/>
  <c r="BK263"/>
  <c r="BK262"/>
  <c r="J262"/>
  <c r="J263"/>
  <c r="BE263"/>
  <c r="J68"/>
  <c r="BI261"/>
  <c r="BH261"/>
  <c r="BG261"/>
  <c r="BF261"/>
  <c r="T261"/>
  <c r="R261"/>
  <c r="P261"/>
  <c r="BK261"/>
  <c r="J261"/>
  <c r="BE261"/>
  <c r="BI257"/>
  <c r="BH257"/>
  <c r="BG257"/>
  <c r="BF257"/>
  <c r="T257"/>
  <c r="R257"/>
  <c r="P257"/>
  <c r="BK257"/>
  <c r="J257"/>
  <c r="BE257"/>
  <c r="BI253"/>
  <c r="BH253"/>
  <c r="BG253"/>
  <c r="BF253"/>
  <c r="T253"/>
  <c r="R253"/>
  <c r="P253"/>
  <c r="BK253"/>
  <c r="J253"/>
  <c r="BE253"/>
  <c r="BI245"/>
  <c r="BH245"/>
  <c r="BG245"/>
  <c r="BF245"/>
  <c r="T245"/>
  <c r="R245"/>
  <c r="P245"/>
  <c r="BK245"/>
  <c r="J245"/>
  <c r="BE245"/>
  <c r="BI241"/>
  <c r="BH241"/>
  <c r="BG241"/>
  <c r="BF241"/>
  <c r="T241"/>
  <c r="R241"/>
  <c r="P241"/>
  <c r="BK241"/>
  <c r="J241"/>
  <c r="BE241"/>
  <c r="BI238"/>
  <c r="BH238"/>
  <c r="BG238"/>
  <c r="BF238"/>
  <c r="T238"/>
  <c r="T237"/>
  <c r="R238"/>
  <c r="R237"/>
  <c r="P238"/>
  <c r="P237"/>
  <c r="BK238"/>
  <c r="BK237"/>
  <c r="J237"/>
  <c r="J238"/>
  <c r="BE238"/>
  <c r="J67"/>
  <c r="BI236"/>
  <c r="BH236"/>
  <c r="BG236"/>
  <c r="BF236"/>
  <c r="T236"/>
  <c r="R236"/>
  <c r="P236"/>
  <c r="BK236"/>
  <c r="J236"/>
  <c r="BE236"/>
  <c r="BI232"/>
  <c r="BH232"/>
  <c r="BG232"/>
  <c r="BF232"/>
  <c r="T232"/>
  <c r="R232"/>
  <c r="P232"/>
  <c r="BK232"/>
  <c r="J232"/>
  <c r="BE232"/>
  <c r="BI228"/>
  <c r="BH228"/>
  <c r="BG228"/>
  <c r="BF228"/>
  <c r="T228"/>
  <c r="R228"/>
  <c r="P228"/>
  <c r="BK228"/>
  <c r="J228"/>
  <c r="BE228"/>
  <c r="BI212"/>
  <c r="BH212"/>
  <c r="BG212"/>
  <c r="BF212"/>
  <c r="T212"/>
  <c r="T211"/>
  <c r="R212"/>
  <c r="R211"/>
  <c r="P212"/>
  <c r="P211"/>
  <c r="BK212"/>
  <c r="BK211"/>
  <c r="J211"/>
  <c r="J212"/>
  <c r="BE212"/>
  <c r="J66"/>
  <c r="BI210"/>
  <c r="BH210"/>
  <c r="BG210"/>
  <c r="BF210"/>
  <c r="T210"/>
  <c r="R210"/>
  <c r="P210"/>
  <c r="BK210"/>
  <c r="J210"/>
  <c r="BE210"/>
  <c r="BI207"/>
  <c r="BH207"/>
  <c r="BG207"/>
  <c r="BF207"/>
  <c r="T207"/>
  <c r="R207"/>
  <c r="P207"/>
  <c r="BK207"/>
  <c r="J207"/>
  <c r="BE207"/>
  <c r="BI204"/>
  <c r="BH204"/>
  <c r="BG204"/>
  <c r="BF204"/>
  <c r="T204"/>
  <c r="R204"/>
  <c r="P204"/>
  <c r="BK204"/>
  <c r="J204"/>
  <c r="BE204"/>
  <c r="BI188"/>
  <c r="BH188"/>
  <c r="BG188"/>
  <c r="BF188"/>
  <c r="T188"/>
  <c r="T187"/>
  <c r="T186"/>
  <c r="R188"/>
  <c r="R187"/>
  <c r="R186"/>
  <c r="P188"/>
  <c r="P187"/>
  <c r="P186"/>
  <c r="BK188"/>
  <c r="BK187"/>
  <c r="J187"/>
  <c r="BK186"/>
  <c r="J186"/>
  <c r="J188"/>
  <c r="BE188"/>
  <c r="J65"/>
  <c r="J64"/>
  <c r="BI185"/>
  <c r="BH185"/>
  <c r="BG185"/>
  <c r="BF185"/>
  <c r="T185"/>
  <c r="T184"/>
  <c r="R185"/>
  <c r="R184"/>
  <c r="P185"/>
  <c r="P184"/>
  <c r="BK185"/>
  <c r="BK184"/>
  <c r="J184"/>
  <c r="J185"/>
  <c r="BE185"/>
  <c r="J63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T176"/>
  <c r="R177"/>
  <c r="R176"/>
  <c r="P177"/>
  <c r="P176"/>
  <c r="BK177"/>
  <c r="BK176"/>
  <c r="J176"/>
  <c r="J177"/>
  <c r="BE177"/>
  <c r="J62"/>
  <c r="BI173"/>
  <c r="BH173"/>
  <c r="BG173"/>
  <c r="BF173"/>
  <c r="T173"/>
  <c r="R173"/>
  <c r="P173"/>
  <c r="BK173"/>
  <c r="J173"/>
  <c r="BE173"/>
  <c r="BI168"/>
  <c r="BH168"/>
  <c r="BG168"/>
  <c r="BF168"/>
  <c r="T168"/>
  <c r="R168"/>
  <c r="P168"/>
  <c r="BK168"/>
  <c r="J168"/>
  <c r="BE168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57"/>
  <c r="BH157"/>
  <c r="BG157"/>
  <c r="BF157"/>
  <c r="T157"/>
  <c r="R157"/>
  <c r="P157"/>
  <c r="BK157"/>
  <c r="J157"/>
  <c r="BE157"/>
  <c r="BI152"/>
  <c r="BH152"/>
  <c r="BG152"/>
  <c r="BF152"/>
  <c r="T152"/>
  <c r="R152"/>
  <c r="P152"/>
  <c r="BK152"/>
  <c r="J152"/>
  <c r="BE152"/>
  <c r="BI144"/>
  <c r="BH144"/>
  <c r="BG144"/>
  <c r="BF144"/>
  <c r="T144"/>
  <c r="R144"/>
  <c r="P144"/>
  <c r="BK144"/>
  <c r="J144"/>
  <c r="BE144"/>
  <c r="BI136"/>
  <c r="BH136"/>
  <c r="BG136"/>
  <c r="BF136"/>
  <c r="T136"/>
  <c r="R136"/>
  <c r="P136"/>
  <c r="BK136"/>
  <c r="J136"/>
  <c r="BE136"/>
  <c r="BI125"/>
  <c r="BH125"/>
  <c r="BG125"/>
  <c r="BF125"/>
  <c r="T125"/>
  <c r="T124"/>
  <c r="R125"/>
  <c r="R124"/>
  <c r="P125"/>
  <c r="P124"/>
  <c r="BK125"/>
  <c r="BK124"/>
  <c r="J124"/>
  <c r="J125"/>
  <c r="BE125"/>
  <c r="J61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T113"/>
  <c r="R114"/>
  <c r="R113"/>
  <c r="P114"/>
  <c r="P113"/>
  <c r="BK114"/>
  <c r="BK113"/>
  <c r="J113"/>
  <c r="J114"/>
  <c r="BE114"/>
  <c r="J60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1"/>
  <c r="BH101"/>
  <c r="BG101"/>
  <c r="BF101"/>
  <c r="T101"/>
  <c r="T100"/>
  <c r="R101"/>
  <c r="R100"/>
  <c r="P101"/>
  <c r="P100"/>
  <c r="BK101"/>
  <c r="BK100"/>
  <c r="J100"/>
  <c r="J101"/>
  <c r="BE101"/>
  <c r="J59"/>
  <c r="BI97"/>
  <c r="BH97"/>
  <c r="BG97"/>
  <c r="BF97"/>
  <c r="T97"/>
  <c r="R97"/>
  <c r="P97"/>
  <c r="BK97"/>
  <c r="J97"/>
  <c r="BE97"/>
  <c r="BI94"/>
  <c r="F34"/>
  <c i="1" r="BD55"/>
  <c i="5" r="BH94"/>
  <c r="F33"/>
  <c i="1" r="BC55"/>
  <c i="5" r="BG94"/>
  <c r="F32"/>
  <c i="1" r="BB55"/>
  <c i="5" r="BF94"/>
  <c r="J31"/>
  <c i="1" r="AW55"/>
  <c i="5" r="F31"/>
  <c i="1" r="BA55"/>
  <c i="5" r="T94"/>
  <c r="T93"/>
  <c r="T92"/>
  <c r="T91"/>
  <c r="R94"/>
  <c r="R93"/>
  <c r="R92"/>
  <c r="R91"/>
  <c r="P94"/>
  <c r="P93"/>
  <c r="P92"/>
  <c r="P91"/>
  <c i="1" r="AU55"/>
  <c i="5" r="BK94"/>
  <c r="BK93"/>
  <c r="J93"/>
  <c r="BK92"/>
  <c r="J92"/>
  <c r="BK91"/>
  <c r="J91"/>
  <c r="J56"/>
  <c r="J27"/>
  <c i="1" r="AG55"/>
  <c i="5" r="J94"/>
  <c r="BE94"/>
  <c r="J30"/>
  <c i="1" r="AV55"/>
  <c i="5" r="F30"/>
  <c i="1" r="AZ55"/>
  <c i="5" r="J58"/>
  <c r="J57"/>
  <c r="J87"/>
  <c r="F87"/>
  <c r="F85"/>
  <c r="E83"/>
  <c r="J51"/>
  <c r="F51"/>
  <c r="F49"/>
  <c r="E47"/>
  <c r="J36"/>
  <c r="J18"/>
  <c r="E18"/>
  <c r="F88"/>
  <c r="F52"/>
  <c r="J17"/>
  <c r="J12"/>
  <c r="J85"/>
  <c r="J49"/>
  <c r="E7"/>
  <c r="E81"/>
  <c r="E45"/>
  <c i="1" r="AY54"/>
  <c r="AX54"/>
  <c i="4" r="BI457"/>
  <c r="BH457"/>
  <c r="BG457"/>
  <c r="BF457"/>
  <c r="T457"/>
  <c r="R457"/>
  <c r="P457"/>
  <c r="BK457"/>
  <c r="J457"/>
  <c r="BE457"/>
  <c r="BI453"/>
  <c r="BH453"/>
  <c r="BG453"/>
  <c r="BF453"/>
  <c r="T453"/>
  <c r="R453"/>
  <c r="P453"/>
  <c r="BK453"/>
  <c r="J453"/>
  <c r="BE453"/>
  <c r="BI449"/>
  <c r="BH449"/>
  <c r="BG449"/>
  <c r="BF449"/>
  <c r="T449"/>
  <c r="T448"/>
  <c r="R449"/>
  <c r="R448"/>
  <c r="P449"/>
  <c r="P448"/>
  <c r="BK449"/>
  <c r="BK448"/>
  <c r="J448"/>
  <c r="J449"/>
  <c r="BE449"/>
  <c r="J75"/>
  <c r="BI447"/>
  <c r="BH447"/>
  <c r="BG447"/>
  <c r="BF447"/>
  <c r="T447"/>
  <c r="R447"/>
  <c r="P447"/>
  <c r="BK447"/>
  <c r="J447"/>
  <c r="BE447"/>
  <c r="BI444"/>
  <c r="BH444"/>
  <c r="BG444"/>
  <c r="BF444"/>
  <c r="T444"/>
  <c r="T443"/>
  <c r="R444"/>
  <c r="R443"/>
  <c r="P444"/>
  <c r="P443"/>
  <c r="BK444"/>
  <c r="BK443"/>
  <c r="J443"/>
  <c r="J444"/>
  <c r="BE444"/>
  <c r="J74"/>
  <c r="BI442"/>
  <c r="BH442"/>
  <c r="BG442"/>
  <c r="BF442"/>
  <c r="T442"/>
  <c r="R442"/>
  <c r="P442"/>
  <c r="BK442"/>
  <c r="J442"/>
  <c r="BE442"/>
  <c r="BI441"/>
  <c r="BH441"/>
  <c r="BG441"/>
  <c r="BF441"/>
  <c r="T441"/>
  <c r="R441"/>
  <c r="P441"/>
  <c r="BK441"/>
  <c r="J441"/>
  <c r="BE441"/>
  <c r="BI433"/>
  <c r="BH433"/>
  <c r="BG433"/>
  <c r="BF433"/>
  <c r="T433"/>
  <c r="R433"/>
  <c r="P433"/>
  <c r="BK433"/>
  <c r="J433"/>
  <c r="BE433"/>
  <c r="BI430"/>
  <c r="BH430"/>
  <c r="BG430"/>
  <c r="BF430"/>
  <c r="T430"/>
  <c r="T429"/>
  <c r="R430"/>
  <c r="R429"/>
  <c r="P430"/>
  <c r="P429"/>
  <c r="BK430"/>
  <c r="BK429"/>
  <c r="J429"/>
  <c r="J430"/>
  <c r="BE430"/>
  <c r="J73"/>
  <c r="BI426"/>
  <c r="BH426"/>
  <c r="BG426"/>
  <c r="BF426"/>
  <c r="T426"/>
  <c r="R426"/>
  <c r="P426"/>
  <c r="BK426"/>
  <c r="J426"/>
  <c r="BE426"/>
  <c r="BI420"/>
  <c r="BH420"/>
  <c r="BG420"/>
  <c r="BF420"/>
  <c r="T420"/>
  <c r="R420"/>
  <c r="P420"/>
  <c r="BK420"/>
  <c r="J420"/>
  <c r="BE420"/>
  <c r="BI414"/>
  <c r="BH414"/>
  <c r="BG414"/>
  <c r="BF414"/>
  <c r="T414"/>
  <c r="R414"/>
  <c r="P414"/>
  <c r="BK414"/>
  <c r="J414"/>
  <c r="BE414"/>
  <c r="BI408"/>
  <c r="BH408"/>
  <c r="BG408"/>
  <c r="BF408"/>
  <c r="T408"/>
  <c r="R408"/>
  <c r="P408"/>
  <c r="BK408"/>
  <c r="J408"/>
  <c r="BE408"/>
  <c r="BI405"/>
  <c r="BH405"/>
  <c r="BG405"/>
  <c r="BF405"/>
  <c r="T405"/>
  <c r="R405"/>
  <c r="P405"/>
  <c r="BK405"/>
  <c r="J405"/>
  <c r="BE405"/>
  <c r="BI399"/>
  <c r="BH399"/>
  <c r="BG399"/>
  <c r="BF399"/>
  <c r="T399"/>
  <c r="T398"/>
  <c r="R399"/>
  <c r="R398"/>
  <c r="P399"/>
  <c r="P398"/>
  <c r="BK399"/>
  <c r="BK398"/>
  <c r="J398"/>
  <c r="J399"/>
  <c r="BE399"/>
  <c r="J72"/>
  <c r="BI397"/>
  <c r="BH397"/>
  <c r="BG397"/>
  <c r="BF397"/>
  <c r="T397"/>
  <c r="R397"/>
  <c r="P397"/>
  <c r="BK397"/>
  <c r="J397"/>
  <c r="BE397"/>
  <c r="BI396"/>
  <c r="BH396"/>
  <c r="BG396"/>
  <c r="BF396"/>
  <c r="T396"/>
  <c r="R396"/>
  <c r="P396"/>
  <c r="BK396"/>
  <c r="J396"/>
  <c r="BE396"/>
  <c r="BI391"/>
  <c r="BH391"/>
  <c r="BG391"/>
  <c r="BF391"/>
  <c r="T391"/>
  <c r="R391"/>
  <c r="P391"/>
  <c r="BK391"/>
  <c r="J391"/>
  <c r="BE391"/>
  <c r="BI388"/>
  <c r="BH388"/>
  <c r="BG388"/>
  <c r="BF388"/>
  <c r="T388"/>
  <c r="R388"/>
  <c r="P388"/>
  <c r="BK388"/>
  <c r="J388"/>
  <c r="BE388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1"/>
  <c r="BH381"/>
  <c r="BG381"/>
  <c r="BF381"/>
  <c r="T381"/>
  <c r="T380"/>
  <c r="R381"/>
  <c r="R380"/>
  <c r="P381"/>
  <c r="P380"/>
  <c r="BK381"/>
  <c r="BK380"/>
  <c r="J380"/>
  <c r="J381"/>
  <c r="BE381"/>
  <c r="J71"/>
  <c r="BI379"/>
  <c r="BH379"/>
  <c r="BG379"/>
  <c r="BF379"/>
  <c r="T379"/>
  <c r="R379"/>
  <c r="P379"/>
  <c r="BK379"/>
  <c r="J379"/>
  <c r="BE379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6"/>
  <c r="BH366"/>
  <c r="BG366"/>
  <c r="BF366"/>
  <c r="T366"/>
  <c r="R366"/>
  <c r="P366"/>
  <c r="BK366"/>
  <c r="J366"/>
  <c r="BE366"/>
  <c r="BI365"/>
  <c r="BH365"/>
  <c r="BG365"/>
  <c r="BF365"/>
  <c r="T365"/>
  <c r="R365"/>
  <c r="P365"/>
  <c r="BK365"/>
  <c r="J365"/>
  <c r="BE365"/>
  <c r="BI362"/>
  <c r="BH362"/>
  <c r="BG362"/>
  <c r="BF362"/>
  <c r="T362"/>
  <c r="R362"/>
  <c r="P362"/>
  <c r="BK362"/>
  <c r="J362"/>
  <c r="BE362"/>
  <c r="BI359"/>
  <c r="BH359"/>
  <c r="BG359"/>
  <c r="BF359"/>
  <c r="T359"/>
  <c r="R359"/>
  <c r="P359"/>
  <c r="BK359"/>
  <c r="J359"/>
  <c r="BE359"/>
  <c r="BI355"/>
  <c r="BH355"/>
  <c r="BG355"/>
  <c r="BF355"/>
  <c r="T355"/>
  <c r="R355"/>
  <c r="P355"/>
  <c r="BK355"/>
  <c r="J355"/>
  <c r="BE355"/>
  <c r="BI349"/>
  <c r="BH349"/>
  <c r="BG349"/>
  <c r="BF349"/>
  <c r="T349"/>
  <c r="R349"/>
  <c r="P349"/>
  <c r="BK349"/>
  <c r="J349"/>
  <c r="BE349"/>
  <c r="BI345"/>
  <c r="BH345"/>
  <c r="BG345"/>
  <c r="BF345"/>
  <c r="T345"/>
  <c r="R345"/>
  <c r="P345"/>
  <c r="BK345"/>
  <c r="J345"/>
  <c r="BE345"/>
  <c r="BI342"/>
  <c r="BH342"/>
  <c r="BG342"/>
  <c r="BF342"/>
  <c r="T342"/>
  <c r="R342"/>
  <c r="P342"/>
  <c r="BK342"/>
  <c r="J342"/>
  <c r="BE342"/>
  <c r="BI339"/>
  <c r="BH339"/>
  <c r="BG339"/>
  <c r="BF339"/>
  <c r="T339"/>
  <c r="R339"/>
  <c r="P339"/>
  <c r="BK339"/>
  <c r="J339"/>
  <c r="BE339"/>
  <c r="BI335"/>
  <c r="BH335"/>
  <c r="BG335"/>
  <c r="BF335"/>
  <c r="T335"/>
  <c r="R335"/>
  <c r="P335"/>
  <c r="BK335"/>
  <c r="J335"/>
  <c r="BE335"/>
  <c r="BI328"/>
  <c r="BH328"/>
  <c r="BG328"/>
  <c r="BF328"/>
  <c r="T328"/>
  <c r="R328"/>
  <c r="P328"/>
  <c r="BK328"/>
  <c r="J328"/>
  <c r="BE328"/>
  <c r="BI323"/>
  <c r="BH323"/>
  <c r="BG323"/>
  <c r="BF323"/>
  <c r="T323"/>
  <c r="T322"/>
  <c r="R323"/>
  <c r="R322"/>
  <c r="P323"/>
  <c r="P322"/>
  <c r="BK323"/>
  <c r="BK322"/>
  <c r="J322"/>
  <c r="J323"/>
  <c r="BE323"/>
  <c r="J70"/>
  <c r="BI321"/>
  <c r="BH321"/>
  <c r="BG321"/>
  <c r="BF321"/>
  <c r="T321"/>
  <c r="R321"/>
  <c r="P321"/>
  <c r="BK321"/>
  <c r="J321"/>
  <c r="BE321"/>
  <c r="BI317"/>
  <c r="BH317"/>
  <c r="BG317"/>
  <c r="BF317"/>
  <c r="T317"/>
  <c r="R317"/>
  <c r="P317"/>
  <c r="BK317"/>
  <c r="J317"/>
  <c r="BE317"/>
  <c r="BI313"/>
  <c r="BH313"/>
  <c r="BG313"/>
  <c r="BF313"/>
  <c r="T313"/>
  <c r="R313"/>
  <c r="P313"/>
  <c r="BK313"/>
  <c r="J313"/>
  <c r="BE313"/>
  <c r="BI305"/>
  <c r="BH305"/>
  <c r="BG305"/>
  <c r="BF305"/>
  <c r="T305"/>
  <c r="R305"/>
  <c r="P305"/>
  <c r="BK305"/>
  <c r="J305"/>
  <c r="BE305"/>
  <c r="BI299"/>
  <c r="BH299"/>
  <c r="BG299"/>
  <c r="BF299"/>
  <c r="T299"/>
  <c r="R299"/>
  <c r="P299"/>
  <c r="BK299"/>
  <c r="J299"/>
  <c r="BE299"/>
  <c r="BI294"/>
  <c r="BH294"/>
  <c r="BG294"/>
  <c r="BF294"/>
  <c r="T294"/>
  <c r="T293"/>
  <c r="R294"/>
  <c r="R293"/>
  <c r="P294"/>
  <c r="P293"/>
  <c r="BK294"/>
  <c r="BK293"/>
  <c r="J293"/>
  <c r="J294"/>
  <c r="BE294"/>
  <c r="J69"/>
  <c r="BI292"/>
  <c r="BH292"/>
  <c r="BG292"/>
  <c r="BF292"/>
  <c r="T292"/>
  <c r="R292"/>
  <c r="P292"/>
  <c r="BK292"/>
  <c r="J292"/>
  <c r="BE292"/>
  <c r="BI288"/>
  <c r="BH288"/>
  <c r="BG288"/>
  <c r="BF288"/>
  <c r="T288"/>
  <c r="R288"/>
  <c r="P288"/>
  <c r="BK288"/>
  <c r="J288"/>
  <c r="BE288"/>
  <c r="BI284"/>
  <c r="BH284"/>
  <c r="BG284"/>
  <c r="BF284"/>
  <c r="T284"/>
  <c r="R284"/>
  <c r="P284"/>
  <c r="BK284"/>
  <c r="J284"/>
  <c r="BE284"/>
  <c r="BI266"/>
  <c r="BH266"/>
  <c r="BG266"/>
  <c r="BF266"/>
  <c r="T266"/>
  <c r="T265"/>
  <c r="R266"/>
  <c r="R265"/>
  <c r="P266"/>
  <c r="P265"/>
  <c r="BK266"/>
  <c r="BK265"/>
  <c r="J265"/>
  <c r="J266"/>
  <c r="BE266"/>
  <c r="J68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T256"/>
  <c r="R257"/>
  <c r="R256"/>
  <c r="P257"/>
  <c r="P256"/>
  <c r="BK257"/>
  <c r="BK256"/>
  <c r="J256"/>
  <c r="J257"/>
  <c r="BE257"/>
  <c r="J67"/>
  <c r="BI255"/>
  <c r="BH255"/>
  <c r="BG255"/>
  <c r="BF255"/>
  <c r="T255"/>
  <c r="R255"/>
  <c r="P255"/>
  <c r="BK255"/>
  <c r="J255"/>
  <c r="BE255"/>
  <c r="BI252"/>
  <c r="BH252"/>
  <c r="BG252"/>
  <c r="BF252"/>
  <c r="T252"/>
  <c r="R252"/>
  <c r="P252"/>
  <c r="BK252"/>
  <c r="J252"/>
  <c r="BE252"/>
  <c r="BI249"/>
  <c r="BH249"/>
  <c r="BG249"/>
  <c r="BF249"/>
  <c r="T249"/>
  <c r="R249"/>
  <c r="P249"/>
  <c r="BK249"/>
  <c r="J249"/>
  <c r="BE249"/>
  <c r="BI232"/>
  <c r="BH232"/>
  <c r="BG232"/>
  <c r="BF232"/>
  <c r="T232"/>
  <c r="T231"/>
  <c r="T230"/>
  <c r="R232"/>
  <c r="R231"/>
  <c r="R230"/>
  <c r="P232"/>
  <c r="P231"/>
  <c r="P230"/>
  <c r="BK232"/>
  <c r="BK231"/>
  <c r="J231"/>
  <c r="BK230"/>
  <c r="J230"/>
  <c r="J232"/>
  <c r="BE232"/>
  <c r="J66"/>
  <c r="J65"/>
  <c r="BI229"/>
  <c r="BH229"/>
  <c r="BG229"/>
  <c r="BF229"/>
  <c r="T229"/>
  <c r="T228"/>
  <c r="R229"/>
  <c r="R228"/>
  <c r="P229"/>
  <c r="P228"/>
  <c r="BK229"/>
  <c r="BK228"/>
  <c r="J228"/>
  <c r="J229"/>
  <c r="BE229"/>
  <c r="J64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T220"/>
  <c r="R221"/>
  <c r="R220"/>
  <c r="P221"/>
  <c r="P220"/>
  <c r="BK221"/>
  <c r="BK220"/>
  <c r="J220"/>
  <c r="J221"/>
  <c r="BE221"/>
  <c r="J63"/>
  <c r="BI217"/>
  <c r="BH217"/>
  <c r="BG217"/>
  <c r="BF217"/>
  <c r="T217"/>
  <c r="R217"/>
  <c r="P217"/>
  <c r="BK217"/>
  <c r="J217"/>
  <c r="BE217"/>
  <c r="BI212"/>
  <c r="BH212"/>
  <c r="BG212"/>
  <c r="BF212"/>
  <c r="T212"/>
  <c r="R212"/>
  <c r="P212"/>
  <c r="BK212"/>
  <c r="J212"/>
  <c r="BE212"/>
  <c r="BI209"/>
  <c r="BH209"/>
  <c r="BG209"/>
  <c r="BF209"/>
  <c r="T209"/>
  <c r="R209"/>
  <c r="P209"/>
  <c r="BK209"/>
  <c r="J209"/>
  <c r="BE209"/>
  <c r="BI205"/>
  <c r="BH205"/>
  <c r="BG205"/>
  <c r="BF205"/>
  <c r="T205"/>
  <c r="R205"/>
  <c r="P205"/>
  <c r="BK205"/>
  <c r="J205"/>
  <c r="BE205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89"/>
  <c r="BH189"/>
  <c r="BG189"/>
  <c r="BF189"/>
  <c r="T189"/>
  <c r="R189"/>
  <c r="P189"/>
  <c r="BK189"/>
  <c r="J189"/>
  <c r="BE189"/>
  <c r="BI183"/>
  <c r="BH183"/>
  <c r="BG183"/>
  <c r="BF183"/>
  <c r="T183"/>
  <c r="R183"/>
  <c r="P183"/>
  <c r="BK183"/>
  <c r="J183"/>
  <c r="BE183"/>
  <c r="BI178"/>
  <c r="BH178"/>
  <c r="BG178"/>
  <c r="BF178"/>
  <c r="T178"/>
  <c r="R178"/>
  <c r="P178"/>
  <c r="BK178"/>
  <c r="J178"/>
  <c r="BE178"/>
  <c r="BI173"/>
  <c r="BH173"/>
  <c r="BG173"/>
  <c r="BF173"/>
  <c r="T173"/>
  <c r="R173"/>
  <c r="P173"/>
  <c r="BK173"/>
  <c r="J173"/>
  <c r="BE173"/>
  <c r="BI165"/>
  <c r="BH165"/>
  <c r="BG165"/>
  <c r="BF165"/>
  <c r="T165"/>
  <c r="R165"/>
  <c r="P165"/>
  <c r="BK165"/>
  <c r="J165"/>
  <c r="BE165"/>
  <c r="BI157"/>
  <c r="BH157"/>
  <c r="BG157"/>
  <c r="BF157"/>
  <c r="T157"/>
  <c r="R157"/>
  <c r="P157"/>
  <c r="BK157"/>
  <c r="J157"/>
  <c r="BE157"/>
  <c r="BI144"/>
  <c r="BH144"/>
  <c r="BG144"/>
  <c r="BF144"/>
  <c r="T144"/>
  <c r="T143"/>
  <c r="R144"/>
  <c r="R143"/>
  <c r="P144"/>
  <c r="P143"/>
  <c r="BK144"/>
  <c r="BK143"/>
  <c r="J143"/>
  <c r="J144"/>
  <c r="BE144"/>
  <c r="J62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T130"/>
  <c r="R131"/>
  <c r="R130"/>
  <c r="P131"/>
  <c r="P130"/>
  <c r="BK131"/>
  <c r="BK130"/>
  <c r="J130"/>
  <c r="J131"/>
  <c r="BE131"/>
  <c r="J61"/>
  <c r="BI129"/>
  <c r="BH129"/>
  <c r="BG129"/>
  <c r="BF129"/>
  <c r="T129"/>
  <c r="R129"/>
  <c r="P129"/>
  <c r="BK129"/>
  <c r="J129"/>
  <c r="BE129"/>
  <c r="BI126"/>
  <c r="BH126"/>
  <c r="BG126"/>
  <c r="BF126"/>
  <c r="T126"/>
  <c r="R126"/>
  <c r="P126"/>
  <c r="BK126"/>
  <c r="J126"/>
  <c r="BE126"/>
  <c r="BI113"/>
  <c r="BH113"/>
  <c r="BG113"/>
  <c r="BF113"/>
  <c r="T113"/>
  <c r="T112"/>
  <c r="R113"/>
  <c r="R112"/>
  <c r="P113"/>
  <c r="P112"/>
  <c r="BK113"/>
  <c r="BK112"/>
  <c r="J112"/>
  <c r="J113"/>
  <c r="BE113"/>
  <c r="J60"/>
  <c r="BI106"/>
  <c r="BH106"/>
  <c r="BG106"/>
  <c r="BF106"/>
  <c r="T106"/>
  <c r="R106"/>
  <c r="P106"/>
  <c r="BK106"/>
  <c r="J106"/>
  <c r="BE106"/>
  <c r="BI100"/>
  <c r="BH100"/>
  <c r="BG100"/>
  <c r="BF100"/>
  <c r="T100"/>
  <c r="T99"/>
  <c r="R100"/>
  <c r="R99"/>
  <c r="P100"/>
  <c r="P99"/>
  <c r="BK100"/>
  <c r="BK99"/>
  <c r="J99"/>
  <c r="J100"/>
  <c r="BE100"/>
  <c r="J59"/>
  <c r="BI98"/>
  <c r="F34"/>
  <c i="1" r="BD54"/>
  <c i="4" r="BH98"/>
  <c r="F33"/>
  <c i="1" r="BC54"/>
  <c i="4" r="BG98"/>
  <c r="F32"/>
  <c i="1" r="BB54"/>
  <c i="4" r="BF98"/>
  <c r="J31"/>
  <c i="1" r="AW54"/>
  <c i="4" r="F31"/>
  <c i="1" r="BA54"/>
  <c i="4" r="T98"/>
  <c r="T97"/>
  <c r="T96"/>
  <c r="T95"/>
  <c r="R98"/>
  <c r="R97"/>
  <c r="R96"/>
  <c r="R95"/>
  <c r="P98"/>
  <c r="P97"/>
  <c r="P96"/>
  <c r="P95"/>
  <c i="1" r="AU54"/>
  <c i="4" r="BK98"/>
  <c r="BK97"/>
  <c r="J97"/>
  <c r="BK96"/>
  <c r="J96"/>
  <c r="BK95"/>
  <c r="J95"/>
  <c r="J56"/>
  <c r="J27"/>
  <c i="1" r="AG54"/>
  <c i="4" r="J98"/>
  <c r="BE98"/>
  <c r="J30"/>
  <c i="1" r="AV54"/>
  <c i="4" r="F30"/>
  <c i="1" r="AZ54"/>
  <c i="4" r="J58"/>
  <c r="J57"/>
  <c r="J91"/>
  <c r="F91"/>
  <c r="F89"/>
  <c r="E87"/>
  <c r="J51"/>
  <c r="F51"/>
  <c r="F49"/>
  <c r="E47"/>
  <c r="J36"/>
  <c r="J18"/>
  <c r="E18"/>
  <c r="F92"/>
  <c r="F52"/>
  <c r="J17"/>
  <c r="J12"/>
  <c r="J89"/>
  <c r="J49"/>
  <c r="E7"/>
  <c r="E85"/>
  <c r="E45"/>
  <c i="1" r="AY53"/>
  <c r="AX53"/>
  <c i="3" r="BI420"/>
  <c r="BH420"/>
  <c r="BG420"/>
  <c r="BF420"/>
  <c r="T420"/>
  <c r="R420"/>
  <c r="P420"/>
  <c r="BK420"/>
  <c r="J420"/>
  <c r="BE420"/>
  <c r="BI419"/>
  <c r="BH419"/>
  <c r="BG419"/>
  <c r="BF419"/>
  <c r="T419"/>
  <c r="R419"/>
  <c r="P419"/>
  <c r="BK419"/>
  <c r="J419"/>
  <c r="BE419"/>
  <c r="BI412"/>
  <c r="BH412"/>
  <c r="BG412"/>
  <c r="BF412"/>
  <c r="T412"/>
  <c r="R412"/>
  <c r="P412"/>
  <c r="BK412"/>
  <c r="J412"/>
  <c r="BE412"/>
  <c r="BI409"/>
  <c r="BH409"/>
  <c r="BG409"/>
  <c r="BF409"/>
  <c r="T409"/>
  <c r="T408"/>
  <c r="R409"/>
  <c r="R408"/>
  <c r="P409"/>
  <c r="P408"/>
  <c r="BK409"/>
  <c r="BK408"/>
  <c r="J408"/>
  <c r="J409"/>
  <c r="BE409"/>
  <c r="J72"/>
  <c r="BI405"/>
  <c r="BH405"/>
  <c r="BG405"/>
  <c r="BF405"/>
  <c r="T405"/>
  <c r="R405"/>
  <c r="P405"/>
  <c r="BK405"/>
  <c r="J405"/>
  <c r="BE405"/>
  <c r="BI402"/>
  <c r="BH402"/>
  <c r="BG402"/>
  <c r="BF402"/>
  <c r="T402"/>
  <c r="R402"/>
  <c r="P402"/>
  <c r="BK402"/>
  <c r="J402"/>
  <c r="BE402"/>
  <c r="BI399"/>
  <c r="BH399"/>
  <c r="BG399"/>
  <c r="BF399"/>
  <c r="T399"/>
  <c r="R399"/>
  <c r="P399"/>
  <c r="BK399"/>
  <c r="J399"/>
  <c r="BE399"/>
  <c r="BI396"/>
  <c r="BH396"/>
  <c r="BG396"/>
  <c r="BF396"/>
  <c r="T396"/>
  <c r="R396"/>
  <c r="P396"/>
  <c r="BK396"/>
  <c r="J396"/>
  <c r="BE396"/>
  <c r="BI390"/>
  <c r="BH390"/>
  <c r="BG390"/>
  <c r="BF390"/>
  <c r="T390"/>
  <c r="T389"/>
  <c r="R390"/>
  <c r="R389"/>
  <c r="P390"/>
  <c r="P389"/>
  <c r="BK390"/>
  <c r="BK389"/>
  <c r="J389"/>
  <c r="J390"/>
  <c r="BE390"/>
  <c r="J71"/>
  <c r="BI388"/>
  <c r="BH388"/>
  <c r="BG388"/>
  <c r="BF388"/>
  <c r="T388"/>
  <c r="R388"/>
  <c r="P388"/>
  <c r="BK388"/>
  <c r="J388"/>
  <c r="BE388"/>
  <c r="BI387"/>
  <c r="BH387"/>
  <c r="BG387"/>
  <c r="BF387"/>
  <c r="T387"/>
  <c r="R387"/>
  <c r="P387"/>
  <c r="BK387"/>
  <c r="J387"/>
  <c r="BE387"/>
  <c r="BI382"/>
  <c r="BH382"/>
  <c r="BG382"/>
  <c r="BF382"/>
  <c r="T382"/>
  <c r="R382"/>
  <c r="P382"/>
  <c r="BK382"/>
  <c r="J382"/>
  <c r="BE382"/>
  <c r="BI381"/>
  <c r="BH381"/>
  <c r="BG381"/>
  <c r="BF381"/>
  <c r="T381"/>
  <c r="R381"/>
  <c r="P381"/>
  <c r="BK381"/>
  <c r="J381"/>
  <c r="BE381"/>
  <c r="BI378"/>
  <c r="BH378"/>
  <c r="BG378"/>
  <c r="BF378"/>
  <c r="T378"/>
  <c r="T377"/>
  <c r="R378"/>
  <c r="R377"/>
  <c r="P378"/>
  <c r="P377"/>
  <c r="BK378"/>
  <c r="BK377"/>
  <c r="J377"/>
  <c r="J378"/>
  <c r="BE378"/>
  <c r="J70"/>
  <c r="BI376"/>
  <c r="BH376"/>
  <c r="BG376"/>
  <c r="BF376"/>
  <c r="T376"/>
  <c r="R376"/>
  <c r="P376"/>
  <c r="BK376"/>
  <c r="J376"/>
  <c r="BE376"/>
  <c r="BI375"/>
  <c r="BH375"/>
  <c r="BG375"/>
  <c r="BF375"/>
  <c r="T375"/>
  <c r="R375"/>
  <c r="P375"/>
  <c r="BK375"/>
  <c r="J375"/>
  <c r="BE375"/>
  <c r="BI374"/>
  <c r="BH374"/>
  <c r="BG374"/>
  <c r="BF374"/>
  <c r="T374"/>
  <c r="R374"/>
  <c r="P374"/>
  <c r="BK374"/>
  <c r="J374"/>
  <c r="BE374"/>
  <c r="BI373"/>
  <c r="BH373"/>
  <c r="BG373"/>
  <c r="BF373"/>
  <c r="T373"/>
  <c r="R373"/>
  <c r="P373"/>
  <c r="BK373"/>
  <c r="J373"/>
  <c r="BE373"/>
  <c r="BI372"/>
  <c r="BH372"/>
  <c r="BG372"/>
  <c r="BF372"/>
  <c r="T372"/>
  <c r="R372"/>
  <c r="P372"/>
  <c r="BK372"/>
  <c r="J372"/>
  <c r="BE372"/>
  <c r="BI369"/>
  <c r="BH369"/>
  <c r="BG369"/>
  <c r="BF369"/>
  <c r="T369"/>
  <c r="R369"/>
  <c r="P369"/>
  <c r="BK369"/>
  <c r="J369"/>
  <c r="BE369"/>
  <c r="BI366"/>
  <c r="BH366"/>
  <c r="BG366"/>
  <c r="BF366"/>
  <c r="T366"/>
  <c r="R366"/>
  <c r="P366"/>
  <c r="BK366"/>
  <c r="J366"/>
  <c r="BE366"/>
  <c r="BI363"/>
  <c r="BH363"/>
  <c r="BG363"/>
  <c r="BF363"/>
  <c r="T363"/>
  <c r="R363"/>
  <c r="P363"/>
  <c r="BK363"/>
  <c r="J363"/>
  <c r="BE363"/>
  <c r="BI360"/>
  <c r="BH360"/>
  <c r="BG360"/>
  <c r="BF360"/>
  <c r="T360"/>
  <c r="R360"/>
  <c r="P360"/>
  <c r="BK360"/>
  <c r="J360"/>
  <c r="BE360"/>
  <c r="BI356"/>
  <c r="BH356"/>
  <c r="BG356"/>
  <c r="BF356"/>
  <c r="T356"/>
  <c r="R356"/>
  <c r="P356"/>
  <c r="BK356"/>
  <c r="J356"/>
  <c r="BE356"/>
  <c r="BI351"/>
  <c r="BH351"/>
  <c r="BG351"/>
  <c r="BF351"/>
  <c r="T351"/>
  <c r="R351"/>
  <c r="P351"/>
  <c r="BK351"/>
  <c r="J351"/>
  <c r="BE351"/>
  <c r="BI347"/>
  <c r="BH347"/>
  <c r="BG347"/>
  <c r="BF347"/>
  <c r="T347"/>
  <c r="R347"/>
  <c r="P347"/>
  <c r="BK347"/>
  <c r="J347"/>
  <c r="BE347"/>
  <c r="BI343"/>
  <c r="BH343"/>
  <c r="BG343"/>
  <c r="BF343"/>
  <c r="T343"/>
  <c r="R343"/>
  <c r="P343"/>
  <c r="BK343"/>
  <c r="J343"/>
  <c r="BE343"/>
  <c r="BI336"/>
  <c r="BH336"/>
  <c r="BG336"/>
  <c r="BF336"/>
  <c r="T336"/>
  <c r="R336"/>
  <c r="P336"/>
  <c r="BK336"/>
  <c r="J336"/>
  <c r="BE336"/>
  <c r="BI329"/>
  <c r="BH329"/>
  <c r="BG329"/>
  <c r="BF329"/>
  <c r="T329"/>
  <c r="T328"/>
  <c r="R329"/>
  <c r="R328"/>
  <c r="P329"/>
  <c r="P328"/>
  <c r="BK329"/>
  <c r="BK328"/>
  <c r="J328"/>
  <c r="J329"/>
  <c r="BE329"/>
  <c r="J69"/>
  <c r="BI327"/>
  <c r="BH327"/>
  <c r="BG327"/>
  <c r="BF327"/>
  <c r="T327"/>
  <c r="R327"/>
  <c r="P327"/>
  <c r="BK327"/>
  <c r="J327"/>
  <c r="BE327"/>
  <c r="BI323"/>
  <c r="BH323"/>
  <c r="BG323"/>
  <c r="BF323"/>
  <c r="T323"/>
  <c r="R323"/>
  <c r="P323"/>
  <c r="BK323"/>
  <c r="J323"/>
  <c r="BE323"/>
  <c r="BI319"/>
  <c r="BH319"/>
  <c r="BG319"/>
  <c r="BF319"/>
  <c r="T319"/>
  <c r="R319"/>
  <c r="P319"/>
  <c r="BK319"/>
  <c r="J319"/>
  <c r="BE319"/>
  <c r="BI315"/>
  <c r="BH315"/>
  <c r="BG315"/>
  <c r="BF315"/>
  <c r="T315"/>
  <c r="R315"/>
  <c r="P315"/>
  <c r="BK315"/>
  <c r="J315"/>
  <c r="BE315"/>
  <c r="BI307"/>
  <c r="BH307"/>
  <c r="BG307"/>
  <c r="BF307"/>
  <c r="T307"/>
  <c r="R307"/>
  <c r="P307"/>
  <c r="BK307"/>
  <c r="J307"/>
  <c r="BE307"/>
  <c r="BI301"/>
  <c r="BH301"/>
  <c r="BG301"/>
  <c r="BF301"/>
  <c r="T301"/>
  <c r="R301"/>
  <c r="P301"/>
  <c r="BK301"/>
  <c r="J301"/>
  <c r="BE301"/>
  <c r="BI295"/>
  <c r="BH295"/>
  <c r="BG295"/>
  <c r="BF295"/>
  <c r="T295"/>
  <c r="R295"/>
  <c r="P295"/>
  <c r="BK295"/>
  <c r="J295"/>
  <c r="BE295"/>
  <c r="BI289"/>
  <c r="BH289"/>
  <c r="BG289"/>
  <c r="BF289"/>
  <c r="T289"/>
  <c r="T288"/>
  <c r="R289"/>
  <c r="R288"/>
  <c r="P289"/>
  <c r="P288"/>
  <c r="BK289"/>
  <c r="BK288"/>
  <c r="J288"/>
  <c r="J289"/>
  <c r="BE289"/>
  <c r="J68"/>
  <c r="BI287"/>
  <c r="BH287"/>
  <c r="BG287"/>
  <c r="BF287"/>
  <c r="T287"/>
  <c r="R287"/>
  <c r="P287"/>
  <c r="BK287"/>
  <c r="J287"/>
  <c r="BE287"/>
  <c r="BI283"/>
  <c r="BH283"/>
  <c r="BG283"/>
  <c r="BF283"/>
  <c r="T283"/>
  <c r="R283"/>
  <c r="P283"/>
  <c r="BK283"/>
  <c r="J283"/>
  <c r="BE283"/>
  <c r="BI279"/>
  <c r="BH279"/>
  <c r="BG279"/>
  <c r="BF279"/>
  <c r="T279"/>
  <c r="R279"/>
  <c r="P279"/>
  <c r="BK279"/>
  <c r="J279"/>
  <c r="BE279"/>
  <c r="BI259"/>
  <c r="BH259"/>
  <c r="BG259"/>
  <c r="BF259"/>
  <c r="T259"/>
  <c r="T258"/>
  <c r="R259"/>
  <c r="R258"/>
  <c r="P259"/>
  <c r="P258"/>
  <c r="BK259"/>
  <c r="BK258"/>
  <c r="J258"/>
  <c r="J259"/>
  <c r="BE259"/>
  <c r="J67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T249"/>
  <c r="R250"/>
  <c r="R249"/>
  <c r="P250"/>
  <c r="P249"/>
  <c r="BK250"/>
  <c r="BK249"/>
  <c r="J249"/>
  <c r="J250"/>
  <c r="BE250"/>
  <c r="J66"/>
  <c r="BI248"/>
  <c r="BH248"/>
  <c r="BG248"/>
  <c r="BF248"/>
  <c r="T248"/>
  <c r="R248"/>
  <c r="P248"/>
  <c r="BK248"/>
  <c r="J248"/>
  <c r="BE248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24"/>
  <c r="BH224"/>
  <c r="BG224"/>
  <c r="BF224"/>
  <c r="T224"/>
  <c r="T223"/>
  <c r="T222"/>
  <c r="R224"/>
  <c r="R223"/>
  <c r="R222"/>
  <c r="P224"/>
  <c r="P223"/>
  <c r="P222"/>
  <c r="BK224"/>
  <c r="BK223"/>
  <c r="J223"/>
  <c r="BK222"/>
  <c r="J222"/>
  <c r="J224"/>
  <c r="BE224"/>
  <c r="J65"/>
  <c r="J64"/>
  <c r="BI221"/>
  <c r="BH221"/>
  <c r="BG221"/>
  <c r="BF221"/>
  <c r="T221"/>
  <c r="T220"/>
  <c r="R221"/>
  <c r="R220"/>
  <c r="P221"/>
  <c r="P220"/>
  <c r="BK221"/>
  <c r="BK220"/>
  <c r="J220"/>
  <c r="J221"/>
  <c r="BE221"/>
  <c r="J63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T212"/>
  <c r="R213"/>
  <c r="R212"/>
  <c r="P213"/>
  <c r="P212"/>
  <c r="BK213"/>
  <c r="BK212"/>
  <c r="J212"/>
  <c r="J213"/>
  <c r="BE213"/>
  <c r="J62"/>
  <c r="BI209"/>
  <c r="BH209"/>
  <c r="BG209"/>
  <c r="BF209"/>
  <c r="T209"/>
  <c r="R209"/>
  <c r="P209"/>
  <c r="BK209"/>
  <c r="J209"/>
  <c r="BE209"/>
  <c r="BI204"/>
  <c r="BH204"/>
  <c r="BG204"/>
  <c r="BF204"/>
  <c r="T204"/>
  <c r="R204"/>
  <c r="P204"/>
  <c r="BK204"/>
  <c r="J204"/>
  <c r="BE204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0"/>
  <c r="BH190"/>
  <c r="BG190"/>
  <c r="BF190"/>
  <c r="T190"/>
  <c r="R190"/>
  <c r="P190"/>
  <c r="BK190"/>
  <c r="J190"/>
  <c r="BE190"/>
  <c r="BI184"/>
  <c r="BH184"/>
  <c r="BG184"/>
  <c r="BF184"/>
  <c r="T184"/>
  <c r="R184"/>
  <c r="P184"/>
  <c r="BK184"/>
  <c r="J184"/>
  <c r="BE184"/>
  <c r="BI178"/>
  <c r="BH178"/>
  <c r="BG178"/>
  <c r="BF178"/>
  <c r="T178"/>
  <c r="R178"/>
  <c r="P178"/>
  <c r="BK178"/>
  <c r="J178"/>
  <c r="BE178"/>
  <c r="BI171"/>
  <c r="BH171"/>
  <c r="BG171"/>
  <c r="BF171"/>
  <c r="T171"/>
  <c r="R171"/>
  <c r="P171"/>
  <c r="BK171"/>
  <c r="J171"/>
  <c r="BE171"/>
  <c r="BI163"/>
  <c r="BH163"/>
  <c r="BG163"/>
  <c r="BF163"/>
  <c r="T163"/>
  <c r="R163"/>
  <c r="P163"/>
  <c r="BK163"/>
  <c r="J163"/>
  <c r="BE163"/>
  <c r="BI155"/>
  <c r="BH155"/>
  <c r="BG155"/>
  <c r="BF155"/>
  <c r="T155"/>
  <c r="R155"/>
  <c r="P155"/>
  <c r="BK155"/>
  <c r="J155"/>
  <c r="BE155"/>
  <c r="BI140"/>
  <c r="BH140"/>
  <c r="BG140"/>
  <c r="BF140"/>
  <c r="T140"/>
  <c r="T139"/>
  <c r="R140"/>
  <c r="R139"/>
  <c r="P140"/>
  <c r="P139"/>
  <c r="BK140"/>
  <c r="BK139"/>
  <c r="J139"/>
  <c r="J140"/>
  <c r="BE140"/>
  <c r="J61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60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10"/>
  <c r="BH110"/>
  <c r="BG110"/>
  <c r="BF110"/>
  <c r="T110"/>
  <c r="R110"/>
  <c r="P110"/>
  <c r="BK110"/>
  <c r="J110"/>
  <c r="BE110"/>
  <c r="BI102"/>
  <c r="BH102"/>
  <c r="BG102"/>
  <c r="BF102"/>
  <c r="T102"/>
  <c r="T101"/>
  <c r="R102"/>
  <c r="R101"/>
  <c r="P102"/>
  <c r="P101"/>
  <c r="BK102"/>
  <c r="BK101"/>
  <c r="J101"/>
  <c r="J102"/>
  <c r="BE102"/>
  <c r="J59"/>
  <c r="BI98"/>
  <c r="BH98"/>
  <c r="BG98"/>
  <c r="BF98"/>
  <c r="T98"/>
  <c r="R98"/>
  <c r="P98"/>
  <c r="BK98"/>
  <c r="J98"/>
  <c r="BE98"/>
  <c r="BI95"/>
  <c r="F34"/>
  <c i="1" r="BD53"/>
  <c i="3" r="BH95"/>
  <c r="F33"/>
  <c i="1" r="BC53"/>
  <c i="3" r="BG95"/>
  <c r="F32"/>
  <c i="1" r="BB53"/>
  <c i="3" r="BF95"/>
  <c r="J31"/>
  <c i="1" r="AW53"/>
  <c i="3" r="F31"/>
  <c i="1" r="BA53"/>
  <c i="3" r="T95"/>
  <c r="T94"/>
  <c r="T93"/>
  <c r="T92"/>
  <c r="R95"/>
  <c r="R94"/>
  <c r="R93"/>
  <c r="R92"/>
  <c r="P95"/>
  <c r="P94"/>
  <c r="P93"/>
  <c r="P92"/>
  <c i="1" r="AU53"/>
  <c i="3" r="BK95"/>
  <c r="BK94"/>
  <c r="J94"/>
  <c r="BK93"/>
  <c r="J93"/>
  <c r="BK92"/>
  <c r="J92"/>
  <c r="J56"/>
  <c r="J27"/>
  <c i="1" r="AG53"/>
  <c i="3" r="J95"/>
  <c r="BE95"/>
  <c r="J30"/>
  <c i="1" r="AV53"/>
  <c i="3" r="F30"/>
  <c i="1" r="AZ53"/>
  <c i="3" r="J58"/>
  <c r="J57"/>
  <c r="J88"/>
  <c r="F88"/>
  <c r="F86"/>
  <c r="E84"/>
  <c r="J51"/>
  <c r="F51"/>
  <c r="F49"/>
  <c r="E47"/>
  <c r="J36"/>
  <c r="J18"/>
  <c r="E18"/>
  <c r="F89"/>
  <c r="F52"/>
  <c r="J17"/>
  <c r="J12"/>
  <c r="J86"/>
  <c r="J49"/>
  <c r="E7"/>
  <c r="E82"/>
  <c r="E45"/>
  <c i="1" r="AY52"/>
  <c r="AX52"/>
  <c i="2" r="BI382"/>
  <c r="BH382"/>
  <c r="BG382"/>
  <c r="BF382"/>
  <c r="T382"/>
  <c r="R382"/>
  <c r="P382"/>
  <c r="BK382"/>
  <c r="J382"/>
  <c r="BE382"/>
  <c r="BI381"/>
  <c r="BH381"/>
  <c r="BG381"/>
  <c r="BF381"/>
  <c r="T381"/>
  <c r="R381"/>
  <c r="P381"/>
  <c r="BK381"/>
  <c r="J381"/>
  <c r="BE381"/>
  <c r="BI374"/>
  <c r="BH374"/>
  <c r="BG374"/>
  <c r="BF374"/>
  <c r="T374"/>
  <c r="R374"/>
  <c r="P374"/>
  <c r="BK374"/>
  <c r="J374"/>
  <c r="BE374"/>
  <c r="BI371"/>
  <c r="BH371"/>
  <c r="BG371"/>
  <c r="BF371"/>
  <c r="T371"/>
  <c r="T370"/>
  <c r="R371"/>
  <c r="R370"/>
  <c r="P371"/>
  <c r="P370"/>
  <c r="BK371"/>
  <c r="BK370"/>
  <c r="J370"/>
  <c r="J371"/>
  <c r="BE371"/>
  <c r="J72"/>
  <c r="BI367"/>
  <c r="BH367"/>
  <c r="BG367"/>
  <c r="BF367"/>
  <c r="T367"/>
  <c r="R367"/>
  <c r="P367"/>
  <c r="BK367"/>
  <c r="J367"/>
  <c r="BE367"/>
  <c r="BI364"/>
  <c r="BH364"/>
  <c r="BG364"/>
  <c r="BF364"/>
  <c r="T364"/>
  <c r="R364"/>
  <c r="P364"/>
  <c r="BK364"/>
  <c r="J364"/>
  <c r="BE364"/>
  <c r="BI361"/>
  <c r="BH361"/>
  <c r="BG361"/>
  <c r="BF361"/>
  <c r="T361"/>
  <c r="R361"/>
  <c r="P361"/>
  <c r="BK361"/>
  <c r="J361"/>
  <c r="BE361"/>
  <c r="BI358"/>
  <c r="BH358"/>
  <c r="BG358"/>
  <c r="BF358"/>
  <c r="T358"/>
  <c r="R358"/>
  <c r="P358"/>
  <c r="BK358"/>
  <c r="J358"/>
  <c r="BE358"/>
  <c r="BI352"/>
  <c r="BH352"/>
  <c r="BG352"/>
  <c r="BF352"/>
  <c r="T352"/>
  <c r="T351"/>
  <c r="R352"/>
  <c r="R351"/>
  <c r="P352"/>
  <c r="P351"/>
  <c r="BK352"/>
  <c r="BK351"/>
  <c r="J351"/>
  <c r="J352"/>
  <c r="BE352"/>
  <c r="J71"/>
  <c r="BI350"/>
  <c r="BH350"/>
  <c r="BG350"/>
  <c r="BF350"/>
  <c r="T350"/>
  <c r="R350"/>
  <c r="P350"/>
  <c r="BK350"/>
  <c r="J350"/>
  <c r="BE350"/>
  <c r="BI349"/>
  <c r="BH349"/>
  <c r="BG349"/>
  <c r="BF349"/>
  <c r="T349"/>
  <c r="R349"/>
  <c r="P349"/>
  <c r="BK349"/>
  <c r="J349"/>
  <c r="BE349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0"/>
  <c r="BH340"/>
  <c r="BG340"/>
  <c r="BF340"/>
  <c r="T340"/>
  <c r="T339"/>
  <c r="R340"/>
  <c r="R339"/>
  <c r="P340"/>
  <c r="P339"/>
  <c r="BK340"/>
  <c r="BK339"/>
  <c r="J339"/>
  <c r="J340"/>
  <c r="BE340"/>
  <c r="J70"/>
  <c r="BI338"/>
  <c r="BH338"/>
  <c r="BG338"/>
  <c r="BF338"/>
  <c r="T338"/>
  <c r="R338"/>
  <c r="P338"/>
  <c r="BK338"/>
  <c r="J338"/>
  <c r="BE338"/>
  <c r="BI337"/>
  <c r="BH337"/>
  <c r="BG337"/>
  <c r="BF337"/>
  <c r="T337"/>
  <c r="R337"/>
  <c r="P337"/>
  <c r="BK337"/>
  <c r="J337"/>
  <c r="BE337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1"/>
  <c r="BH331"/>
  <c r="BG331"/>
  <c r="BF331"/>
  <c r="T331"/>
  <c r="R331"/>
  <c r="P331"/>
  <c r="BK331"/>
  <c r="J331"/>
  <c r="BE331"/>
  <c r="BI328"/>
  <c r="BH328"/>
  <c r="BG328"/>
  <c r="BF328"/>
  <c r="T328"/>
  <c r="R328"/>
  <c r="P328"/>
  <c r="BK328"/>
  <c r="J328"/>
  <c r="BE328"/>
  <c r="BI324"/>
  <c r="BH324"/>
  <c r="BG324"/>
  <c r="BF324"/>
  <c r="T324"/>
  <c r="R324"/>
  <c r="P324"/>
  <c r="BK324"/>
  <c r="J324"/>
  <c r="BE324"/>
  <c r="BI319"/>
  <c r="BH319"/>
  <c r="BG319"/>
  <c r="BF319"/>
  <c r="T319"/>
  <c r="R319"/>
  <c r="P319"/>
  <c r="BK319"/>
  <c r="J319"/>
  <c r="BE319"/>
  <c r="BI315"/>
  <c r="BH315"/>
  <c r="BG315"/>
  <c r="BF315"/>
  <c r="T315"/>
  <c r="R315"/>
  <c r="P315"/>
  <c r="BK315"/>
  <c r="J315"/>
  <c r="BE315"/>
  <c r="BI311"/>
  <c r="BH311"/>
  <c r="BG311"/>
  <c r="BF311"/>
  <c r="T311"/>
  <c r="R311"/>
  <c r="P311"/>
  <c r="BK311"/>
  <c r="J311"/>
  <c r="BE311"/>
  <c r="BI305"/>
  <c r="BH305"/>
  <c r="BG305"/>
  <c r="BF305"/>
  <c r="T305"/>
  <c r="R305"/>
  <c r="P305"/>
  <c r="BK305"/>
  <c r="J305"/>
  <c r="BE305"/>
  <c r="BI299"/>
  <c r="BH299"/>
  <c r="BG299"/>
  <c r="BF299"/>
  <c r="T299"/>
  <c r="T298"/>
  <c r="R299"/>
  <c r="R298"/>
  <c r="P299"/>
  <c r="P298"/>
  <c r="BK299"/>
  <c r="BK298"/>
  <c r="J298"/>
  <c r="J299"/>
  <c r="BE299"/>
  <c r="J69"/>
  <c r="BI297"/>
  <c r="BH297"/>
  <c r="BG297"/>
  <c r="BF297"/>
  <c r="T297"/>
  <c r="R297"/>
  <c r="P297"/>
  <c r="BK297"/>
  <c r="J297"/>
  <c r="BE297"/>
  <c r="BI293"/>
  <c r="BH293"/>
  <c r="BG293"/>
  <c r="BF293"/>
  <c r="T293"/>
  <c r="R293"/>
  <c r="P293"/>
  <c r="BK293"/>
  <c r="J293"/>
  <c r="BE293"/>
  <c r="BI289"/>
  <c r="BH289"/>
  <c r="BG289"/>
  <c r="BF289"/>
  <c r="T289"/>
  <c r="R289"/>
  <c r="P289"/>
  <c r="BK289"/>
  <c r="J289"/>
  <c r="BE289"/>
  <c r="BI285"/>
  <c r="BH285"/>
  <c r="BG285"/>
  <c r="BF285"/>
  <c r="T285"/>
  <c r="R285"/>
  <c r="P285"/>
  <c r="BK285"/>
  <c r="J285"/>
  <c r="BE285"/>
  <c r="BI277"/>
  <c r="BH277"/>
  <c r="BG277"/>
  <c r="BF277"/>
  <c r="T277"/>
  <c r="R277"/>
  <c r="P277"/>
  <c r="BK277"/>
  <c r="J277"/>
  <c r="BE277"/>
  <c r="BI271"/>
  <c r="BH271"/>
  <c r="BG271"/>
  <c r="BF271"/>
  <c r="T271"/>
  <c r="R271"/>
  <c r="P271"/>
  <c r="BK271"/>
  <c r="J271"/>
  <c r="BE271"/>
  <c r="BI265"/>
  <c r="BH265"/>
  <c r="BG265"/>
  <c r="BF265"/>
  <c r="T265"/>
  <c r="R265"/>
  <c r="P265"/>
  <c r="BK265"/>
  <c r="J265"/>
  <c r="BE265"/>
  <c r="BI262"/>
  <c r="BH262"/>
  <c r="BG262"/>
  <c r="BF262"/>
  <c r="T262"/>
  <c r="T261"/>
  <c r="R262"/>
  <c r="R261"/>
  <c r="P262"/>
  <c r="P261"/>
  <c r="BK262"/>
  <c r="BK261"/>
  <c r="J261"/>
  <c r="J262"/>
  <c r="BE262"/>
  <c r="J68"/>
  <c r="BI260"/>
  <c r="BH260"/>
  <c r="BG260"/>
  <c r="BF260"/>
  <c r="T260"/>
  <c r="R260"/>
  <c r="P260"/>
  <c r="BK260"/>
  <c r="J260"/>
  <c r="BE260"/>
  <c r="BI256"/>
  <c r="BH256"/>
  <c r="BG256"/>
  <c r="BF256"/>
  <c r="T256"/>
  <c r="R256"/>
  <c r="P256"/>
  <c r="BK256"/>
  <c r="J256"/>
  <c r="BE256"/>
  <c r="BI252"/>
  <c r="BH252"/>
  <c r="BG252"/>
  <c r="BF252"/>
  <c r="T252"/>
  <c r="R252"/>
  <c r="P252"/>
  <c r="BK252"/>
  <c r="J252"/>
  <c r="BE252"/>
  <c r="BI236"/>
  <c r="BH236"/>
  <c r="BG236"/>
  <c r="BF236"/>
  <c r="T236"/>
  <c r="T235"/>
  <c r="R236"/>
  <c r="R235"/>
  <c r="P236"/>
  <c r="P235"/>
  <c r="BK236"/>
  <c r="BK235"/>
  <c r="J235"/>
  <c r="J236"/>
  <c r="BE236"/>
  <c r="J67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T226"/>
  <c r="R227"/>
  <c r="R226"/>
  <c r="P227"/>
  <c r="P226"/>
  <c r="BK227"/>
  <c r="BK226"/>
  <c r="J226"/>
  <c r="J227"/>
  <c r="BE227"/>
  <c r="J66"/>
  <c r="BI225"/>
  <c r="BH225"/>
  <c r="BG225"/>
  <c r="BF225"/>
  <c r="T225"/>
  <c r="R225"/>
  <c r="P225"/>
  <c r="BK225"/>
  <c r="J225"/>
  <c r="BE225"/>
  <c r="BI222"/>
  <c r="BH222"/>
  <c r="BG222"/>
  <c r="BF222"/>
  <c r="T222"/>
  <c r="R222"/>
  <c r="P222"/>
  <c r="BK222"/>
  <c r="J222"/>
  <c r="BE222"/>
  <c r="BI219"/>
  <c r="BH219"/>
  <c r="BG219"/>
  <c r="BF219"/>
  <c r="T219"/>
  <c r="R219"/>
  <c r="P219"/>
  <c r="BK219"/>
  <c r="J219"/>
  <c r="BE219"/>
  <c r="BI203"/>
  <c r="BH203"/>
  <c r="BG203"/>
  <c r="BF203"/>
  <c r="T203"/>
  <c r="T202"/>
  <c r="T201"/>
  <c r="R203"/>
  <c r="R202"/>
  <c r="R201"/>
  <c r="P203"/>
  <c r="P202"/>
  <c r="P201"/>
  <c r="BK203"/>
  <c r="BK202"/>
  <c r="J202"/>
  <c r="BK201"/>
  <c r="J201"/>
  <c r="J203"/>
  <c r="BE203"/>
  <c r="J65"/>
  <c r="J64"/>
  <c r="BI200"/>
  <c r="BH200"/>
  <c r="BG200"/>
  <c r="BF200"/>
  <c r="T200"/>
  <c r="T199"/>
  <c r="R200"/>
  <c r="R199"/>
  <c r="P200"/>
  <c r="P199"/>
  <c r="BK200"/>
  <c r="BK199"/>
  <c r="J199"/>
  <c r="J200"/>
  <c r="BE200"/>
  <c r="J63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T191"/>
  <c r="R192"/>
  <c r="R191"/>
  <c r="P192"/>
  <c r="P191"/>
  <c r="BK192"/>
  <c r="BK191"/>
  <c r="J191"/>
  <c r="J192"/>
  <c r="BE192"/>
  <c r="J62"/>
  <c r="BI188"/>
  <c r="BH188"/>
  <c r="BG188"/>
  <c r="BF188"/>
  <c r="T188"/>
  <c r="R188"/>
  <c r="P188"/>
  <c r="BK188"/>
  <c r="J188"/>
  <c r="BE188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4"/>
  <c r="BH174"/>
  <c r="BG174"/>
  <c r="BF174"/>
  <c r="T174"/>
  <c r="R174"/>
  <c r="P174"/>
  <c r="BK174"/>
  <c r="J174"/>
  <c r="BE174"/>
  <c r="BI169"/>
  <c r="BH169"/>
  <c r="BG169"/>
  <c r="BF169"/>
  <c r="T169"/>
  <c r="R169"/>
  <c r="P169"/>
  <c r="BK169"/>
  <c r="J169"/>
  <c r="BE169"/>
  <c r="BI164"/>
  <c r="BH164"/>
  <c r="BG164"/>
  <c r="BF164"/>
  <c r="T164"/>
  <c r="R164"/>
  <c r="P164"/>
  <c r="BK164"/>
  <c r="J164"/>
  <c r="BE164"/>
  <c r="BI159"/>
  <c r="BH159"/>
  <c r="BG159"/>
  <c r="BF159"/>
  <c r="T159"/>
  <c r="R159"/>
  <c r="P159"/>
  <c r="BK159"/>
  <c r="J159"/>
  <c r="BE159"/>
  <c r="BI151"/>
  <c r="BH151"/>
  <c r="BG151"/>
  <c r="BF151"/>
  <c r="T151"/>
  <c r="R151"/>
  <c r="P151"/>
  <c r="BK151"/>
  <c r="J151"/>
  <c r="BE151"/>
  <c r="BI143"/>
  <c r="BH143"/>
  <c r="BG143"/>
  <c r="BF143"/>
  <c r="T143"/>
  <c r="R143"/>
  <c r="P143"/>
  <c r="BK143"/>
  <c r="J143"/>
  <c r="BE143"/>
  <c r="BI130"/>
  <c r="BH130"/>
  <c r="BG130"/>
  <c r="BF130"/>
  <c r="T130"/>
  <c r="T129"/>
  <c r="R130"/>
  <c r="R129"/>
  <c r="P130"/>
  <c r="P129"/>
  <c r="BK130"/>
  <c r="BK129"/>
  <c r="J129"/>
  <c r="J130"/>
  <c r="BE130"/>
  <c r="J61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T118"/>
  <c r="R119"/>
  <c r="R118"/>
  <c r="P119"/>
  <c r="P118"/>
  <c r="BK119"/>
  <c r="BK118"/>
  <c r="J118"/>
  <c r="J119"/>
  <c r="BE119"/>
  <c r="J60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02"/>
  <c r="BH102"/>
  <c r="BG102"/>
  <c r="BF102"/>
  <c r="T102"/>
  <c r="T101"/>
  <c r="R102"/>
  <c r="R101"/>
  <c r="P102"/>
  <c r="P101"/>
  <c r="BK102"/>
  <c r="BK101"/>
  <c r="J101"/>
  <c r="J102"/>
  <c r="BE102"/>
  <c r="J59"/>
  <c r="BI98"/>
  <c r="BH98"/>
  <c r="BG98"/>
  <c r="BF98"/>
  <c r="T98"/>
  <c r="R98"/>
  <c r="P98"/>
  <c r="BK98"/>
  <c r="J98"/>
  <c r="BE98"/>
  <c r="BI95"/>
  <c r="F34"/>
  <c i="1" r="BD52"/>
  <c i="2" r="BH95"/>
  <c r="F33"/>
  <c i="1" r="BC52"/>
  <c i="2" r="BG95"/>
  <c r="F32"/>
  <c i="1" r="BB52"/>
  <c i="2" r="BF95"/>
  <c r="J31"/>
  <c i="1" r="AW52"/>
  <c i="2" r="F31"/>
  <c i="1" r="BA52"/>
  <c i="2" r="T95"/>
  <c r="T94"/>
  <c r="T93"/>
  <c r="T92"/>
  <c r="R95"/>
  <c r="R94"/>
  <c r="R93"/>
  <c r="R92"/>
  <c r="P95"/>
  <c r="P94"/>
  <c r="P93"/>
  <c r="P92"/>
  <c i="1" r="AU52"/>
  <c i="2" r="BK95"/>
  <c r="BK94"/>
  <c r="J94"/>
  <c r="BK93"/>
  <c r="J93"/>
  <c r="BK92"/>
  <c r="J92"/>
  <c r="J56"/>
  <c r="J27"/>
  <c i="1" r="AG52"/>
  <c i="2" r="J95"/>
  <c r="BE95"/>
  <c r="J30"/>
  <c i="1" r="AV52"/>
  <c i="2" r="F30"/>
  <c i="1" r="AZ52"/>
  <c i="2" r="J58"/>
  <c r="J57"/>
  <c r="J88"/>
  <c r="F88"/>
  <c r="F86"/>
  <c r="E84"/>
  <c r="J51"/>
  <c r="F51"/>
  <c r="F49"/>
  <c r="E47"/>
  <c r="J36"/>
  <c r="J18"/>
  <c r="E18"/>
  <c r="F89"/>
  <c r="F52"/>
  <c r="J17"/>
  <c r="J12"/>
  <c r="J86"/>
  <c r="J49"/>
  <c r="E7"/>
  <c r="E82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6"/>
  <c r="AN56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<sst xmlns="http://schemas.openxmlformats.org/spreadsheetml/2006/main">
  <si>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</si>
  <si>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</si>
  <si>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</si>
  <si>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</si>
  <si>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</si>
  <si>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</si>
  <si>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</si>
  <si>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{9195aba1-efb7-4f3a-978b-ede039d8995e}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</si>
  <si>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</si>
  <si>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</si>
  <si>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</si>
  <si>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</si>
  <si>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</si>
  <si>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</si>
  <si>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</si>
  <si>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</si>
  <si>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TV18-006a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</si>
  <si>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</si>
  <si>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</si>
  <si>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B1707 Stavební úpravy ZŠ JANOV - projektová dokumentace</t>
  </si>
  <si>
    <t>KSO:</t>
  </si>
  <si>
    <t>801 32</t>
  </si>
  <si>
    <t>CC-CZ:</t>
  </si>
  <si>
    <t>zak.č.8868-25</t>
  </si>
  <si>
    <t>Místo:</t>
  </si>
  <si>
    <t>Litvínov</t>
  </si>
  <si>
    <t>Datum:</t>
  </si>
  <si>
    <t>26. 2. 2018</t>
  </si>
  <si>
    <t>Zadavatel:</t>
  </si>
  <si>
    <t>IČ:</t>
  </si>
  <si>
    <t/>
  </si>
  <si>
    <t>Město Litvínov</t>
  </si>
  <si>
    <t>DIČ:</t>
  </si>
  <si>
    <t>Uchazeč:</t>
  </si>
  <si>
    <t>Vyplň údaj</t>
  </si>
  <si>
    <t>Projektant:</t>
  </si>
  <si>
    <t>BPO spol. s r.o.,Lidická 1239,36317 OSTROV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</si>
  <si>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</si>
  <si>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</si>
  <si>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</si>
  <si>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</si>
  <si>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</si>
  <si>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</si>
  <si>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</si>
  <si>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</si>
  <si>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</si>
  <si>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</si>
  <si>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</si>
  <si>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</si>
  <si>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</si>
  <si>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</si>
  <si>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</si>
  <si>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</si>
  <si>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</si>
  <si>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</si>
  <si>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</si>
  <si>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</si>
  <si>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</si>
  <si>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</si>
  <si>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</si>
  <si>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</si>
  <si>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</si>
  <si>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</si>
  <si>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</si>
  <si>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</si>
  <si>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</si>
  <si>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</si>
  <si>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</si>
  <si>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</si>
  <si>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</si>
  <si>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</si>
  <si>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</si>
  <si>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</si>
  <si>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</si>
  <si>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</si>
  <si>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</si>
  <si>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</si>
  <si>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</si>
  <si>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</si>
  <si>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</t>
  </si>
  <si>
    <t>Pavilon B</t>
  </si>
  <si>
    <t>STA</t>
  </si>
  <si>
    <t>1</t>
  </si>
  <si>
    <t>{d1f6f0c7-bb15-4950-8060-3258da19b5f9}</t>
  </si>
  <si>
    <t>2</t>
  </si>
  <si>
    <t>B</t>
  </si>
  <si>
    <t>Pavilon C</t>
  </si>
  <si>
    <t>{0150960e-1c80-4b65-9db3-022a2b019f04}</t>
  </si>
  <si>
    <t>C</t>
  </si>
  <si>
    <t>Pavilon D</t>
  </si>
  <si>
    <t>{1170d486-9555-4f6b-9aa7-1c8cca882ea4}</t>
  </si>
  <si>
    <t>Pavilon E</t>
  </si>
  <si>
    <t>{e45d23e7-d39b-4f92-b368-c8f15c48b20f}</t>
  </si>
  <si>
    <t>E</t>
  </si>
  <si>
    <t>Vedlejší náklady stavby</t>
  </si>
  <si>
    <t>{8d9dfc05-3b39-493d-a36b-765fc9bf3b4f}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</si>
  <si>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</si>
  <si>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</si>
  <si>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</si>
  <si>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</si>
  <si>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</si>
  <si>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</si>
  <si>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</si>
  <si>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A - Pavilon B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</si>
  <si>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</si>
  <si>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</si>
  <si>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</si>
  <si>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</si>
  <si>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</si>
  <si>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</si>
  <si>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</si>
  <si>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</si>
  <si>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</si>
  <si>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</si>
  <si>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</si>
  <si>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</si>
  <si>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</si>
  <si>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</si>
  <si>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735 - Ústřední vytápění - otopná tělesa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</si>
  <si>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</si>
  <si>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</si>
  <si>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</si>
  <si>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</si>
  <si>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</si>
  <si>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</si>
  <si>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</si>
  <si>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</si>
  <si>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</si>
  <si>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</si>
  <si>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</si>
  <si>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</si>
  <si>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</si>
  <si>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</si>
  <si>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</si>
  <si>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</si>
  <si>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</si>
  <si>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</si>
  <si>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</si>
  <si>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</si>
  <si>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</si>
  <si>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</si>
  <si>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</si>
  <si>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</si>
  <si>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</t>
  </si>
  <si>
    <t>K</t>
  </si>
  <si>
    <t>61100010R</t>
  </si>
  <si>
    <t>Vnitřní omítka dle původní</t>
  </si>
  <si>
    <t>m2</t>
  </si>
  <si>
    <t>4</t>
  </si>
  <si>
    <t>-1059906626</t>
  </si>
  <si>
    <t>VV</t>
  </si>
  <si>
    <t>opravy - malé plochy</t>
  </si>
  <si>
    <t>2,0</t>
  </si>
  <si>
    <t>62200010R</t>
  </si>
  <si>
    <t>Vnější omítka dle původní + barevný nátěr</t>
  </si>
  <si>
    <t>-1901514475</t>
  </si>
  <si>
    <t>1,0</t>
  </si>
  <si>
    <t>94</t>
  </si>
  <si>
    <t>Lešení a stavební výtahy</t>
  </si>
  <si>
    <t>3</t>
  </si>
  <si>
    <t>941111131</t>
  </si>
  <si>
    <t>Montáž lešení řadového trubkového lehkého s podlahami zatížení do 200 kg/m2 š do 1,5 m v do 10 m</t>
  </si>
  <si>
    <t>CS ÚRS 2018 01</t>
  </si>
  <si>
    <t>1572859781</t>
  </si>
  <si>
    <t>pavilon B - lešení na střeše pavilonu A</t>
  </si>
  <si>
    <t>3,7*(2,4+1,5*2)</t>
  </si>
  <si>
    <t>lešení na terénu</t>
  </si>
  <si>
    <t>8,6*(2,4+1,5*2)</t>
  </si>
  <si>
    <t>8,0*(6,0+1,5*2)</t>
  </si>
  <si>
    <t>138,4*0,01+0,196</t>
  </si>
  <si>
    <t>Součet</t>
  </si>
  <si>
    <t>Poznámka :</t>
  </si>
  <si>
    <t>Utěsnění prostoru lešení včetně ochranné plachty je</t>
  </si>
  <si>
    <t>zahrnuto v ceně bourání obvodového pláště</t>
  </si>
  <si>
    <t>941111231</t>
  </si>
  <si>
    <t>Příplatek k lešení řadovému trubkovému lehkému s podlahami š 1,5 m v 10 m za první a ZKD den použití</t>
  </si>
  <si>
    <t>890199972</t>
  </si>
  <si>
    <t>předpoklad : 60 dní</t>
  </si>
  <si>
    <t>140,0*60</t>
  </si>
  <si>
    <t>5</t>
  </si>
  <si>
    <t>941111831</t>
  </si>
  <si>
    <t>Demontáž lešení řadového trubkového lehkého s podlahami zatížení do 200 kg/m2 š do 1,5 m v do 10 m</t>
  </si>
  <si>
    <t>474367244</t>
  </si>
  <si>
    <t>94900010R</t>
  </si>
  <si>
    <t xml:space="preserve">Pomocné a ochranné prvky a materiál při opravě fasády  s nutností pohybu a stavby lešení na stávající střeše pavilonu A</t>
  </si>
  <si>
    <t>16</t>
  </si>
  <si>
    <t>-968486216</t>
  </si>
  <si>
    <t>95</t>
  </si>
  <si>
    <t>Různé dokončovací konstrukce a práce pozemních staveb</t>
  </si>
  <si>
    <t>7</t>
  </si>
  <si>
    <t>95000100R</t>
  </si>
  <si>
    <t>Utěsnění vnitřních prostor při bourání obvodového pláště</t>
  </si>
  <si>
    <t>kpl</t>
  </si>
  <si>
    <t>-1118274085</t>
  </si>
  <si>
    <t>8</t>
  </si>
  <si>
    <t>95000201R</t>
  </si>
  <si>
    <t>Vyklizeni dotčených prostor před započetím prací</t>
  </si>
  <si>
    <t>-1009724738</t>
  </si>
  <si>
    <t>9</t>
  </si>
  <si>
    <t>95290110R</t>
  </si>
  <si>
    <t>Vyčištění budov bytové a občanské výstavby při výšce podlaží do 4 m</t>
  </si>
  <si>
    <t>1155928669</t>
  </si>
  <si>
    <t>zametení a umytí podlah, dlažeb, obkladů, schodů v místnostech,</t>
  </si>
  <si>
    <t xml:space="preserve">chodbách a schodištích, umytí dveří s rámy, zárubněmi, </t>
  </si>
  <si>
    <t xml:space="preserve">umytí a vyčištění jiných zasklených a natíraných ploch </t>
  </si>
  <si>
    <t xml:space="preserve"> a zařizovacích předmětů</t>
  </si>
  <si>
    <t>120,0</t>
  </si>
  <si>
    <t>10</t>
  </si>
  <si>
    <t>95000250R</t>
  </si>
  <si>
    <t>Kompletní úklid dotčených prostor jako příprava pro kontrolní měření azbestu</t>
  </si>
  <si>
    <t>-6293165</t>
  </si>
  <si>
    <t>11</t>
  </si>
  <si>
    <t>95000300R</t>
  </si>
  <si>
    <t>Kontrolní měření množství azbestonových vláken v ovzduší</t>
  </si>
  <si>
    <t>1391820206</t>
  </si>
  <si>
    <t>96</t>
  </si>
  <si>
    <t>Bourání konstrukcí</t>
  </si>
  <si>
    <t>12</t>
  </si>
  <si>
    <t>96001010R</t>
  </si>
  <si>
    <t>Bourání vnitřní azbestocementové desky opláštění budovy (opláštění s Boletických panelů : vnitřní azbestocem.deska+tepelná izolace+vnější panely) - musí provádět specializovaná firma</t>
  </si>
  <si>
    <t>785728392</t>
  </si>
  <si>
    <t xml:space="preserve">- cena zahrnuje náklady na všechna opatření při bourání a manipulaci </t>
  </si>
  <si>
    <t xml:space="preserve">s nebezpečným odpadem včetně pytlování a nástřiku proti uvolňování </t>
  </si>
  <si>
    <t xml:space="preserve">vláken, včetně ochranných pomůcek, odsávání, utěsnění prostoru </t>
  </si>
  <si>
    <t xml:space="preserve">provádění (ochranná plachta na lešení) atd. - musí provádět odborná firma </t>
  </si>
  <si>
    <t>dle české legislativy</t>
  </si>
  <si>
    <t>pavilon B</t>
  </si>
  <si>
    <t>1,5*(1,1+0,45+1,0+0,45*2+1,1*2)</t>
  </si>
  <si>
    <t>0,9*(1,1+0,45+1,0+0,45*2+1,1*2)</t>
  </si>
  <si>
    <t>1,2*(0,415*4+0,355*4)</t>
  </si>
  <si>
    <t>1,2*(2,03*2+2,105*2+1,145*2)</t>
  </si>
  <si>
    <t>12,7*0,1+0,802</t>
  </si>
  <si>
    <t>13</t>
  </si>
  <si>
    <t>96001020R</t>
  </si>
  <si>
    <t>Demontáž lehkého obvodového pláště - vnější fasádní panely vč. lemování,lišt a doplňků a vč. ocel.tyčí pro zajištění tepl.izolace (opláštění z Boletických panelů:vnitřní azbestocem.deska+tepelná izolace+vnější panely) - musí provádět specializovaná firma</t>
  </si>
  <si>
    <t>-750638931</t>
  </si>
  <si>
    <t>dle pol.96001010R</t>
  </si>
  <si>
    <t>32,0</t>
  </si>
  <si>
    <t>14</t>
  </si>
  <si>
    <t>97001030R</t>
  </si>
  <si>
    <t xml:space="preserve">Demontáž tepelné izolace obvodového pláště   (opláštění s Boletických panelů : vnitřní azbestocem.deska+tepelná izolace+vnější panely) - musí provádět specializovaná firma</t>
  </si>
  <si>
    <t>-304666512</t>
  </si>
  <si>
    <t>968062374</t>
  </si>
  <si>
    <t>Vybourání dřevěných rámů oken zdvojených včetně křídel pl do 1 m2</t>
  </si>
  <si>
    <t>1111178085</t>
  </si>
  <si>
    <t>1,5*0,25+0,9*0,25+1,5*0,4+0,9*0,4</t>
  </si>
  <si>
    <t>1,6*0,05+0,36</t>
  </si>
  <si>
    <t>968062375</t>
  </si>
  <si>
    <t>Vybourání dřevěných rámů oken zdvojených včetně křídel pl do 2 m2</t>
  </si>
  <si>
    <t>-1308067506</t>
  </si>
  <si>
    <t>0,9*1,5+0,9*1,75+1,2*1,145*3+0,9*2,15</t>
  </si>
  <si>
    <t>9,0*0,1+0,118</t>
  </si>
  <si>
    <t>17</t>
  </si>
  <si>
    <t>968062376</t>
  </si>
  <si>
    <t>Vybourání dřevěných rámů oken zdvojených včetně křídel pl do 4 m2</t>
  </si>
  <si>
    <t>1112429388</t>
  </si>
  <si>
    <t>pavilo B</t>
  </si>
  <si>
    <t>1,5*(1,5+1,75)+1,2*(2,03+2,105)*3</t>
  </si>
  <si>
    <t>19,8*0,05+0,249</t>
  </si>
  <si>
    <t>18</t>
  </si>
  <si>
    <t>968072455</t>
  </si>
  <si>
    <t>Vybourání kovových dveřních zárubní pl do 2 m2</t>
  </si>
  <si>
    <t>1438366807</t>
  </si>
  <si>
    <t>1,55*2,2</t>
  </si>
  <si>
    <t>3,4*0,1+0,25</t>
  </si>
  <si>
    <t>19</t>
  </si>
  <si>
    <t>766691914</t>
  </si>
  <si>
    <t>Vyvěšení nebo zavěšení dřevěných křídel dveří pl do 2 m2</t>
  </si>
  <si>
    <t>kus</t>
  </si>
  <si>
    <t>567530186</t>
  </si>
  <si>
    <t>20</t>
  </si>
  <si>
    <t>766661821</t>
  </si>
  <si>
    <t>Demontáž samozavírače dveřních křídel</t>
  </si>
  <si>
    <t>1463129679</t>
  </si>
  <si>
    <t>766441821</t>
  </si>
  <si>
    <t>Demontáž parapetních desek dřevěných nebo plastových šířky do 30 cm délky přes 1,0 m</t>
  </si>
  <si>
    <t>-820470170</t>
  </si>
  <si>
    <t>22</t>
  </si>
  <si>
    <t>764002851</t>
  </si>
  <si>
    <t>Demontáž oplechování parapetů do suti</t>
  </si>
  <si>
    <t>m</t>
  </si>
  <si>
    <t>1407640740</t>
  </si>
  <si>
    <t>23</t>
  </si>
  <si>
    <t>767996701</t>
  </si>
  <si>
    <t>Demontáž atypických zámečnických konstrukcí řezáním hmotnosti jednotlivých dílů do 50 kg</t>
  </si>
  <si>
    <t>kg</t>
  </si>
  <si>
    <t>351648402</t>
  </si>
  <si>
    <t>předpoklad : cca 50% nosné ocelové konstrukce fasádních stěn</t>
  </si>
  <si>
    <t>je poškozeno a musí být nahrazeno novýmí ocelovými prvky</t>
  </si>
  <si>
    <t>dle výkresu č.4</t>
  </si>
  <si>
    <t>625,0</t>
  </si>
  <si>
    <t>24</t>
  </si>
  <si>
    <t>784121001</t>
  </si>
  <si>
    <t>Oškrabání malby v mísnostech výšky do 3,80 m</t>
  </si>
  <si>
    <t>1056609433</t>
  </si>
  <si>
    <t>dle pol.784221101</t>
  </si>
  <si>
    <t>94,0</t>
  </si>
  <si>
    <t>997</t>
  </si>
  <si>
    <t>Přesun sutě</t>
  </si>
  <si>
    <t>25</t>
  </si>
  <si>
    <t>997013113</t>
  </si>
  <si>
    <t>Vnitrostaveništní doprava suti a vybouraných hmot pro budovy v do 12 m s použitím mechanizace</t>
  </si>
  <si>
    <t>t</t>
  </si>
  <si>
    <t>-2030560243</t>
  </si>
  <si>
    <t>26</t>
  </si>
  <si>
    <t>997013501</t>
  </si>
  <si>
    <t>Odvoz suti a vybouraných hmot na skládku nebo meziskládku do 1 km se složením</t>
  </si>
  <si>
    <t>-2135489435</t>
  </si>
  <si>
    <t>27</t>
  </si>
  <si>
    <t>997013509</t>
  </si>
  <si>
    <t>Příplatek k odvozu suti a vybouraných hmot na skládku ZKD 1 km přes 1 km</t>
  </si>
  <si>
    <t>-2000729408</t>
  </si>
  <si>
    <t>celkem 10 km</t>
  </si>
  <si>
    <t>3,524*(10-1)</t>
  </si>
  <si>
    <t>28</t>
  </si>
  <si>
    <t>997013831</t>
  </si>
  <si>
    <t>Poplatek za uložení na skládce (skládkovné) stavebního odpadu směsného kód odpadu 170 904</t>
  </si>
  <si>
    <t>1740640379</t>
  </si>
  <si>
    <t>29</t>
  </si>
  <si>
    <t>997013821</t>
  </si>
  <si>
    <t>Poplatek za uložení na skládce (skládkovné) stavebního odpadu s obsahem azbestu kód odpadu 170 605</t>
  </si>
  <si>
    <t>-818517439</t>
  </si>
  <si>
    <t>998</t>
  </si>
  <si>
    <t>Přesun hmot</t>
  </si>
  <si>
    <t>30</t>
  </si>
  <si>
    <t>998014021</t>
  </si>
  <si>
    <t>Přesun hmot pro budovy vícepodlažní v do 18 m z betonových dílců s nezděným pláštěm</t>
  </si>
  <si>
    <t>594526723</t>
  </si>
  <si>
    <t>PSV</t>
  </si>
  <si>
    <t>Práce a dodávky PSV</t>
  </si>
  <si>
    <t>713</t>
  </si>
  <si>
    <t>Izolace tepelné</t>
  </si>
  <si>
    <t>31</t>
  </si>
  <si>
    <t>713131141</t>
  </si>
  <si>
    <t>Montáž izolace tepelné stěn a základů lepením celoplošně rohoží, pásů, dílců, desek</t>
  </si>
  <si>
    <t>1274506694</t>
  </si>
  <si>
    <t>minerální izolace tl.20 mm</t>
  </si>
  <si>
    <t>spáry (výkres č.4)</t>
  </si>
  <si>
    <t>2*0,04*(24,0+6,0+42,0)</t>
  </si>
  <si>
    <t>lemování</t>
  </si>
  <si>
    <t>2*0,04*57,0</t>
  </si>
  <si>
    <t>10,32*0,05+0,164</t>
  </si>
  <si>
    <t>Mezisoučet A</t>
  </si>
  <si>
    <t>minerální izolace tl.70 mm</t>
  </si>
  <si>
    <t>0,25*24,0+0,2*6,0+0,13*42,0</t>
  </si>
  <si>
    <t>0,13*57,0</t>
  </si>
  <si>
    <t>20,1*0,05+0,425</t>
  </si>
  <si>
    <t>Mezisoučet B</t>
  </si>
  <si>
    <t>32</t>
  </si>
  <si>
    <t>M</t>
  </si>
  <si>
    <t>6314100R</t>
  </si>
  <si>
    <t>deska izolační minerální tl 20mm - dodávka, doprava</t>
  </si>
  <si>
    <t>-1543185182</t>
  </si>
  <si>
    <t>ztratné 2% - pol.713131141 mezisoučet A</t>
  </si>
  <si>
    <t>11,0*1,02+0,78</t>
  </si>
  <si>
    <t>33</t>
  </si>
  <si>
    <t>6314200R</t>
  </si>
  <si>
    <t>deska izolační minerální tl 70mm - dodávka, doprava</t>
  </si>
  <si>
    <t>1368965684</t>
  </si>
  <si>
    <t>ztratné 2% - pol.713131141 mezisoučet B</t>
  </si>
  <si>
    <t>21,5*1,02+0,07</t>
  </si>
  <si>
    <t>34</t>
  </si>
  <si>
    <t>998713103</t>
  </si>
  <si>
    <t>Přesun hmot tonážní pro izolace tepelné v objektech v do 24 m</t>
  </si>
  <si>
    <t>265456319</t>
  </si>
  <si>
    <t>735</t>
  </si>
  <si>
    <t>Ústřední vytápění - otopná tělesa</t>
  </si>
  <si>
    <t>35</t>
  </si>
  <si>
    <t>73516180R</t>
  </si>
  <si>
    <t>Demontáž otopného tělesa ke zpětnému použití</t>
  </si>
  <si>
    <t>-1987676378</t>
  </si>
  <si>
    <t>36</t>
  </si>
  <si>
    <t>73519290R</t>
  </si>
  <si>
    <t>Zpětná montáž otopného tělesa včetně napojení a doplňků</t>
  </si>
  <si>
    <t>-683113647</t>
  </si>
  <si>
    <t>37</t>
  </si>
  <si>
    <t>73519100R</t>
  </si>
  <si>
    <t>Vypuštění vody do větve otopné soustavy včetně otopných těles</t>
  </si>
  <si>
    <t>2101662028</t>
  </si>
  <si>
    <t>38</t>
  </si>
  <si>
    <t>73519200R</t>
  </si>
  <si>
    <t>Napuštění vody do větve otopné soustavy včetně otopných těles</t>
  </si>
  <si>
    <t>1772311208</t>
  </si>
  <si>
    <t>39</t>
  </si>
  <si>
    <t>73519300R</t>
  </si>
  <si>
    <t>Tlaková zkouška větve otopné soustavy včetně otopných těles</t>
  </si>
  <si>
    <t>-1579100523</t>
  </si>
  <si>
    <t>40</t>
  </si>
  <si>
    <t>73519400R</t>
  </si>
  <si>
    <t>Odvzdušnění větve otopné soustavy včetně otopných těles</t>
  </si>
  <si>
    <t>5422835</t>
  </si>
  <si>
    <t>41</t>
  </si>
  <si>
    <t>73519500R</t>
  </si>
  <si>
    <t>Vyregulování větve otopné soustavy včetně otopných těles</t>
  </si>
  <si>
    <t>-1688682250</t>
  </si>
  <si>
    <t>42</t>
  </si>
  <si>
    <t>998735101</t>
  </si>
  <si>
    <t>Přesun hmot tonážní pro otopná tělesa v objektech v do 6 m</t>
  </si>
  <si>
    <t>-2144714201</t>
  </si>
  <si>
    <t>762</t>
  </si>
  <si>
    <t>Konstrukce tesařské</t>
  </si>
  <si>
    <t>43</t>
  </si>
  <si>
    <t>76243000R</t>
  </si>
  <si>
    <t>Obložení kovové konstrukce z cementotřískových desek tl 20 mm včetně spojovacích a kotvících prvků</t>
  </si>
  <si>
    <t>1150365500</t>
  </si>
  <si>
    <t>cementotřísková deska bez povrchové úpravy tl. 20 mm</t>
  </si>
  <si>
    <t>20,0*0,04+0,13</t>
  </si>
  <si>
    <t>cementotřísková deska s povrchovou úpravou tl. 20 mm</t>
  </si>
  <si>
    <t>0,2*24,0+0,15*6,0+0,08*42,0</t>
  </si>
  <si>
    <t>0,08*57,0</t>
  </si>
  <si>
    <t>13,6*0,04+0,336</t>
  </si>
  <si>
    <t>44</t>
  </si>
  <si>
    <t>59590741</t>
  </si>
  <si>
    <t>deska cementotřísková bez povrchové úpravy tl 20mm</t>
  </si>
  <si>
    <t>-801209070</t>
  </si>
  <si>
    <t>ztratné 5%</t>
  </si>
  <si>
    <t>pol.76243000R mezisoučet A</t>
  </si>
  <si>
    <t>21,0*1,05+0,05</t>
  </si>
  <si>
    <t>45</t>
  </si>
  <si>
    <t>5959000R</t>
  </si>
  <si>
    <t>deska cementotřísková hladká tl. 20 mm s povrchovou úpravou (finální vrstva lak) - dodávka, doprava</t>
  </si>
  <si>
    <t>-1462577228</t>
  </si>
  <si>
    <t>pol.76243000R mezisoučet B</t>
  </si>
  <si>
    <t>14,5*1,05+0,775</t>
  </si>
  <si>
    <t>46</t>
  </si>
  <si>
    <t>998762103</t>
  </si>
  <si>
    <t>Přesun hmot tonážní pro kce tesařské v objektech v do 24 m</t>
  </si>
  <si>
    <t>1999865581</t>
  </si>
  <si>
    <t>764</t>
  </si>
  <si>
    <t>Konstrukce klempířské</t>
  </si>
  <si>
    <t>47</t>
  </si>
  <si>
    <t>76422640R</t>
  </si>
  <si>
    <t>Oplechování parapetů rovných mechanicky kotvené z Al plechu s povrchovou úpravou (lak) tl. 0,7 mm rš 330 mm</t>
  </si>
  <si>
    <t>-1643160663</t>
  </si>
  <si>
    <t>2,5*3+6,1+0,4</t>
  </si>
  <si>
    <t>Barva dle již vyměněných oken.</t>
  </si>
  <si>
    <t>48</t>
  </si>
  <si>
    <t>76422800R</t>
  </si>
  <si>
    <t xml:space="preserve">Oplechování zateplených spár a lemování krycím plechem z Al plechu  tl. 0,7 mm s povrchovou úpravou (lak) rš 600 mm mechanicky kotveným</t>
  </si>
  <si>
    <t>-176445831</t>
  </si>
  <si>
    <t>detail na výkrese č.4</t>
  </si>
  <si>
    <t>spáry</t>
  </si>
  <si>
    <t>24,0</t>
  </si>
  <si>
    <t>24,0*0,03+0,28</t>
  </si>
  <si>
    <t>49</t>
  </si>
  <si>
    <t>76422810R</t>
  </si>
  <si>
    <t>Oplechování zateplených spár a lemování krycím plechem z Al plechu tl. 0,7 mm s povrchovou úpravou (lak) rš 550 mm mechanicky kotveným</t>
  </si>
  <si>
    <t>-43677699</t>
  </si>
  <si>
    <t>6,0</t>
  </si>
  <si>
    <t>6,0*0,05+0,2</t>
  </si>
  <si>
    <t>50</t>
  </si>
  <si>
    <t>76422820R</t>
  </si>
  <si>
    <t xml:space="preserve">Oplechování zateplených spár a lemování krycím plechem z Al plechu  tl. 0,7 mm s povrchovou úpravou (lak) rš 480 mm mechanicky kotveným</t>
  </si>
  <si>
    <t>-1524328250</t>
  </si>
  <si>
    <t>42,0</t>
  </si>
  <si>
    <t>57,0</t>
  </si>
  <si>
    <t>99,0*0,02+0,02</t>
  </si>
  <si>
    <t>51</t>
  </si>
  <si>
    <t>76422830R</t>
  </si>
  <si>
    <t xml:space="preserve">Oplechování zateplených spár a lemování krycím plechem z Al plechu  tl. 1,0 mm s povrchovou úpravou (lak) rš 370 mm mechanicky kotveným</t>
  </si>
  <si>
    <t>-1509275112</t>
  </si>
  <si>
    <t>dle pol.76422800R</t>
  </si>
  <si>
    <t>25,0</t>
  </si>
  <si>
    <t>52</t>
  </si>
  <si>
    <t>76422840R</t>
  </si>
  <si>
    <t xml:space="preserve">Oplechování zateplených spár a lemování krycím plechem z Al plechu  tl. 1,0 mm s povrchovou úpravou (lak) rš 320 mm mechanicky kotveným</t>
  </si>
  <si>
    <t>-1907911601</t>
  </si>
  <si>
    <t>dle pol.76422810R</t>
  </si>
  <si>
    <t>6,5</t>
  </si>
  <si>
    <t>53</t>
  </si>
  <si>
    <t>76422850R</t>
  </si>
  <si>
    <t xml:space="preserve">Oplechování zateplených spár a lemování krycím plechem z Al plechu  tl. 1,0 mm s povrchovou úpravou (lak) rš 250 mm mechanicky kotveným</t>
  </si>
  <si>
    <t>489533964</t>
  </si>
  <si>
    <t>dle pol.76422820R</t>
  </si>
  <si>
    <t>101,0</t>
  </si>
  <si>
    <t>54</t>
  </si>
  <si>
    <t>998764103</t>
  </si>
  <si>
    <t>Přesun hmot tonážní pro konstrukce klempířské v objektech v do 24 m</t>
  </si>
  <si>
    <t>-1406293531</t>
  </si>
  <si>
    <t>766</t>
  </si>
  <si>
    <t>Konstrukce truhlářské</t>
  </si>
  <si>
    <t>55</t>
  </si>
  <si>
    <t>76660010R</t>
  </si>
  <si>
    <t xml:space="preserve">Montáž plastových oken  pevných výšky do 2,5 m s rámem do celostěnových panelů nebo ocelových rámů</t>
  </si>
  <si>
    <t>-948236230</t>
  </si>
  <si>
    <t>1,2*2,03*3+1,2*1,145*3+0,9*2,15</t>
  </si>
  <si>
    <t>15,0*0,05+0,325</t>
  </si>
  <si>
    <t>56</t>
  </si>
  <si>
    <t>766622136</t>
  </si>
  <si>
    <t xml:space="preserve">Montáž plastových oken  otevíravých nebo sklápěcích výšky do 2,5 m s rámem do celostěnových panelů nebo ocelových rámů</t>
  </si>
  <si>
    <t>-1231571152</t>
  </si>
  <si>
    <t>1,5*1,5+0,9*1,5+1,5*1,75+0,9*1,75</t>
  </si>
  <si>
    <t>1,2*2,105*3</t>
  </si>
  <si>
    <t>15,4*0,05+0,052</t>
  </si>
  <si>
    <t>57</t>
  </si>
  <si>
    <t>76660100R</t>
  </si>
  <si>
    <t>Montáž plastových okenních vložek do celostěnových panelů nebo ocelových rámů</t>
  </si>
  <si>
    <t>99693301</t>
  </si>
  <si>
    <t>náhrada vybouraných tzv.Boletických panelů</t>
  </si>
  <si>
    <t>58</t>
  </si>
  <si>
    <t>76600130R</t>
  </si>
  <si>
    <t>prosklenné stěny - pevné zasklení - dodávka, doprava</t>
  </si>
  <si>
    <t>1817011000</t>
  </si>
  <si>
    <t xml:space="preserve">parametry, rozměry a umístění - viz  projektová dokumentace</t>
  </si>
  <si>
    <t>dle pol.76660010R</t>
  </si>
  <si>
    <t>16,0</t>
  </si>
  <si>
    <t>59</t>
  </si>
  <si>
    <t>76600140R</t>
  </si>
  <si>
    <t>prosklenné stěny - otevíravá a sklopná okna - dodávka, doprava</t>
  </si>
  <si>
    <t>-920185625</t>
  </si>
  <si>
    <t>dle pol.766622136</t>
  </si>
  <si>
    <t>16,2</t>
  </si>
  <si>
    <t>60</t>
  </si>
  <si>
    <t>76600150R</t>
  </si>
  <si>
    <t>meziokenní plastové vložky zateplené, Un celé konstrukce = 1.1W/m2K - dodávka, doprava</t>
  </si>
  <si>
    <t>-1310619623</t>
  </si>
  <si>
    <t>dle pol.76660100R</t>
  </si>
  <si>
    <t>61</t>
  </si>
  <si>
    <t>76666000R</t>
  </si>
  <si>
    <t xml:space="preserve">Montáž plastových vchodových dveří 2 křídlových do prosklenných stěn včetně doplňků </t>
  </si>
  <si>
    <t>-971840598</t>
  </si>
  <si>
    <t xml:space="preserve">pavilon B   1500/2150 mm (š/v)</t>
  </si>
  <si>
    <t>62</t>
  </si>
  <si>
    <t>76600220R</t>
  </si>
  <si>
    <t>plastové dveře 2 křídlové 1500/2150 mm (š/v), bílé, kování: koule-paniková klika, samozavírač, bezpečnostní značení, lokální alrm, Un=1.1W/m2K - dodávka, doprava vč.doplňků</t>
  </si>
  <si>
    <t>716344846</t>
  </si>
  <si>
    <t>63</t>
  </si>
  <si>
    <t>766694113</t>
  </si>
  <si>
    <t>Montáž parapetních desek dřevěných nebo plastových šířky do 30 cm délky do 2,6 m</t>
  </si>
  <si>
    <t>-306565136</t>
  </si>
  <si>
    <t>64</t>
  </si>
  <si>
    <t>766694114</t>
  </si>
  <si>
    <t>Montáž parapetních desek dřevěných nebo plastových šířky do 30 cm délky přes 2,6 m</t>
  </si>
  <si>
    <t>1205253236</t>
  </si>
  <si>
    <t>65</t>
  </si>
  <si>
    <t>61144400</t>
  </si>
  <si>
    <t>parapet plastový vnitřní - komůrkový 17 x 2 x 100 cm</t>
  </si>
  <si>
    <t>-344445900</t>
  </si>
  <si>
    <t>66</t>
  </si>
  <si>
    <t>61144019</t>
  </si>
  <si>
    <t>koncovka k parapetu plastovému vnitřnímu 1 pár</t>
  </si>
  <si>
    <t>sada</t>
  </si>
  <si>
    <t>1560674516</t>
  </si>
  <si>
    <t>67</t>
  </si>
  <si>
    <t>998766103</t>
  </si>
  <si>
    <t>Přesun hmot tonážní pro konstrukce truhlářské v objektech v do 24 m</t>
  </si>
  <si>
    <t>-870961650</t>
  </si>
  <si>
    <t>767</t>
  </si>
  <si>
    <t>Konstrukce zámečnické</t>
  </si>
  <si>
    <t>68</t>
  </si>
  <si>
    <t>767161813</t>
  </si>
  <si>
    <t>Demontáž zábradlí rovného nerozebíratelného hmotnosti 1m zábradlí do 20 kg</t>
  </si>
  <si>
    <t>1269517082</t>
  </si>
  <si>
    <t>demontáž schodišťového zábradlí (podesty) ke zpětnému použití</t>
  </si>
  <si>
    <t>69</t>
  </si>
  <si>
    <t>76716122R</t>
  </si>
  <si>
    <t>Zpětná montáž zábradlí rovného u schodišťových podest</t>
  </si>
  <si>
    <t>-215145453</t>
  </si>
  <si>
    <t>70</t>
  </si>
  <si>
    <t>767995113</t>
  </si>
  <si>
    <t>Montáž atypických zámečnických konstrukcí hmotnosti do 20 kg</t>
  </si>
  <si>
    <t>-577978074</t>
  </si>
  <si>
    <t>dle výkresu č.4 - nové ocelové prvky :</t>
  </si>
  <si>
    <t>71</t>
  </si>
  <si>
    <t>76700010R</t>
  </si>
  <si>
    <t>ocelové prvky pro nosnou konstrukci prosklenných stěn včetně doplňků a spojovacích a kotevních prvků - dodávka, doprava</t>
  </si>
  <si>
    <t>-736429044</t>
  </si>
  <si>
    <t>72</t>
  </si>
  <si>
    <t>998767103</t>
  </si>
  <si>
    <t>Přesun hmot tonážní pro zámečnické konstrukce v objektech v do 24 m</t>
  </si>
  <si>
    <t>1727075007</t>
  </si>
  <si>
    <t>783</t>
  </si>
  <si>
    <t>Dokončovací práce - nátěry</t>
  </si>
  <si>
    <t>73</t>
  </si>
  <si>
    <t>78310010R</t>
  </si>
  <si>
    <t>Nátěrový systém na ocelovou konstrukci do vnitřního prostředí stupeň agresivity C3, doba životnosti 20 let</t>
  </si>
  <si>
    <t>-155571159</t>
  </si>
  <si>
    <t>nové vyměněné ocelové prvky nosné konstrukce</t>
  </si>
  <si>
    <t>625,0*0,032</t>
  </si>
  <si>
    <t>demontované a zpětně osazení zábradlí na podestě schodiště</t>
  </si>
  <si>
    <t>1,0*6,0*2</t>
  </si>
  <si>
    <t>74</t>
  </si>
  <si>
    <t>783306809</t>
  </si>
  <si>
    <t>Odstranění nátěru ze zámečnických konstrukcí okartáčováním</t>
  </si>
  <si>
    <t>1808803616</t>
  </si>
  <si>
    <t>75</t>
  </si>
  <si>
    <t>783301401</t>
  </si>
  <si>
    <t>Ometení zámečnických konstrukcí</t>
  </si>
  <si>
    <t>-1583545555</t>
  </si>
  <si>
    <t>12,0</t>
  </si>
  <si>
    <t>76</t>
  </si>
  <si>
    <t>783301313</t>
  </si>
  <si>
    <t>Odmaštění zámečnických konstrukcí ředidlovým odmašťovačem</t>
  </si>
  <si>
    <t>-1881317296</t>
  </si>
  <si>
    <t>77</t>
  </si>
  <si>
    <t>78311000R</t>
  </si>
  <si>
    <t>Sjednocující nátěr cementotřískových desek v interiéru</t>
  </si>
  <si>
    <t>-2016891249</t>
  </si>
  <si>
    <t>dle pol.5959000R (odd.762)</t>
  </si>
  <si>
    <t>15,0</t>
  </si>
  <si>
    <t>784</t>
  </si>
  <si>
    <t>Dokončovací práce - malby a tapety</t>
  </si>
  <si>
    <t>78</t>
  </si>
  <si>
    <t>784181101</t>
  </si>
  <si>
    <t xml:space="preserve">Základní  jednonásobná penetrace podkladu v místnostech výšky do 3,80m</t>
  </si>
  <si>
    <t>625309190</t>
  </si>
  <si>
    <t>79</t>
  </si>
  <si>
    <t>784221101</t>
  </si>
  <si>
    <t xml:space="preserve">Dvojnásobné bílé malby  ze směsí za sucha dobře otěruvzdorných v místnostech do 3,80 m</t>
  </si>
  <si>
    <t>1448663515</t>
  </si>
  <si>
    <t>výmalba dle původní - v šířce cca 1 m od okenních pásů</t>
  </si>
  <si>
    <t>1,0*(8,0*2+6,0*2)</t>
  </si>
  <si>
    <t>1,0*(3,7*2+4,4+8,0*2+4,4*3+8,0*2)</t>
  </si>
  <si>
    <t>85,0*0,1+0,5</t>
  </si>
  <si>
    <t>80</t>
  </si>
  <si>
    <t>784221131</t>
  </si>
  <si>
    <t>Příplatek k cenám 2x maleb za sucha otěruvzdorných za provádění plochy do 5 m2</t>
  </si>
  <si>
    <t>1644672096</t>
  </si>
  <si>
    <t>81</t>
  </si>
  <si>
    <t>784221141</t>
  </si>
  <si>
    <t>Příplatek k cenám 2x maleb za sucha otěruvzdorných za barevnou malbu tónovanou tónovacími přípravky</t>
  </si>
  <si>
    <t>-1309265842</t>
  </si>
  <si>
    <t>B - Pavilon C</t>
  </si>
  <si>
    <t>3,5</t>
  </si>
  <si>
    <t>pavilon C - lešení na střeše pavilonu A</t>
  </si>
  <si>
    <t>7,5*(2,4+1,5*2)</t>
  </si>
  <si>
    <t>40,5*0,01+1,095</t>
  </si>
  <si>
    <t>941111132</t>
  </si>
  <si>
    <t>Montáž lešení řadového trubkového lehkého s podlahami zatížení do 200 kg/m2 š do 1,5 m v do 25 m</t>
  </si>
  <si>
    <t>-736988710</t>
  </si>
  <si>
    <t>pavilon C - lešení na terénu</t>
  </si>
  <si>
    <t>12,75*(2,4+1,5*2)</t>
  </si>
  <si>
    <t>11,5*(6,0+1,5*2)</t>
  </si>
  <si>
    <t>172,3*0,05+0,035</t>
  </si>
  <si>
    <t>42,0*60</t>
  </si>
  <si>
    <t>941111232</t>
  </si>
  <si>
    <t>Příplatek k lešení řadovému trubkovému lehkému s podlahami š 1,5 m v 25 m za první a ZKD den použití</t>
  </si>
  <si>
    <t>-379054361</t>
  </si>
  <si>
    <t>předpoklad : 30 dní</t>
  </si>
  <si>
    <t>181,0*30</t>
  </si>
  <si>
    <t>941111832</t>
  </si>
  <si>
    <t>Demontáž lešení řadového trubkového lehkého s podlahami zatížení do 200 kg/m2 š do 1,5 m v do 25 m</t>
  </si>
  <si>
    <t>1905803093</t>
  </si>
  <si>
    <t>381824952</t>
  </si>
  <si>
    <t>-1775700424</t>
  </si>
  <si>
    <t>1889698411</t>
  </si>
  <si>
    <t>150,0</t>
  </si>
  <si>
    <t>pavilon C</t>
  </si>
  <si>
    <t>1,5*(0,45+1,02+0,45+1,1)</t>
  </si>
  <si>
    <t>0,9*(0,45+1,02+0,45+1,1)</t>
  </si>
  <si>
    <t>1,5*(0,885+0,9+0,915+0,9*2+1,1)</t>
  </si>
  <si>
    <t>0,9*(0,885+0,9+0,915+0,9*2+1,1)</t>
  </si>
  <si>
    <t>1,2*(1,17+2,08+2,05+0,8+1,3+2,15)*2</t>
  </si>
  <si>
    <t>1,2*0,75*8</t>
  </si>
  <si>
    <t>50,8*0,05+0,152</t>
  </si>
  <si>
    <t>53,5</t>
  </si>
  <si>
    <t>1,5*(0,38+0,4+0,52)</t>
  </si>
  <si>
    <t>0,9*(0,38+0,4+0,9)</t>
  </si>
  <si>
    <t>1,2*0,8*3</t>
  </si>
  <si>
    <t>6,3*0,1+0,028</t>
  </si>
  <si>
    <t>1,5*0,9+0,9*1,785+1,2*1,3*3+1,2*1,17*3</t>
  </si>
  <si>
    <t>0,9*(1,75*2+1,8)</t>
  </si>
  <si>
    <t>16,6*0,1+0,321</t>
  </si>
  <si>
    <t>1,5*1,785+0,9*2,67+1,2*2,05*3</t>
  </si>
  <si>
    <t>1,5*(1,75*2+1,8)+1,2*2,08*3</t>
  </si>
  <si>
    <t>27,9*0,05+0,706</t>
  </si>
  <si>
    <t>1,55*2,2+1,25*2,2*3</t>
  </si>
  <si>
    <t>11,7*0,1+0,17</t>
  </si>
  <si>
    <t>2021027237</t>
  </si>
  <si>
    <t>766691915</t>
  </si>
  <si>
    <t>Vyvěšení nebo zavěšení dřevěných křídel dveří pl přes 2 m2</t>
  </si>
  <si>
    <t>pavilon C+B+E</t>
  </si>
  <si>
    <t>10,0</t>
  </si>
  <si>
    <t>14,0</t>
  </si>
  <si>
    <t>1125,0</t>
  </si>
  <si>
    <t>90,0</t>
  </si>
  <si>
    <t>6,538*(10-1)</t>
  </si>
  <si>
    <t>2*0,04*(48,8+12,0+76,8)</t>
  </si>
  <si>
    <t>2*0,04*86,1</t>
  </si>
  <si>
    <t>17,9*0,05+0,209</t>
  </si>
  <si>
    <t>0,25*48,8</t>
  </si>
  <si>
    <t>0,2*12,0</t>
  </si>
  <si>
    <t>0,13*76,8</t>
  </si>
  <si>
    <t>0,13*86,1</t>
  </si>
  <si>
    <t>36,0*0,05+0,023</t>
  </si>
  <si>
    <t>19,0*1,02+0,62</t>
  </si>
  <si>
    <t>37,6*1,02+0,148</t>
  </si>
  <si>
    <t>35,8*0,03+0,149</t>
  </si>
  <si>
    <t>0,2*48,8</t>
  </si>
  <si>
    <t>0,15*12,0</t>
  </si>
  <si>
    <t>0,08*76,8</t>
  </si>
  <si>
    <t>0,08*86,1</t>
  </si>
  <si>
    <t>24,6*0,03+0,17</t>
  </si>
  <si>
    <t>37,0*1,05+0,15</t>
  </si>
  <si>
    <t>25,5*1,05+0,225</t>
  </si>
  <si>
    <t>2,45*5</t>
  </si>
  <si>
    <t>6,1*2</t>
  </si>
  <si>
    <t>24,5*0,01+0,305</t>
  </si>
  <si>
    <t>48,8</t>
  </si>
  <si>
    <t>48,8*0,03+0,0+0,236</t>
  </si>
  <si>
    <t>12,0*0,05+0,+0,4</t>
  </si>
  <si>
    <t>76,8</t>
  </si>
  <si>
    <t>86,1</t>
  </si>
  <si>
    <t>163,0*0,02+0,84</t>
  </si>
  <si>
    <t>50,5</t>
  </si>
  <si>
    <t>13,0</t>
  </si>
  <si>
    <t>167,0</t>
  </si>
  <si>
    <t>1,5*(0,38+0,4+0,52+1,785+0,9)</t>
  </si>
  <si>
    <t>0,9*(0,38+0,4+2,67+1,785+0,9)</t>
  </si>
  <si>
    <t>1,2*(1,3+0,8+2,05+1,17)*3</t>
  </si>
  <si>
    <t>30,6*0,05+0,818</t>
  </si>
  <si>
    <t>1,5*(1,75*2+1,8)</t>
  </si>
  <si>
    <t>1,2*2,08*3</t>
  </si>
  <si>
    <t>20,2*0,05+0,782</t>
  </si>
  <si>
    <t>33,0</t>
  </si>
  <si>
    <t>22,0</t>
  </si>
  <si>
    <t>76666100R</t>
  </si>
  <si>
    <t xml:space="preserve">Montáž plastových vchodových dveří 1 křídlových do prosklenných stěn včetně doplňků </t>
  </si>
  <si>
    <t>1997841571</t>
  </si>
  <si>
    <t xml:space="preserve">pavilon C   1200/2150 mm (š/v)</t>
  </si>
  <si>
    <t xml:space="preserve">pavilon C   1500/2150 mm (š/v)</t>
  </si>
  <si>
    <t>76600210R</t>
  </si>
  <si>
    <t>plastové dveře 1 křídlové 1200/2150 mm (š/v), bílé, kování: koule-paniková klika, samozavírač, bezpečnostní značení, lokální alrm, Un=1.1W/m2K - dodávka, doprava vč.doplňků</t>
  </si>
  <si>
    <t>2132847060</t>
  </si>
  <si>
    <t>1125,0*0,032</t>
  </si>
  <si>
    <t>1,0*12,0*2</t>
  </si>
  <si>
    <t>82</t>
  </si>
  <si>
    <t>83</t>
  </si>
  <si>
    <t>27,0</t>
  </si>
  <si>
    <t>84</t>
  </si>
  <si>
    <t>85</t>
  </si>
  <si>
    <t>1,0*(8,3*2+2,4+13,8*2+2,4)</t>
  </si>
  <si>
    <t>1,0*(13,2*2+6,0)</t>
  </si>
  <si>
    <t>81,4*0,1+0,46</t>
  </si>
  <si>
    <t>86</t>
  </si>
  <si>
    <t>87</t>
  </si>
  <si>
    <t>C - Pavilon D</t>
  </si>
  <si>
    <t xml:space="preserve">    3 - Svislé a kompletní konstrukce</t>
  </si>
  <si>
    <t xml:space="preserve">    786 - Dokončovací práce - čalounické úpravy</t>
  </si>
  <si>
    <t xml:space="preserve">    787 - Dokončovací práce - zasklívání</t>
  </si>
  <si>
    <t>Svislé a kompletní konstrukce</t>
  </si>
  <si>
    <t>34923000R</t>
  </si>
  <si>
    <t xml:space="preserve">Dozdívka ostění s keramických tvárnic tl 250 mm  v.800 mm  š.200 mm včetně propojení se stávajícím parapetem</t>
  </si>
  <si>
    <t>m3</t>
  </si>
  <si>
    <t>695226000</t>
  </si>
  <si>
    <t>upravený parapet</t>
  </si>
  <si>
    <t>0,8*0,2</t>
  </si>
  <si>
    <t>13,84</t>
  </si>
  <si>
    <t>8,34</t>
  </si>
  <si>
    <t>pavilon D - na terénu</t>
  </si>
  <si>
    <t>jižní fasáda</t>
  </si>
  <si>
    <t>(5,0+6,5)/2*(11,0+1,5)</t>
  </si>
  <si>
    <t>6,5*11,0+7,0*11,0</t>
  </si>
  <si>
    <t>(7,0+8,0)/2*(16,0+1,5)</t>
  </si>
  <si>
    <t>severní fasáda</t>
  </si>
  <si>
    <t>7,5*(49,0+1,5*2)</t>
  </si>
  <si>
    <t>742,0*0,01+0,955</t>
  </si>
  <si>
    <t>750,0*60</t>
  </si>
  <si>
    <t>95000200R</t>
  </si>
  <si>
    <t>1890357390</t>
  </si>
  <si>
    <t>95000210R</t>
  </si>
  <si>
    <t>Opětovné nastěhování zařízení a vybavení do dotčených prostor- po dokončení stavebních úprav</t>
  </si>
  <si>
    <t>1176517556</t>
  </si>
  <si>
    <t xml:space="preserve">Vyčištění budov bytové a občanské výstavby při výšce podlaží do 4 m </t>
  </si>
  <si>
    <t>650,0</t>
  </si>
  <si>
    <t>-14734432</t>
  </si>
  <si>
    <t>-164290189</t>
  </si>
  <si>
    <t>95000400R</t>
  </si>
  <si>
    <t>Kontrolní měření intenzity denního osvětlení</t>
  </si>
  <si>
    <t>816389859</t>
  </si>
  <si>
    <t>pavilon D</t>
  </si>
  <si>
    <t>2,45*(0,6*34+0,5+0,3*7+0,2)</t>
  </si>
  <si>
    <t>1,2*2,03*2+1,2*2,105*2</t>
  </si>
  <si>
    <t>1,2*1,145*2</t>
  </si>
  <si>
    <t>73,2*0,05+0,132</t>
  </si>
  <si>
    <t>77,0</t>
  </si>
  <si>
    <t>1,2*1,145*3</t>
  </si>
  <si>
    <t>4,2*0,05+0,668</t>
  </si>
  <si>
    <t>2,4*1,5*3+1,2*2,03*3+1,2*2,105*3+2,2*1,0</t>
  </si>
  <si>
    <t>27,9*0,05+0,719</t>
  </si>
  <si>
    <t>968062377</t>
  </si>
  <si>
    <t>Vybourání dřevěných rámů oken zdvojených včetně křídel pl přes 4 m2</t>
  </si>
  <si>
    <t>-261603263</t>
  </si>
  <si>
    <t>2,4*2,45*37</t>
  </si>
  <si>
    <t>2,4*2,45*6</t>
  </si>
  <si>
    <t>253,0*0,03+0,57</t>
  </si>
  <si>
    <t>2,05*2,3</t>
  </si>
  <si>
    <t>4,7*0,1+0,315</t>
  </si>
  <si>
    <t>52,0</t>
  </si>
  <si>
    <t>24,05*2+16,05+2,02+8,3+48,05</t>
  </si>
  <si>
    <t>2,45*9</t>
  </si>
  <si>
    <t>144,6*0,05+0,2</t>
  </si>
  <si>
    <t>977211112</t>
  </si>
  <si>
    <t>Řezání ŽB kcí hl do 350 mm stěnovou pilou do průměru výztuže 16 mm</t>
  </si>
  <si>
    <t>1936005762</t>
  </si>
  <si>
    <t xml:space="preserve">řezání ŽB parapetního panelu pro zvětšení dveřního </t>
  </si>
  <si>
    <t>otvoru na severní fasádě pavilonu D</t>
  </si>
  <si>
    <t>0,8*2</t>
  </si>
  <si>
    <t>962052210</t>
  </si>
  <si>
    <t>Bourání zdiva nadzákladového ze ŽB do 1 m3</t>
  </si>
  <si>
    <t>-1667608873</t>
  </si>
  <si>
    <t xml:space="preserve">ubourání odříznutého ŽB parapetního panelu </t>
  </si>
  <si>
    <t>0,25*0,8*(0,1+0,3)+0,02</t>
  </si>
  <si>
    <t>375,0</t>
  </si>
  <si>
    <t>329,0</t>
  </si>
  <si>
    <t>14,312*(10-1)</t>
  </si>
  <si>
    <t>2*0,04*24,0*2</t>
  </si>
  <si>
    <t>2*0,04*24,0</t>
  </si>
  <si>
    <t>5,7*0,05+0,955</t>
  </si>
  <si>
    <t>0,25*24,0</t>
  </si>
  <si>
    <t>0,13*24,0</t>
  </si>
  <si>
    <t>12,2*0,05+0,15</t>
  </si>
  <si>
    <t>7,0*1,02+0,86</t>
  </si>
  <si>
    <t>13,0*1,02+0,74</t>
  </si>
  <si>
    <t>0,2*24,0</t>
  </si>
  <si>
    <t>0,08*24,0</t>
  </si>
  <si>
    <t>8,6*0,03+0,102</t>
  </si>
  <si>
    <t>13,0*1,05+0,35</t>
  </si>
  <si>
    <t>9,0*1,05+0,55</t>
  </si>
  <si>
    <t>48,1+24,1*2+16,0+6,0+2,0</t>
  </si>
  <si>
    <t>120,0*0,02+0,3</t>
  </si>
  <si>
    <t>48,0*0,02+0,04</t>
  </si>
  <si>
    <t>49,0</t>
  </si>
  <si>
    <t>1,2*2,03*3+1,2*1,145*3</t>
  </si>
  <si>
    <t>11,43*0,05+0,498</t>
  </si>
  <si>
    <t>2,4*2,45*(37+6)</t>
  </si>
  <si>
    <t>2,4*1,5*3</t>
  </si>
  <si>
    <t>271,2*0,05+0,222</t>
  </si>
  <si>
    <t>766600100R</t>
  </si>
  <si>
    <t>76600110R</t>
  </si>
  <si>
    <t>okno plastové 2400/2450 mm (š/v),bílé,min.pětikom.profily, pákové ovládání, pojistky proti průvanu Un=1.1W/m2K - dodávka, doprava</t>
  </si>
  <si>
    <t>-1486710574</t>
  </si>
  <si>
    <t xml:space="preserve">doplňující parametry a umístění - viz  projektová dokumentace</t>
  </si>
  <si>
    <t>43,0</t>
  </si>
  <si>
    <t>76600120R</t>
  </si>
  <si>
    <t>okno plastové 2400/1500 mm (š/v),bílé,min.pětikom.profily, pákové ovládání, pojistky proti průvanu Un=1.1W/m2K - dodávka, doprava</t>
  </si>
  <si>
    <t>1310611115</t>
  </si>
  <si>
    <t>12,5</t>
  </si>
  <si>
    <t>7,6*0,05+0,042</t>
  </si>
  <si>
    <t xml:space="preserve">pavilon D   2000/2250 mm (š/v)</t>
  </si>
  <si>
    <t>76600230R</t>
  </si>
  <si>
    <t>plastové dveře 2 křídlové 2000/2250 mm (š/v), bílé, kování: koule-paniková klika, samozavírač, bezpečnostní značení, lokální alrm, Un=1.1W/m2K - dodávka, doprava vč.doplňků</t>
  </si>
  <si>
    <t>1642818499</t>
  </si>
  <si>
    <t>5,4*19</t>
  </si>
  <si>
    <t>102,6*0,05+0,27</t>
  </si>
  <si>
    <t>76669161R</t>
  </si>
  <si>
    <t xml:space="preserve">Lišty krycí venkovní  pro překrytí spojů s podtmelením - montáž dodávka, doprava</t>
  </si>
  <si>
    <t>-1974703706</t>
  </si>
  <si>
    <t>úprava spár/přechodů mezi novými okenními konstrukcemi</t>
  </si>
  <si>
    <t>a navazujícími stěnami (stěny, nadpraží)</t>
  </si>
  <si>
    <t>pavilon D - okenní pásy a samostatná okna</t>
  </si>
  <si>
    <t>48,0+2,45*2+24,0*2+2,45*4+16,0+2,45*2</t>
  </si>
  <si>
    <t>(2,4+1,5*2)*3+(2,4+2,45*2)*6</t>
  </si>
  <si>
    <t>191,6*0,05+0,82</t>
  </si>
  <si>
    <t>767661811</t>
  </si>
  <si>
    <t>Demontáž mříží pevných nebo otevíravých</t>
  </si>
  <si>
    <t>1969185063</t>
  </si>
  <si>
    <t>ke zpětnému použití - pavilon D</t>
  </si>
  <si>
    <t>2,5*2,7*2</t>
  </si>
  <si>
    <t>767662120</t>
  </si>
  <si>
    <t>Montáž mříží pevných přivařených</t>
  </si>
  <si>
    <t>-2020874372</t>
  </si>
  <si>
    <t>zpětná montáž okenních mříží včetně kotevních prvků</t>
  </si>
  <si>
    <t>375,0*0,032</t>
  </si>
  <si>
    <t>78310020R</t>
  </si>
  <si>
    <t>Nátěrový systém na ocelovou konstrukci do vnějšího prostředí stupeň agresivity C3, doba životnosti 20 let</t>
  </si>
  <si>
    <t>-1753263955</t>
  </si>
  <si>
    <t>stávající demontované mříže</t>
  </si>
  <si>
    <t>2,5*2,7*2*2</t>
  </si>
  <si>
    <t>demontované mříže</t>
  </si>
  <si>
    <t>dle pol.5959000R</t>
  </si>
  <si>
    <t>1,0*(48,0*2+2,4*2)+0,4*3*2,4*7</t>
  </si>
  <si>
    <t>1,0*(24,0*4+2,4*4+18,0*2+2,4*2)</t>
  </si>
  <si>
    <t>0,4*3*2,4*11</t>
  </si>
  <si>
    <t>299,0*0,1+0,06</t>
  </si>
  <si>
    <t>88</t>
  </si>
  <si>
    <t>786</t>
  </si>
  <si>
    <t>Dokončovací práce - čalounické úpravy</t>
  </si>
  <si>
    <t>89</t>
  </si>
  <si>
    <t>786626111</t>
  </si>
  <si>
    <t>Montáž lamelové žaluzie vnitřní nebo do oken dvojitých dřevěných</t>
  </si>
  <si>
    <t>-2069898654</t>
  </si>
  <si>
    <t>vnitřní Al žaluzie pro plastová okna</t>
  </si>
  <si>
    <t>263,2</t>
  </si>
  <si>
    <t>90</t>
  </si>
  <si>
    <t>61124300R</t>
  </si>
  <si>
    <t>žaluzie Al interiérová včetně doplňků- dodávka, doprava</t>
  </si>
  <si>
    <t>-826794228</t>
  </si>
  <si>
    <t>787</t>
  </si>
  <si>
    <t>Dokončovací práce - zasklívání</t>
  </si>
  <si>
    <t>91</t>
  </si>
  <si>
    <t>787911115</t>
  </si>
  <si>
    <t>Montáž neprůhledné fólie na sklo</t>
  </si>
  <si>
    <t>-2067624903</t>
  </si>
  <si>
    <t>2,4*1,85*6</t>
  </si>
  <si>
    <t>0,36</t>
  </si>
  <si>
    <t>92</t>
  </si>
  <si>
    <t>63479014</t>
  </si>
  <si>
    <t xml:space="preserve">fólie na sklo nereflexní kouřová </t>
  </si>
  <si>
    <t>513773052</t>
  </si>
  <si>
    <t>neprůhledná fólie - ztratné 3%</t>
  </si>
  <si>
    <t>pol.787911115</t>
  </si>
  <si>
    <t>27,0*1,03+0,19</t>
  </si>
  <si>
    <t>93</t>
  </si>
  <si>
    <t>998787102</t>
  </si>
  <si>
    <t>Přesun hmot tonážní pro zasklívání v objektech v do 12 m</t>
  </si>
  <si>
    <t>1003980808</t>
  </si>
  <si>
    <t>D - Pavilon E</t>
  </si>
  <si>
    <t>0,34</t>
  </si>
  <si>
    <t>pavilon E - lešení na terénu</t>
  </si>
  <si>
    <t>9,0*(6,0+1,5*2)</t>
  </si>
  <si>
    <t>81,0*0,01+0,19</t>
  </si>
  <si>
    <t>82,0*30</t>
  </si>
  <si>
    <t>-276749940</t>
  </si>
  <si>
    <t>30,0</t>
  </si>
  <si>
    <t>-159386542</t>
  </si>
  <si>
    <t>1209872917</t>
  </si>
  <si>
    <t>pavilon E</t>
  </si>
  <si>
    <t>16,4*0,05+0,312</t>
  </si>
  <si>
    <t>17,5</t>
  </si>
  <si>
    <t>4,1*0,1+0,068</t>
  </si>
  <si>
    <t>1,2*2,03*3+1,2*2,105*3</t>
  </si>
  <si>
    <t>14,9*0,05+0,069</t>
  </si>
  <si>
    <t>6,05</t>
  </si>
  <si>
    <t>6,05*0,05+0,047</t>
  </si>
  <si>
    <t>31,0</t>
  </si>
  <si>
    <t>1,82*(10-1)</t>
  </si>
  <si>
    <t>2*0,04*24</t>
  </si>
  <si>
    <t>5,8*0,05+0,05</t>
  </si>
  <si>
    <t>0,25*24,0+0,13*24,0</t>
  </si>
  <si>
    <t>12,2*0,05+0,05</t>
  </si>
  <si>
    <t xml:space="preserve">ztratné 2% - pol.713131141 </t>
  </si>
  <si>
    <t>6,1*1,02+0,078</t>
  </si>
  <si>
    <t>12,9*1,02+0,042</t>
  </si>
  <si>
    <t>12,2*0,03+0,094</t>
  </si>
  <si>
    <t>0,2*24,0+0,08*24,0</t>
  </si>
  <si>
    <t>12,7*1,05+0,165</t>
  </si>
  <si>
    <t>9,0*1,05+0,05</t>
  </si>
  <si>
    <t>6,2</t>
  </si>
  <si>
    <t xml:space="preserve">spáry </t>
  </si>
  <si>
    <t>24,0*1,03+0,08</t>
  </si>
  <si>
    <t>48,0*0,03+0,06</t>
  </si>
  <si>
    <t>24,8</t>
  </si>
  <si>
    <t>49,5</t>
  </si>
  <si>
    <t>1,2*2,03*3</t>
  </si>
  <si>
    <t>11,4*0,05</t>
  </si>
  <si>
    <t>8,0</t>
  </si>
  <si>
    <t>9,5</t>
  </si>
  <si>
    <t>1,0*(6,0*2+8,0*2)</t>
  </si>
  <si>
    <t>28,0*0,1+0,2</t>
  </si>
  <si>
    <t>E - Vedlejší náklady stavby</t>
  </si>
  <si>
    <t>VRN - Vedlejší rozpočtové náklady</t>
  </si>
  <si>
    <t>VON - Vedlejší ostatní náklady</t>
  </si>
  <si>
    <t>VRN</t>
  </si>
  <si>
    <t>Vedlejší rozpočtové náklady</t>
  </si>
  <si>
    <t>VRN 01</t>
  </si>
  <si>
    <t>Zařízení staveniště</t>
  </si>
  <si>
    <t>Kč</t>
  </si>
  <si>
    <t>973469676</t>
  </si>
  <si>
    <t>VRN 02</t>
  </si>
  <si>
    <t>Provozní vlivy</t>
  </si>
  <si>
    <t>-1847906273</t>
  </si>
  <si>
    <t>VON</t>
  </si>
  <si>
    <t>Vedlejší ostatní náklady</t>
  </si>
  <si>
    <t>101</t>
  </si>
  <si>
    <t>Kompletační činnost dodavatele</t>
  </si>
  <si>
    <t>512</t>
  </si>
  <si>
    <t>499266909</t>
  </si>
  <si>
    <t>102</t>
  </si>
  <si>
    <t>Obstarání dokladů a stanovisek veřejnoprávních orgánů a institucí</t>
  </si>
  <si>
    <t>1766087148</t>
  </si>
  <si>
    <t>103</t>
  </si>
  <si>
    <t>Zpracování dokumentace skutečného provedení stavby</t>
  </si>
  <si>
    <t>1126616022</t>
  </si>
  <si>
    <t>104</t>
  </si>
  <si>
    <t>Dodávka vybavení staveniště dle příslušných ČSN se zaměřením na požární ochranu objektu a bezpečnost práce (hasící přístroje, výstražné tabulky)</t>
  </si>
  <si>
    <t>-1106736036</t>
  </si>
  <si>
    <t>105</t>
  </si>
  <si>
    <t>Opatření k zajištění bezpečnosti účastníků realizace akce a veřejnosti (zejména zajištění staveniště, bezpečnostní tabulky)</t>
  </si>
  <si>
    <t>-149004141</t>
  </si>
  <si>
    <t>106</t>
  </si>
  <si>
    <t>Bezpečnostní opatření proti vniknutí cizích osob do budovy po celou dobu výměny opláštění fasády</t>
  </si>
  <si>
    <t>-2142203626</t>
  </si>
  <si>
    <t>107</t>
  </si>
  <si>
    <t xml:space="preserve">Úklid dokončené stavby  a jejího okolí</t>
  </si>
  <si>
    <t>-1327715139</t>
  </si>
  <si>
    <t>108</t>
  </si>
  <si>
    <t xml:space="preserve">Informační tabule s údaji o stavbě </t>
  </si>
  <si>
    <t>-157795500</t>
  </si>
  <si>
    <t>109</t>
  </si>
  <si>
    <t>Ochrana stávající zeleně</t>
  </si>
  <si>
    <t>-962240297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</si>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</sst>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8</v>
      </c>
    </row>
    <row r="7" ht="14.4" customHeight="1">
      <c r="B7" s="28"/>
      <c r="C7" s="29"/>
      <c r="D7" s="40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22</v>
      </c>
      <c r="AL7" s="29"/>
      <c r="AM7" s="29"/>
      <c r="AN7" s="35" t="s">
        <v>23</v>
      </c>
      <c r="AO7" s="29"/>
      <c r="AP7" s="29"/>
      <c r="AQ7" s="31"/>
      <c r="BE7" s="39"/>
      <c r="BS7" s="24" t="s">
        <v>8</v>
      </c>
    </row>
    <row r="8" ht="14.4" customHeight="1">
      <c r="B8" s="28"/>
      <c r="C8" s="29"/>
      <c r="D8" s="40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26</v>
      </c>
      <c r="AL8" s="29"/>
      <c r="AM8" s="29"/>
      <c r="AN8" s="41" t="s">
        <v>27</v>
      </c>
      <c r="AO8" s="29"/>
      <c r="AP8" s="29"/>
      <c r="AQ8" s="31"/>
      <c r="BE8" s="39"/>
      <c r="BS8" s="24" t="s">
        <v>8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8</v>
      </c>
    </row>
    <row r="10" ht="14.4" customHeight="1">
      <c r="B10" s="28"/>
      <c r="C10" s="29"/>
      <c r="D10" s="40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29</v>
      </c>
      <c r="AL10" s="29"/>
      <c r="AM10" s="29"/>
      <c r="AN10" s="35" t="s">
        <v>30</v>
      </c>
      <c r="AO10" s="29"/>
      <c r="AP10" s="29"/>
      <c r="AQ10" s="31"/>
      <c r="BE10" s="39"/>
      <c r="BS10" s="24" t="s">
        <v>8</v>
      </c>
    </row>
    <row r="11" ht="18.48" customHeight="1">
      <c r="B11" s="28"/>
      <c r="C11" s="29"/>
      <c r="D11" s="29"/>
      <c r="E11" s="35" t="s">
        <v>31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32</v>
      </c>
      <c r="AL11" s="29"/>
      <c r="AM11" s="29"/>
      <c r="AN11" s="35" t="s">
        <v>30</v>
      </c>
      <c r="AO11" s="29"/>
      <c r="AP11" s="29"/>
      <c r="AQ11" s="31"/>
      <c r="BE11" s="39"/>
      <c r="BS11" s="24" t="s">
        <v>8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8</v>
      </c>
    </row>
    <row r="13" ht="14.4" customHeight="1">
      <c r="B13" s="28"/>
      <c r="C13" s="29"/>
      <c r="D13" s="40" t="s">
        <v>33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29</v>
      </c>
      <c r="AL13" s="29"/>
      <c r="AM13" s="29"/>
      <c r="AN13" s="42" t="s">
        <v>34</v>
      </c>
      <c r="AO13" s="29"/>
      <c r="AP13" s="29"/>
      <c r="AQ13" s="31"/>
      <c r="BE13" s="39"/>
      <c r="BS13" s="24" t="s">
        <v>8</v>
      </c>
    </row>
    <row r="14">
      <c r="B14" s="28"/>
      <c r="C14" s="29"/>
      <c r="D14" s="29"/>
      <c r="E14" s="42" t="s">
        <v>34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32</v>
      </c>
      <c r="AL14" s="29"/>
      <c r="AM14" s="29"/>
      <c r="AN14" s="42" t="s">
        <v>34</v>
      </c>
      <c r="AO14" s="29"/>
      <c r="AP14" s="29"/>
      <c r="AQ14" s="31"/>
      <c r="BE14" s="39"/>
      <c r="BS14" s="24" t="s">
        <v>8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35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29</v>
      </c>
      <c r="AL16" s="29"/>
      <c r="AM16" s="29"/>
      <c r="AN16" s="35" t="s">
        <v>30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36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32</v>
      </c>
      <c r="AL17" s="29"/>
      <c r="AM17" s="29"/>
      <c r="AN17" s="35" t="s">
        <v>30</v>
      </c>
      <c r="AO17" s="29"/>
      <c r="AP17" s="29"/>
      <c r="AQ17" s="31"/>
      <c r="BE17" s="39"/>
      <c r="BS17" s="24" t="s">
        <v>37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38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57" customHeight="1">
      <c r="B20" s="28"/>
      <c r="C20" s="29"/>
      <c r="D20" s="29"/>
      <c r="E20" s="44" t="s">
        <v>39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37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40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41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42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43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44</v>
      </c>
      <c r="E26" s="54"/>
      <c r="F26" s="55" t="s">
        <v>45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46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47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48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49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50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51</v>
      </c>
      <c r="U32" s="61"/>
      <c r="V32" s="61"/>
      <c r="W32" s="61"/>
      <c r="X32" s="63" t="s">
        <v>52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53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TV18-006a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B1707 Stavební úpravy ZŠ JANOV - projektová dokumentace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24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>Litvínov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26</v>
      </c>
      <c r="AJ44" s="74"/>
      <c r="AK44" s="74"/>
      <c r="AL44" s="74"/>
      <c r="AM44" s="85" t="str">
        <f>IF(AN8= "","",AN8)</f>
        <v>26. 2. 2018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28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>Město Litvínov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35</v>
      </c>
      <c r="AJ46" s="74"/>
      <c r="AK46" s="74"/>
      <c r="AL46" s="74"/>
      <c r="AM46" s="77" t="str">
        <f>IF(E17="","",E17)</f>
        <v>BPO spol. s r.o.,Lidická 1239,36317 OSTROV</v>
      </c>
      <c r="AN46" s="77"/>
      <c r="AO46" s="77"/>
      <c r="AP46" s="77"/>
      <c r="AQ46" s="74"/>
      <c r="AR46" s="72"/>
      <c r="AS46" s="86" t="s">
        <v>54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33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55</v>
      </c>
      <c r="D49" s="97"/>
      <c r="E49" s="97"/>
      <c r="F49" s="97"/>
      <c r="G49" s="97"/>
      <c r="H49" s="98"/>
      <c r="I49" s="99" t="s">
        <v>56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57</v>
      </c>
      <c r="AH49" s="97"/>
      <c r="AI49" s="97"/>
      <c r="AJ49" s="97"/>
      <c r="AK49" s="97"/>
      <c r="AL49" s="97"/>
      <c r="AM49" s="97"/>
      <c r="AN49" s="99" t="s">
        <v>58</v>
      </c>
      <c r="AO49" s="97"/>
      <c r="AP49" s="97"/>
      <c r="AQ49" s="101" t="s">
        <v>59</v>
      </c>
      <c r="AR49" s="72"/>
      <c r="AS49" s="102" t="s">
        <v>60</v>
      </c>
      <c r="AT49" s="103" t="s">
        <v>61</v>
      </c>
      <c r="AU49" s="103" t="s">
        <v>62</v>
      </c>
      <c r="AV49" s="103" t="s">
        <v>63</v>
      </c>
      <c r="AW49" s="103" t="s">
        <v>64</v>
      </c>
      <c r="AX49" s="103" t="s">
        <v>65</v>
      </c>
      <c r="AY49" s="103" t="s">
        <v>66</v>
      </c>
      <c r="AZ49" s="103" t="s">
        <v>67</v>
      </c>
      <c r="BA49" s="103" t="s">
        <v>68</v>
      </c>
      <c r="BB49" s="103" t="s">
        <v>69</v>
      </c>
      <c r="BC49" s="103" t="s">
        <v>70</v>
      </c>
      <c r="BD49" s="104" t="s">
        <v>71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72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ROUND(SUM(AG52:AG56),2)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30</v>
      </c>
      <c r="AR51" s="83"/>
      <c r="AS51" s="113">
        <f>ROUND(SUM(AS52:AS56),2)</f>
        <v>0</v>
      </c>
      <c r="AT51" s="114">
        <f>ROUND(SUM(AV51:AW51),2)</f>
        <v>0</v>
      </c>
      <c r="AU51" s="115">
        <f>ROUND(SUM(AU52:AU56),5)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ROUND(SUM(AZ52:AZ56),2)</f>
        <v>0</v>
      </c>
      <c r="BA51" s="114">
        <f>ROUND(SUM(BA52:BA56),2)</f>
        <v>0</v>
      </c>
      <c r="BB51" s="114">
        <f>ROUND(SUM(BB52:BB56),2)</f>
        <v>0</v>
      </c>
      <c r="BC51" s="114">
        <f>ROUND(SUM(BC52:BC56),2)</f>
        <v>0</v>
      </c>
      <c r="BD51" s="116">
        <f>ROUND(SUM(BD52:BD56),2)</f>
        <v>0</v>
      </c>
      <c r="BS51" s="117" t="s">
        <v>73</v>
      </c>
      <c r="BT51" s="117" t="s">
        <v>74</v>
      </c>
      <c r="BU51" s="118" t="s">
        <v>75</v>
      </c>
      <c r="BV51" s="117" t="s">
        <v>76</v>
      </c>
      <c r="BW51" s="117" t="s">
        <v>7</v>
      </c>
      <c r="BX51" s="117" t="s">
        <v>77</v>
      </c>
      <c r="CL51" s="117" t="s">
        <v>21</v>
      </c>
    </row>
    <row r="52" s="5" customFormat="1" ht="16.5" customHeight="1">
      <c r="A52" s="119" t="s">
        <v>78</v>
      </c>
      <c r="B52" s="120"/>
      <c r="C52" s="121"/>
      <c r="D52" s="122" t="s">
        <v>79</v>
      </c>
      <c r="E52" s="122"/>
      <c r="F52" s="122"/>
      <c r="G52" s="122"/>
      <c r="H52" s="122"/>
      <c r="I52" s="123"/>
      <c r="J52" s="122" t="s">
        <v>80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4">
        <f>'A - Pavilon B'!J27</f>
        <v>0</v>
      </c>
      <c r="AH52" s="123"/>
      <c r="AI52" s="123"/>
      <c r="AJ52" s="123"/>
      <c r="AK52" s="123"/>
      <c r="AL52" s="123"/>
      <c r="AM52" s="123"/>
      <c r="AN52" s="124">
        <f>SUM(AG52,AT52)</f>
        <v>0</v>
      </c>
      <c r="AO52" s="123"/>
      <c r="AP52" s="123"/>
      <c r="AQ52" s="125" t="s">
        <v>81</v>
      </c>
      <c r="AR52" s="126"/>
      <c r="AS52" s="127">
        <v>0</v>
      </c>
      <c r="AT52" s="128">
        <f>ROUND(SUM(AV52:AW52),2)</f>
        <v>0</v>
      </c>
      <c r="AU52" s="129">
        <f>'A - Pavilon B'!P92</f>
        <v>0</v>
      </c>
      <c r="AV52" s="128">
        <f>'A - Pavilon B'!J30</f>
        <v>0</v>
      </c>
      <c r="AW52" s="128">
        <f>'A - Pavilon B'!J31</f>
        <v>0</v>
      </c>
      <c r="AX52" s="128">
        <f>'A - Pavilon B'!J32</f>
        <v>0</v>
      </c>
      <c r="AY52" s="128">
        <f>'A - Pavilon B'!J33</f>
        <v>0</v>
      </c>
      <c r="AZ52" s="128">
        <f>'A - Pavilon B'!F30</f>
        <v>0</v>
      </c>
      <c r="BA52" s="128">
        <f>'A - Pavilon B'!F31</f>
        <v>0</v>
      </c>
      <c r="BB52" s="128">
        <f>'A - Pavilon B'!F32</f>
        <v>0</v>
      </c>
      <c r="BC52" s="128">
        <f>'A - Pavilon B'!F33</f>
        <v>0</v>
      </c>
      <c r="BD52" s="130">
        <f>'A - Pavilon B'!F34</f>
        <v>0</v>
      </c>
      <c r="BT52" s="131" t="s">
        <v>82</v>
      </c>
      <c r="BV52" s="131" t="s">
        <v>76</v>
      </c>
      <c r="BW52" s="131" t="s">
        <v>83</v>
      </c>
      <c r="BX52" s="131" t="s">
        <v>7</v>
      </c>
      <c r="CL52" s="131" t="s">
        <v>21</v>
      </c>
      <c r="CM52" s="131" t="s">
        <v>84</v>
      </c>
    </row>
    <row r="53" s="5" customFormat="1" ht="16.5" customHeight="1">
      <c r="A53" s="119" t="s">
        <v>78</v>
      </c>
      <c r="B53" s="120"/>
      <c r="C53" s="121"/>
      <c r="D53" s="122" t="s">
        <v>85</v>
      </c>
      <c r="E53" s="122"/>
      <c r="F53" s="122"/>
      <c r="G53" s="122"/>
      <c r="H53" s="122"/>
      <c r="I53" s="123"/>
      <c r="J53" s="122" t="s">
        <v>86</v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4">
        <f>'B - Pavilon C'!J27</f>
        <v>0</v>
      </c>
      <c r="AH53" s="123"/>
      <c r="AI53" s="123"/>
      <c r="AJ53" s="123"/>
      <c r="AK53" s="123"/>
      <c r="AL53" s="123"/>
      <c r="AM53" s="123"/>
      <c r="AN53" s="124">
        <f>SUM(AG53,AT53)</f>
        <v>0</v>
      </c>
      <c r="AO53" s="123"/>
      <c r="AP53" s="123"/>
      <c r="AQ53" s="125" t="s">
        <v>81</v>
      </c>
      <c r="AR53" s="126"/>
      <c r="AS53" s="127">
        <v>0</v>
      </c>
      <c r="AT53" s="128">
        <f>ROUND(SUM(AV53:AW53),2)</f>
        <v>0</v>
      </c>
      <c r="AU53" s="129">
        <f>'B - Pavilon C'!P92</f>
        <v>0</v>
      </c>
      <c r="AV53" s="128">
        <f>'B - Pavilon C'!J30</f>
        <v>0</v>
      </c>
      <c r="AW53" s="128">
        <f>'B - Pavilon C'!J31</f>
        <v>0</v>
      </c>
      <c r="AX53" s="128">
        <f>'B - Pavilon C'!J32</f>
        <v>0</v>
      </c>
      <c r="AY53" s="128">
        <f>'B - Pavilon C'!J33</f>
        <v>0</v>
      </c>
      <c r="AZ53" s="128">
        <f>'B - Pavilon C'!F30</f>
        <v>0</v>
      </c>
      <c r="BA53" s="128">
        <f>'B - Pavilon C'!F31</f>
        <v>0</v>
      </c>
      <c r="BB53" s="128">
        <f>'B - Pavilon C'!F32</f>
        <v>0</v>
      </c>
      <c r="BC53" s="128">
        <f>'B - Pavilon C'!F33</f>
        <v>0</v>
      </c>
      <c r="BD53" s="130">
        <f>'B - Pavilon C'!F34</f>
        <v>0</v>
      </c>
      <c r="BT53" s="131" t="s">
        <v>82</v>
      </c>
      <c r="BV53" s="131" t="s">
        <v>76</v>
      </c>
      <c r="BW53" s="131" t="s">
        <v>87</v>
      </c>
      <c r="BX53" s="131" t="s">
        <v>7</v>
      </c>
      <c r="CL53" s="131" t="s">
        <v>21</v>
      </c>
      <c r="CM53" s="131" t="s">
        <v>84</v>
      </c>
    </row>
    <row r="54" s="5" customFormat="1" ht="16.5" customHeight="1">
      <c r="A54" s="119" t="s">
        <v>78</v>
      </c>
      <c r="B54" s="120"/>
      <c r="C54" s="121"/>
      <c r="D54" s="122" t="s">
        <v>88</v>
      </c>
      <c r="E54" s="122"/>
      <c r="F54" s="122"/>
      <c r="G54" s="122"/>
      <c r="H54" s="122"/>
      <c r="I54" s="123"/>
      <c r="J54" s="122" t="s">
        <v>89</v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4">
        <f>'C - Pavilon D'!J27</f>
        <v>0</v>
      </c>
      <c r="AH54" s="123"/>
      <c r="AI54" s="123"/>
      <c r="AJ54" s="123"/>
      <c r="AK54" s="123"/>
      <c r="AL54" s="123"/>
      <c r="AM54" s="123"/>
      <c r="AN54" s="124">
        <f>SUM(AG54,AT54)</f>
        <v>0</v>
      </c>
      <c r="AO54" s="123"/>
      <c r="AP54" s="123"/>
      <c r="AQ54" s="125" t="s">
        <v>81</v>
      </c>
      <c r="AR54" s="126"/>
      <c r="AS54" s="127">
        <v>0</v>
      </c>
      <c r="AT54" s="128">
        <f>ROUND(SUM(AV54:AW54),2)</f>
        <v>0</v>
      </c>
      <c r="AU54" s="129">
        <f>'C - Pavilon D'!P95</f>
        <v>0</v>
      </c>
      <c r="AV54" s="128">
        <f>'C - Pavilon D'!J30</f>
        <v>0</v>
      </c>
      <c r="AW54" s="128">
        <f>'C - Pavilon D'!J31</f>
        <v>0</v>
      </c>
      <c r="AX54" s="128">
        <f>'C - Pavilon D'!J32</f>
        <v>0</v>
      </c>
      <c r="AY54" s="128">
        <f>'C - Pavilon D'!J33</f>
        <v>0</v>
      </c>
      <c r="AZ54" s="128">
        <f>'C - Pavilon D'!F30</f>
        <v>0</v>
      </c>
      <c r="BA54" s="128">
        <f>'C - Pavilon D'!F31</f>
        <v>0</v>
      </c>
      <c r="BB54" s="128">
        <f>'C - Pavilon D'!F32</f>
        <v>0</v>
      </c>
      <c r="BC54" s="128">
        <f>'C - Pavilon D'!F33</f>
        <v>0</v>
      </c>
      <c r="BD54" s="130">
        <f>'C - Pavilon D'!F34</f>
        <v>0</v>
      </c>
      <c r="BT54" s="131" t="s">
        <v>82</v>
      </c>
      <c r="BV54" s="131" t="s">
        <v>76</v>
      </c>
      <c r="BW54" s="131" t="s">
        <v>90</v>
      </c>
      <c r="BX54" s="131" t="s">
        <v>7</v>
      </c>
      <c r="CL54" s="131" t="s">
        <v>21</v>
      </c>
      <c r="CM54" s="131" t="s">
        <v>84</v>
      </c>
    </row>
    <row r="55" s="5" customFormat="1" ht="16.5" customHeight="1">
      <c r="A55" s="119" t="s">
        <v>78</v>
      </c>
      <c r="B55" s="120"/>
      <c r="C55" s="121"/>
      <c r="D55" s="122" t="s">
        <v>73</v>
      </c>
      <c r="E55" s="122"/>
      <c r="F55" s="122"/>
      <c r="G55" s="122"/>
      <c r="H55" s="122"/>
      <c r="I55" s="123"/>
      <c r="J55" s="122" t="s">
        <v>91</v>
      </c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4">
        <f>'D - Pavilon E'!J27</f>
        <v>0</v>
      </c>
      <c r="AH55" s="123"/>
      <c r="AI55" s="123"/>
      <c r="AJ55" s="123"/>
      <c r="AK55" s="123"/>
      <c r="AL55" s="123"/>
      <c r="AM55" s="123"/>
      <c r="AN55" s="124">
        <f>SUM(AG55,AT55)</f>
        <v>0</v>
      </c>
      <c r="AO55" s="123"/>
      <c r="AP55" s="123"/>
      <c r="AQ55" s="125" t="s">
        <v>81</v>
      </c>
      <c r="AR55" s="126"/>
      <c r="AS55" s="127">
        <v>0</v>
      </c>
      <c r="AT55" s="128">
        <f>ROUND(SUM(AV55:AW55),2)</f>
        <v>0</v>
      </c>
      <c r="AU55" s="129">
        <f>'D - Pavilon E'!P91</f>
        <v>0</v>
      </c>
      <c r="AV55" s="128">
        <f>'D - Pavilon E'!J30</f>
        <v>0</v>
      </c>
      <c r="AW55" s="128">
        <f>'D - Pavilon E'!J31</f>
        <v>0</v>
      </c>
      <c r="AX55" s="128">
        <f>'D - Pavilon E'!J32</f>
        <v>0</v>
      </c>
      <c r="AY55" s="128">
        <f>'D - Pavilon E'!J33</f>
        <v>0</v>
      </c>
      <c r="AZ55" s="128">
        <f>'D - Pavilon E'!F30</f>
        <v>0</v>
      </c>
      <c r="BA55" s="128">
        <f>'D - Pavilon E'!F31</f>
        <v>0</v>
      </c>
      <c r="BB55" s="128">
        <f>'D - Pavilon E'!F32</f>
        <v>0</v>
      </c>
      <c r="BC55" s="128">
        <f>'D - Pavilon E'!F33</f>
        <v>0</v>
      </c>
      <c r="BD55" s="130">
        <f>'D - Pavilon E'!F34</f>
        <v>0</v>
      </c>
      <c r="BT55" s="131" t="s">
        <v>82</v>
      </c>
      <c r="BV55" s="131" t="s">
        <v>76</v>
      </c>
      <c r="BW55" s="131" t="s">
        <v>92</v>
      </c>
      <c r="BX55" s="131" t="s">
        <v>7</v>
      </c>
      <c r="CL55" s="131" t="s">
        <v>21</v>
      </c>
      <c r="CM55" s="131" t="s">
        <v>84</v>
      </c>
    </row>
    <row r="56" s="5" customFormat="1" ht="16.5" customHeight="1">
      <c r="A56" s="119" t="s">
        <v>78</v>
      </c>
      <c r="B56" s="120"/>
      <c r="C56" s="121"/>
      <c r="D56" s="122" t="s">
        <v>93</v>
      </c>
      <c r="E56" s="122"/>
      <c r="F56" s="122"/>
      <c r="G56" s="122"/>
      <c r="H56" s="122"/>
      <c r="I56" s="123"/>
      <c r="J56" s="122" t="s">
        <v>94</v>
      </c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4">
        <f>'E - Vedlejší náklady stavby'!J27</f>
        <v>0</v>
      </c>
      <c r="AH56" s="123"/>
      <c r="AI56" s="123"/>
      <c r="AJ56" s="123"/>
      <c r="AK56" s="123"/>
      <c r="AL56" s="123"/>
      <c r="AM56" s="123"/>
      <c r="AN56" s="124">
        <f>SUM(AG56,AT56)</f>
        <v>0</v>
      </c>
      <c r="AO56" s="123"/>
      <c r="AP56" s="123"/>
      <c r="AQ56" s="125" t="s">
        <v>81</v>
      </c>
      <c r="AR56" s="126"/>
      <c r="AS56" s="132">
        <v>0</v>
      </c>
      <c r="AT56" s="133">
        <f>ROUND(SUM(AV56:AW56),2)</f>
        <v>0</v>
      </c>
      <c r="AU56" s="134">
        <f>'E - Vedlejší náklady stavby'!P78</f>
        <v>0</v>
      </c>
      <c r="AV56" s="133">
        <f>'E - Vedlejší náklady stavby'!J30</f>
        <v>0</v>
      </c>
      <c r="AW56" s="133">
        <f>'E - Vedlejší náklady stavby'!J31</f>
        <v>0</v>
      </c>
      <c r="AX56" s="133">
        <f>'E - Vedlejší náklady stavby'!J32</f>
        <v>0</v>
      </c>
      <c r="AY56" s="133">
        <f>'E - Vedlejší náklady stavby'!J33</f>
        <v>0</v>
      </c>
      <c r="AZ56" s="133">
        <f>'E - Vedlejší náklady stavby'!F30</f>
        <v>0</v>
      </c>
      <c r="BA56" s="133">
        <f>'E - Vedlejší náklady stavby'!F31</f>
        <v>0</v>
      </c>
      <c r="BB56" s="133">
        <f>'E - Vedlejší náklady stavby'!F32</f>
        <v>0</v>
      </c>
      <c r="BC56" s="133">
        <f>'E - Vedlejší náklady stavby'!F33</f>
        <v>0</v>
      </c>
      <c r="BD56" s="135">
        <f>'E - Vedlejší náklady stavby'!F34</f>
        <v>0</v>
      </c>
      <c r="BT56" s="131" t="s">
        <v>82</v>
      </c>
      <c r="BV56" s="131" t="s">
        <v>76</v>
      </c>
      <c r="BW56" s="131" t="s">
        <v>95</v>
      </c>
      <c r="BX56" s="131" t="s">
        <v>7</v>
      </c>
      <c r="CL56" s="131" t="s">
        <v>21</v>
      </c>
      <c r="CM56" s="131" t="s">
        <v>84</v>
      </c>
    </row>
    <row r="57" s="1" customFormat="1" ht="30" customHeight="1">
      <c r="B57" s="4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2"/>
    </row>
    <row r="58" s="1" customFormat="1" ht="6.96" customHeight="1">
      <c r="B58" s="67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72"/>
    </row>
  </sheetData>
  <sheetProtection sheet="1" formatColumns="0" formatRows="0" objects="1" scenarios="1" spinCount="100000" saltValue="pWwNVNDKpF47F+L2y0MghNvcKgi42YmGP4OAeMlZfWEI4fASqqNJ66Y+n/pgOZj9d3U80JZI6ekoimM5WwMlkQ==" hashValue="63/5YozDUBOFdle2Mt3CdritMLga8xe4ACTIRP6e2mSv9kGQygj89uGjMGTkuziSTZeg+5X53AtViyla0+MPdA==" algorithmName="SHA-512" password="CC35"/>
  <mergeCells count="57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A - Pavilon B'!C2" display="/"/>
    <hyperlink ref="A53" location="'B - Pavilon C'!C2" display="/"/>
    <hyperlink ref="A54" location="'C - Pavilon D'!C2" display="/"/>
    <hyperlink ref="A55" location="'D - Pavilon E'!C2" display="/"/>
    <hyperlink ref="A56" location="'E - Vedlejší náklady stavby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96</v>
      </c>
      <c r="G1" s="139" t="s">
        <v>97</v>
      </c>
      <c r="H1" s="139"/>
      <c r="I1" s="140"/>
      <c r="J1" s="139" t="s">
        <v>98</v>
      </c>
      <c r="K1" s="138" t="s">
        <v>99</v>
      </c>
      <c r="L1" s="139" t="s">
        <v>100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83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84</v>
      </c>
    </row>
    <row r="4" ht="36.96" customHeight="1">
      <c r="B4" s="28"/>
      <c r="C4" s="29"/>
      <c r="D4" s="30" t="s">
        <v>101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B1707 Stavební úpravy ZŠ JANOV - projektová dokumentace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102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103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23</v>
      </c>
      <c r="K11" s="51"/>
    </row>
    <row r="12" s="1" customFormat="1" ht="14.4" customHeight="1">
      <c r="B12" s="46"/>
      <c r="C12" s="47"/>
      <c r="D12" s="40" t="s">
        <v>24</v>
      </c>
      <c r="E12" s="47"/>
      <c r="F12" s="35" t="s">
        <v>25</v>
      </c>
      <c r="G12" s="47"/>
      <c r="H12" s="47"/>
      <c r="I12" s="146" t="s">
        <v>26</v>
      </c>
      <c r="J12" s="147" t="str">
        <f>'Rekapitulace stavby'!AN8</f>
        <v>26. 2. 2018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28</v>
      </c>
      <c r="E14" s="47"/>
      <c r="F14" s="47"/>
      <c r="G14" s="47"/>
      <c r="H14" s="47"/>
      <c r="I14" s="146" t="s">
        <v>29</v>
      </c>
      <c r="J14" s="35" t="s">
        <v>30</v>
      </c>
      <c r="K14" s="51"/>
    </row>
    <row r="15" s="1" customFormat="1" ht="18" customHeight="1">
      <c r="B15" s="46"/>
      <c r="C15" s="47"/>
      <c r="D15" s="47"/>
      <c r="E15" s="35" t="s">
        <v>31</v>
      </c>
      <c r="F15" s="47"/>
      <c r="G15" s="47"/>
      <c r="H15" s="47"/>
      <c r="I15" s="146" t="s">
        <v>32</v>
      </c>
      <c r="J15" s="35" t="s">
        <v>30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33</v>
      </c>
      <c r="E17" s="47"/>
      <c r="F17" s="47"/>
      <c r="G17" s="47"/>
      <c r="H17" s="47"/>
      <c r="I17" s="146" t="s">
        <v>29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32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35</v>
      </c>
      <c r="E20" s="47"/>
      <c r="F20" s="47"/>
      <c r="G20" s="47"/>
      <c r="H20" s="47"/>
      <c r="I20" s="146" t="s">
        <v>29</v>
      </c>
      <c r="J20" s="35" t="s">
        <v>30</v>
      </c>
      <c r="K20" s="51"/>
    </row>
    <row r="21" s="1" customFormat="1" ht="18" customHeight="1">
      <c r="B21" s="46"/>
      <c r="C21" s="47"/>
      <c r="D21" s="47"/>
      <c r="E21" s="35" t="s">
        <v>36</v>
      </c>
      <c r="F21" s="47"/>
      <c r="G21" s="47"/>
      <c r="H21" s="47"/>
      <c r="I21" s="146" t="s">
        <v>32</v>
      </c>
      <c r="J21" s="35" t="s">
        <v>30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38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30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40</v>
      </c>
      <c r="E27" s="47"/>
      <c r="F27" s="47"/>
      <c r="G27" s="47"/>
      <c r="H27" s="47"/>
      <c r="I27" s="144"/>
      <c r="J27" s="155">
        <f>ROUND(J92,2)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42</v>
      </c>
      <c r="G29" s="47"/>
      <c r="H29" s="47"/>
      <c r="I29" s="156" t="s">
        <v>41</v>
      </c>
      <c r="J29" s="52" t="s">
        <v>43</v>
      </c>
      <c r="K29" s="51"/>
    </row>
    <row r="30" s="1" customFormat="1" ht="14.4" customHeight="1">
      <c r="B30" s="46"/>
      <c r="C30" s="47"/>
      <c r="D30" s="55" t="s">
        <v>44</v>
      </c>
      <c r="E30" s="55" t="s">
        <v>45</v>
      </c>
      <c r="F30" s="157">
        <f>ROUND(SUM(BE92:BE382), 2)</f>
        <v>0</v>
      </c>
      <c r="G30" s="47"/>
      <c r="H30" s="47"/>
      <c r="I30" s="158">
        <v>0.20999999999999999</v>
      </c>
      <c r="J30" s="157">
        <f>ROUND(ROUND((SUM(BE92:BE382)), 2)*I30, 2)</f>
        <v>0</v>
      </c>
      <c r="K30" s="51"/>
    </row>
    <row r="31" s="1" customFormat="1" ht="14.4" customHeight="1">
      <c r="B31" s="46"/>
      <c r="C31" s="47"/>
      <c r="D31" s="47"/>
      <c r="E31" s="55" t="s">
        <v>46</v>
      </c>
      <c r="F31" s="157">
        <f>ROUND(SUM(BF92:BF382), 2)</f>
        <v>0</v>
      </c>
      <c r="G31" s="47"/>
      <c r="H31" s="47"/>
      <c r="I31" s="158">
        <v>0.14999999999999999</v>
      </c>
      <c r="J31" s="157">
        <f>ROUND(ROUND((SUM(BF92:BF382)),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47</v>
      </c>
      <c r="F32" s="157">
        <f>ROUND(SUM(BG92:BG382),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48</v>
      </c>
      <c r="F33" s="157">
        <f>ROUND(SUM(BH92:BH382),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49</v>
      </c>
      <c r="F34" s="157">
        <f>ROUND(SUM(BI92:BI382),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50</v>
      </c>
      <c r="E36" s="98"/>
      <c r="F36" s="98"/>
      <c r="G36" s="161" t="s">
        <v>51</v>
      </c>
      <c r="H36" s="162" t="s">
        <v>52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104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B1707 Stavební úpravy ZŠ JANOV - projektová dokumentace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102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A - Pavilon B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24</v>
      </c>
      <c r="D49" s="47"/>
      <c r="E49" s="47"/>
      <c r="F49" s="35" t="str">
        <f>F12</f>
        <v>Litvínov</v>
      </c>
      <c r="G49" s="47"/>
      <c r="H49" s="47"/>
      <c r="I49" s="146" t="s">
        <v>26</v>
      </c>
      <c r="J49" s="147" t="str">
        <f>IF(J12="","",J12)</f>
        <v>26. 2. 2018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28</v>
      </c>
      <c r="D51" s="47"/>
      <c r="E51" s="47"/>
      <c r="F51" s="35" t="str">
        <f>E15</f>
        <v>Město Litvínov</v>
      </c>
      <c r="G51" s="47"/>
      <c r="H51" s="47"/>
      <c r="I51" s="146" t="s">
        <v>35</v>
      </c>
      <c r="J51" s="44" t="str">
        <f>E21</f>
        <v>BPO spol. s r.o.,Lidická 1239,36317 OSTROV</v>
      </c>
      <c r="K51" s="51"/>
    </row>
    <row r="52" s="1" customFormat="1" ht="14.4" customHeight="1">
      <c r="B52" s="46"/>
      <c r="C52" s="40" t="s">
        <v>33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105</v>
      </c>
      <c r="D54" s="159"/>
      <c r="E54" s="159"/>
      <c r="F54" s="159"/>
      <c r="G54" s="159"/>
      <c r="H54" s="159"/>
      <c r="I54" s="173"/>
      <c r="J54" s="174" t="s">
        <v>106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107</v>
      </c>
      <c r="D56" s="47"/>
      <c r="E56" s="47"/>
      <c r="F56" s="47"/>
      <c r="G56" s="47"/>
      <c r="H56" s="47"/>
      <c r="I56" s="144"/>
      <c r="J56" s="155">
        <f>J92</f>
        <v>0</v>
      </c>
      <c r="K56" s="51"/>
      <c r="AU56" s="24" t="s">
        <v>108</v>
      </c>
    </row>
    <row r="57" s="7" customFormat="1" ht="24.96" customHeight="1">
      <c r="B57" s="177"/>
      <c r="C57" s="178"/>
      <c r="D57" s="179" t="s">
        <v>109</v>
      </c>
      <c r="E57" s="180"/>
      <c r="F57" s="180"/>
      <c r="G57" s="180"/>
      <c r="H57" s="180"/>
      <c r="I57" s="181"/>
      <c r="J57" s="182">
        <f>J93</f>
        <v>0</v>
      </c>
      <c r="K57" s="183"/>
    </row>
    <row r="58" s="8" customFormat="1" ht="19.92" customHeight="1">
      <c r="B58" s="184"/>
      <c r="C58" s="185"/>
      <c r="D58" s="186" t="s">
        <v>110</v>
      </c>
      <c r="E58" s="187"/>
      <c r="F58" s="187"/>
      <c r="G58" s="187"/>
      <c r="H58" s="187"/>
      <c r="I58" s="188"/>
      <c r="J58" s="189">
        <f>J94</f>
        <v>0</v>
      </c>
      <c r="K58" s="190"/>
    </row>
    <row r="59" s="8" customFormat="1" ht="19.92" customHeight="1">
      <c r="B59" s="184"/>
      <c r="C59" s="185"/>
      <c r="D59" s="186" t="s">
        <v>111</v>
      </c>
      <c r="E59" s="187"/>
      <c r="F59" s="187"/>
      <c r="G59" s="187"/>
      <c r="H59" s="187"/>
      <c r="I59" s="188"/>
      <c r="J59" s="189">
        <f>J101</f>
        <v>0</v>
      </c>
      <c r="K59" s="190"/>
    </row>
    <row r="60" s="8" customFormat="1" ht="19.92" customHeight="1">
      <c r="B60" s="184"/>
      <c r="C60" s="185"/>
      <c r="D60" s="186" t="s">
        <v>112</v>
      </c>
      <c r="E60" s="187"/>
      <c r="F60" s="187"/>
      <c r="G60" s="187"/>
      <c r="H60" s="187"/>
      <c r="I60" s="188"/>
      <c r="J60" s="189">
        <f>J118</f>
        <v>0</v>
      </c>
      <c r="K60" s="190"/>
    </row>
    <row r="61" s="8" customFormat="1" ht="19.92" customHeight="1">
      <c r="B61" s="184"/>
      <c r="C61" s="185"/>
      <c r="D61" s="186" t="s">
        <v>113</v>
      </c>
      <c r="E61" s="187"/>
      <c r="F61" s="187"/>
      <c r="G61" s="187"/>
      <c r="H61" s="187"/>
      <c r="I61" s="188"/>
      <c r="J61" s="189">
        <f>J129</f>
        <v>0</v>
      </c>
      <c r="K61" s="190"/>
    </row>
    <row r="62" s="8" customFormat="1" ht="19.92" customHeight="1">
      <c r="B62" s="184"/>
      <c r="C62" s="185"/>
      <c r="D62" s="186" t="s">
        <v>114</v>
      </c>
      <c r="E62" s="187"/>
      <c r="F62" s="187"/>
      <c r="G62" s="187"/>
      <c r="H62" s="187"/>
      <c r="I62" s="188"/>
      <c r="J62" s="189">
        <f>J191</f>
        <v>0</v>
      </c>
      <c r="K62" s="190"/>
    </row>
    <row r="63" s="8" customFormat="1" ht="19.92" customHeight="1">
      <c r="B63" s="184"/>
      <c r="C63" s="185"/>
      <c r="D63" s="186" t="s">
        <v>115</v>
      </c>
      <c r="E63" s="187"/>
      <c r="F63" s="187"/>
      <c r="G63" s="187"/>
      <c r="H63" s="187"/>
      <c r="I63" s="188"/>
      <c r="J63" s="189">
        <f>J199</f>
        <v>0</v>
      </c>
      <c r="K63" s="190"/>
    </row>
    <row r="64" s="7" customFormat="1" ht="24.96" customHeight="1">
      <c r="B64" s="177"/>
      <c r="C64" s="178"/>
      <c r="D64" s="179" t="s">
        <v>116</v>
      </c>
      <c r="E64" s="180"/>
      <c r="F64" s="180"/>
      <c r="G64" s="180"/>
      <c r="H64" s="180"/>
      <c r="I64" s="181"/>
      <c r="J64" s="182">
        <f>J201</f>
        <v>0</v>
      </c>
      <c r="K64" s="183"/>
    </row>
    <row r="65" s="8" customFormat="1" ht="19.92" customHeight="1">
      <c r="B65" s="184"/>
      <c r="C65" s="185"/>
      <c r="D65" s="186" t="s">
        <v>117</v>
      </c>
      <c r="E65" s="187"/>
      <c r="F65" s="187"/>
      <c r="G65" s="187"/>
      <c r="H65" s="187"/>
      <c r="I65" s="188"/>
      <c r="J65" s="189">
        <f>J202</f>
        <v>0</v>
      </c>
      <c r="K65" s="190"/>
    </row>
    <row r="66" s="8" customFormat="1" ht="19.92" customHeight="1">
      <c r="B66" s="184"/>
      <c r="C66" s="185"/>
      <c r="D66" s="186" t="s">
        <v>118</v>
      </c>
      <c r="E66" s="187"/>
      <c r="F66" s="187"/>
      <c r="G66" s="187"/>
      <c r="H66" s="187"/>
      <c r="I66" s="188"/>
      <c r="J66" s="189">
        <f>J226</f>
        <v>0</v>
      </c>
      <c r="K66" s="190"/>
    </row>
    <row r="67" s="8" customFormat="1" ht="19.92" customHeight="1">
      <c r="B67" s="184"/>
      <c r="C67" s="185"/>
      <c r="D67" s="186" t="s">
        <v>119</v>
      </c>
      <c r="E67" s="187"/>
      <c r="F67" s="187"/>
      <c r="G67" s="187"/>
      <c r="H67" s="187"/>
      <c r="I67" s="188"/>
      <c r="J67" s="189">
        <f>J235</f>
        <v>0</v>
      </c>
      <c r="K67" s="190"/>
    </row>
    <row r="68" s="8" customFormat="1" ht="19.92" customHeight="1">
      <c r="B68" s="184"/>
      <c r="C68" s="185"/>
      <c r="D68" s="186" t="s">
        <v>120</v>
      </c>
      <c r="E68" s="187"/>
      <c r="F68" s="187"/>
      <c r="G68" s="187"/>
      <c r="H68" s="187"/>
      <c r="I68" s="188"/>
      <c r="J68" s="189">
        <f>J261</f>
        <v>0</v>
      </c>
      <c r="K68" s="190"/>
    </row>
    <row r="69" s="8" customFormat="1" ht="19.92" customHeight="1">
      <c r="B69" s="184"/>
      <c r="C69" s="185"/>
      <c r="D69" s="186" t="s">
        <v>121</v>
      </c>
      <c r="E69" s="187"/>
      <c r="F69" s="187"/>
      <c r="G69" s="187"/>
      <c r="H69" s="187"/>
      <c r="I69" s="188"/>
      <c r="J69" s="189">
        <f>J298</f>
        <v>0</v>
      </c>
      <c r="K69" s="190"/>
    </row>
    <row r="70" s="8" customFormat="1" ht="19.92" customHeight="1">
      <c r="B70" s="184"/>
      <c r="C70" s="185"/>
      <c r="D70" s="186" t="s">
        <v>122</v>
      </c>
      <c r="E70" s="187"/>
      <c r="F70" s="187"/>
      <c r="G70" s="187"/>
      <c r="H70" s="187"/>
      <c r="I70" s="188"/>
      <c r="J70" s="189">
        <f>J339</f>
        <v>0</v>
      </c>
      <c r="K70" s="190"/>
    </row>
    <row r="71" s="8" customFormat="1" ht="19.92" customHeight="1">
      <c r="B71" s="184"/>
      <c r="C71" s="185"/>
      <c r="D71" s="186" t="s">
        <v>123</v>
      </c>
      <c r="E71" s="187"/>
      <c r="F71" s="187"/>
      <c r="G71" s="187"/>
      <c r="H71" s="187"/>
      <c r="I71" s="188"/>
      <c r="J71" s="189">
        <f>J351</f>
        <v>0</v>
      </c>
      <c r="K71" s="190"/>
    </row>
    <row r="72" s="8" customFormat="1" ht="19.92" customHeight="1">
      <c r="B72" s="184"/>
      <c r="C72" s="185"/>
      <c r="D72" s="186" t="s">
        <v>124</v>
      </c>
      <c r="E72" s="187"/>
      <c r="F72" s="187"/>
      <c r="G72" s="187"/>
      <c r="H72" s="187"/>
      <c r="I72" s="188"/>
      <c r="J72" s="189">
        <f>J370</f>
        <v>0</v>
      </c>
      <c r="K72" s="190"/>
    </row>
    <row r="73" s="1" customFormat="1" ht="21.84" customHeight="1">
      <c r="B73" s="46"/>
      <c r="C73" s="47"/>
      <c r="D73" s="47"/>
      <c r="E73" s="47"/>
      <c r="F73" s="47"/>
      <c r="G73" s="47"/>
      <c r="H73" s="47"/>
      <c r="I73" s="144"/>
      <c r="J73" s="47"/>
      <c r="K73" s="51"/>
    </row>
    <row r="74" s="1" customFormat="1" ht="6.96" customHeight="1">
      <c r="B74" s="67"/>
      <c r="C74" s="68"/>
      <c r="D74" s="68"/>
      <c r="E74" s="68"/>
      <c r="F74" s="68"/>
      <c r="G74" s="68"/>
      <c r="H74" s="68"/>
      <c r="I74" s="166"/>
      <c r="J74" s="68"/>
      <c r="K74" s="69"/>
    </row>
    <row r="78" s="1" customFormat="1" ht="6.96" customHeight="1">
      <c r="B78" s="70"/>
      <c r="C78" s="71"/>
      <c r="D78" s="71"/>
      <c r="E78" s="71"/>
      <c r="F78" s="71"/>
      <c r="G78" s="71"/>
      <c r="H78" s="71"/>
      <c r="I78" s="169"/>
      <c r="J78" s="71"/>
      <c r="K78" s="71"/>
      <c r="L78" s="72"/>
    </row>
    <row r="79" s="1" customFormat="1" ht="36.96" customHeight="1">
      <c r="B79" s="46"/>
      <c r="C79" s="73" t="s">
        <v>125</v>
      </c>
      <c r="D79" s="74"/>
      <c r="E79" s="74"/>
      <c r="F79" s="74"/>
      <c r="G79" s="74"/>
      <c r="H79" s="74"/>
      <c r="I79" s="191"/>
      <c r="J79" s="74"/>
      <c r="K79" s="74"/>
      <c r="L79" s="72"/>
    </row>
    <row r="80" s="1" customFormat="1" ht="6.96" customHeight="1">
      <c r="B80" s="46"/>
      <c r="C80" s="74"/>
      <c r="D80" s="74"/>
      <c r="E80" s="74"/>
      <c r="F80" s="74"/>
      <c r="G80" s="74"/>
      <c r="H80" s="74"/>
      <c r="I80" s="191"/>
      <c r="J80" s="74"/>
      <c r="K80" s="74"/>
      <c r="L80" s="72"/>
    </row>
    <row r="81" s="1" customFormat="1" ht="14.4" customHeight="1">
      <c r="B81" s="46"/>
      <c r="C81" s="76" t="s">
        <v>18</v>
      </c>
      <c r="D81" s="74"/>
      <c r="E81" s="74"/>
      <c r="F81" s="74"/>
      <c r="G81" s="74"/>
      <c r="H81" s="74"/>
      <c r="I81" s="191"/>
      <c r="J81" s="74"/>
      <c r="K81" s="74"/>
      <c r="L81" s="72"/>
    </row>
    <row r="82" s="1" customFormat="1" ht="16.5" customHeight="1">
      <c r="B82" s="46"/>
      <c r="C82" s="74"/>
      <c r="D82" s="74"/>
      <c r="E82" s="192" t="str">
        <f>E7</f>
        <v>B1707 Stavební úpravy ZŠ JANOV - projektová dokumentace</v>
      </c>
      <c r="F82" s="76"/>
      <c r="G82" s="76"/>
      <c r="H82" s="76"/>
      <c r="I82" s="191"/>
      <c r="J82" s="74"/>
      <c r="K82" s="74"/>
      <c r="L82" s="72"/>
    </row>
    <row r="83" s="1" customFormat="1" ht="14.4" customHeight="1">
      <c r="B83" s="46"/>
      <c r="C83" s="76" t="s">
        <v>102</v>
      </c>
      <c r="D83" s="74"/>
      <c r="E83" s="74"/>
      <c r="F83" s="74"/>
      <c r="G83" s="74"/>
      <c r="H83" s="74"/>
      <c r="I83" s="191"/>
      <c r="J83" s="74"/>
      <c r="K83" s="74"/>
      <c r="L83" s="72"/>
    </row>
    <row r="84" s="1" customFormat="1" ht="17.25" customHeight="1">
      <c r="B84" s="46"/>
      <c r="C84" s="74"/>
      <c r="D84" s="74"/>
      <c r="E84" s="82" t="str">
        <f>E9</f>
        <v>A - Pavilon B</v>
      </c>
      <c r="F84" s="74"/>
      <c r="G84" s="74"/>
      <c r="H84" s="74"/>
      <c r="I84" s="191"/>
      <c r="J84" s="74"/>
      <c r="K84" s="74"/>
      <c r="L84" s="72"/>
    </row>
    <row r="85" s="1" customFormat="1" ht="6.96" customHeight="1">
      <c r="B85" s="46"/>
      <c r="C85" s="74"/>
      <c r="D85" s="74"/>
      <c r="E85" s="74"/>
      <c r="F85" s="74"/>
      <c r="G85" s="74"/>
      <c r="H85" s="74"/>
      <c r="I85" s="191"/>
      <c r="J85" s="74"/>
      <c r="K85" s="74"/>
      <c r="L85" s="72"/>
    </row>
    <row r="86" s="1" customFormat="1" ht="18" customHeight="1">
      <c r="B86" s="46"/>
      <c r="C86" s="76" t="s">
        <v>24</v>
      </c>
      <c r="D86" s="74"/>
      <c r="E86" s="74"/>
      <c r="F86" s="193" t="str">
        <f>F12</f>
        <v>Litvínov</v>
      </c>
      <c r="G86" s="74"/>
      <c r="H86" s="74"/>
      <c r="I86" s="194" t="s">
        <v>26</v>
      </c>
      <c r="J86" s="85" t="str">
        <f>IF(J12="","",J12)</f>
        <v>26. 2. 2018</v>
      </c>
      <c r="K86" s="74"/>
      <c r="L86" s="72"/>
    </row>
    <row r="87" s="1" customFormat="1" ht="6.96" customHeight="1">
      <c r="B87" s="46"/>
      <c r="C87" s="74"/>
      <c r="D87" s="74"/>
      <c r="E87" s="74"/>
      <c r="F87" s="74"/>
      <c r="G87" s="74"/>
      <c r="H87" s="74"/>
      <c r="I87" s="191"/>
      <c r="J87" s="74"/>
      <c r="K87" s="74"/>
      <c r="L87" s="72"/>
    </row>
    <row r="88" s="1" customFormat="1">
      <c r="B88" s="46"/>
      <c r="C88" s="76" t="s">
        <v>28</v>
      </c>
      <c r="D88" s="74"/>
      <c r="E88" s="74"/>
      <c r="F88" s="193" t="str">
        <f>E15</f>
        <v>Město Litvínov</v>
      </c>
      <c r="G88" s="74"/>
      <c r="H88" s="74"/>
      <c r="I88" s="194" t="s">
        <v>35</v>
      </c>
      <c r="J88" s="193" t="str">
        <f>E21</f>
        <v>BPO spol. s r.o.,Lidická 1239,36317 OSTROV</v>
      </c>
      <c r="K88" s="74"/>
      <c r="L88" s="72"/>
    </row>
    <row r="89" s="1" customFormat="1" ht="14.4" customHeight="1">
      <c r="B89" s="46"/>
      <c r="C89" s="76" t="s">
        <v>33</v>
      </c>
      <c r="D89" s="74"/>
      <c r="E89" s="74"/>
      <c r="F89" s="193" t="str">
        <f>IF(E18="","",E18)</f>
        <v/>
      </c>
      <c r="G89" s="74"/>
      <c r="H89" s="74"/>
      <c r="I89" s="191"/>
      <c r="J89" s="74"/>
      <c r="K89" s="74"/>
      <c r="L89" s="72"/>
    </row>
    <row r="90" s="1" customFormat="1" ht="10.32" customHeight="1">
      <c r="B90" s="46"/>
      <c r="C90" s="74"/>
      <c r="D90" s="74"/>
      <c r="E90" s="74"/>
      <c r="F90" s="74"/>
      <c r="G90" s="74"/>
      <c r="H90" s="74"/>
      <c r="I90" s="191"/>
      <c r="J90" s="74"/>
      <c r="K90" s="74"/>
      <c r="L90" s="72"/>
    </row>
    <row r="91" s="9" customFormat="1" ht="29.28" customHeight="1">
      <c r="B91" s="195"/>
      <c r="C91" s="196" t="s">
        <v>126</v>
      </c>
      <c r="D91" s="197" t="s">
        <v>59</v>
      </c>
      <c r="E91" s="197" t="s">
        <v>55</v>
      </c>
      <c r="F91" s="197" t="s">
        <v>127</v>
      </c>
      <c r="G91" s="197" t="s">
        <v>128</v>
      </c>
      <c r="H91" s="197" t="s">
        <v>129</v>
      </c>
      <c r="I91" s="198" t="s">
        <v>130</v>
      </c>
      <c r="J91" s="197" t="s">
        <v>106</v>
      </c>
      <c r="K91" s="199" t="s">
        <v>131</v>
      </c>
      <c r="L91" s="200"/>
      <c r="M91" s="102" t="s">
        <v>132</v>
      </c>
      <c r="N91" s="103" t="s">
        <v>44</v>
      </c>
      <c r="O91" s="103" t="s">
        <v>133</v>
      </c>
      <c r="P91" s="103" t="s">
        <v>134</v>
      </c>
      <c r="Q91" s="103" t="s">
        <v>135</v>
      </c>
      <c r="R91" s="103" t="s">
        <v>136</v>
      </c>
      <c r="S91" s="103" t="s">
        <v>137</v>
      </c>
      <c r="T91" s="104" t="s">
        <v>138</v>
      </c>
    </row>
    <row r="92" s="1" customFormat="1" ht="29.28" customHeight="1">
      <c r="B92" s="46"/>
      <c r="C92" s="108" t="s">
        <v>107</v>
      </c>
      <c r="D92" s="74"/>
      <c r="E92" s="74"/>
      <c r="F92" s="74"/>
      <c r="G92" s="74"/>
      <c r="H92" s="74"/>
      <c r="I92" s="191"/>
      <c r="J92" s="201">
        <f>BK92</f>
        <v>0</v>
      </c>
      <c r="K92" s="74"/>
      <c r="L92" s="72"/>
      <c r="M92" s="105"/>
      <c r="N92" s="106"/>
      <c r="O92" s="106"/>
      <c r="P92" s="202">
        <f>P93+P201</f>
        <v>0</v>
      </c>
      <c r="Q92" s="106"/>
      <c r="R92" s="202">
        <f>R93+R201</f>
        <v>5.322258999999999</v>
      </c>
      <c r="S92" s="106"/>
      <c r="T92" s="203">
        <f>T93+T201</f>
        <v>3.5241799999999999</v>
      </c>
      <c r="AT92" s="24" t="s">
        <v>73</v>
      </c>
      <c r="AU92" s="24" t="s">
        <v>108</v>
      </c>
      <c r="BK92" s="204">
        <f>BK93+BK201</f>
        <v>0</v>
      </c>
    </row>
    <row r="93" s="10" customFormat="1" ht="37.44" customHeight="1">
      <c r="B93" s="205"/>
      <c r="C93" s="206"/>
      <c r="D93" s="207" t="s">
        <v>73</v>
      </c>
      <c r="E93" s="208" t="s">
        <v>139</v>
      </c>
      <c r="F93" s="208" t="s">
        <v>140</v>
      </c>
      <c r="G93" s="206"/>
      <c r="H93" s="206"/>
      <c r="I93" s="209"/>
      <c r="J93" s="210">
        <f>BK93</f>
        <v>0</v>
      </c>
      <c r="K93" s="206"/>
      <c r="L93" s="211"/>
      <c r="M93" s="212"/>
      <c r="N93" s="213"/>
      <c r="O93" s="213"/>
      <c r="P93" s="214">
        <f>P94+P101+P118+P129+P191+P199</f>
        <v>0</v>
      </c>
      <c r="Q93" s="213"/>
      <c r="R93" s="214">
        <f>R94+R101+R118+R129+R191+R199</f>
        <v>0.098799999999999999</v>
      </c>
      <c r="S93" s="213"/>
      <c r="T93" s="215">
        <f>T94+T101+T118+T129+T191+T199</f>
        <v>3.5241799999999999</v>
      </c>
      <c r="AR93" s="216" t="s">
        <v>82</v>
      </c>
      <c r="AT93" s="217" t="s">
        <v>73</v>
      </c>
      <c r="AU93" s="217" t="s">
        <v>74</v>
      </c>
      <c r="AY93" s="216" t="s">
        <v>141</v>
      </c>
      <c r="BK93" s="218">
        <f>BK94+BK101+BK118+BK129+BK191+BK199</f>
        <v>0</v>
      </c>
    </row>
    <row r="94" s="10" customFormat="1" ht="19.92" customHeight="1">
      <c r="B94" s="205"/>
      <c r="C94" s="206"/>
      <c r="D94" s="207" t="s">
        <v>73</v>
      </c>
      <c r="E94" s="219" t="s">
        <v>142</v>
      </c>
      <c r="F94" s="219" t="s">
        <v>143</v>
      </c>
      <c r="G94" s="206"/>
      <c r="H94" s="206"/>
      <c r="I94" s="209"/>
      <c r="J94" s="220">
        <f>BK94</f>
        <v>0</v>
      </c>
      <c r="K94" s="206"/>
      <c r="L94" s="211"/>
      <c r="M94" s="212"/>
      <c r="N94" s="213"/>
      <c r="O94" s="213"/>
      <c r="P94" s="214">
        <f>SUM(P95:P100)</f>
        <v>0</v>
      </c>
      <c r="Q94" s="213"/>
      <c r="R94" s="214">
        <f>SUM(R95:R100)</f>
        <v>0</v>
      </c>
      <c r="S94" s="213"/>
      <c r="T94" s="215">
        <f>SUM(T95:T100)</f>
        <v>0</v>
      </c>
      <c r="AR94" s="216" t="s">
        <v>82</v>
      </c>
      <c r="AT94" s="217" t="s">
        <v>73</v>
      </c>
      <c r="AU94" s="217" t="s">
        <v>82</v>
      </c>
      <c r="AY94" s="216" t="s">
        <v>141</v>
      </c>
      <c r="BK94" s="218">
        <f>SUM(BK95:BK100)</f>
        <v>0</v>
      </c>
    </row>
    <row r="95" s="1" customFormat="1" ht="16.5" customHeight="1">
      <c r="B95" s="46"/>
      <c r="C95" s="221" t="s">
        <v>82</v>
      </c>
      <c r="D95" s="221" t="s">
        <v>144</v>
      </c>
      <c r="E95" s="222" t="s">
        <v>145</v>
      </c>
      <c r="F95" s="223" t="s">
        <v>146</v>
      </c>
      <c r="G95" s="224" t="s">
        <v>147</v>
      </c>
      <c r="H95" s="225">
        <v>2</v>
      </c>
      <c r="I95" s="226"/>
      <c r="J95" s="227">
        <f>ROUND(I95*H95,2)</f>
        <v>0</v>
      </c>
      <c r="K95" s="223" t="s">
        <v>30</v>
      </c>
      <c r="L95" s="72"/>
      <c r="M95" s="228" t="s">
        <v>30</v>
      </c>
      <c r="N95" s="229" t="s">
        <v>45</v>
      </c>
      <c r="O95" s="47"/>
      <c r="P95" s="230">
        <f>O95*H95</f>
        <v>0</v>
      </c>
      <c r="Q95" s="230">
        <v>0</v>
      </c>
      <c r="R95" s="230">
        <f>Q95*H95</f>
        <v>0</v>
      </c>
      <c r="S95" s="230">
        <v>0</v>
      </c>
      <c r="T95" s="231">
        <f>S95*H95</f>
        <v>0</v>
      </c>
      <c r="AR95" s="24" t="s">
        <v>148</v>
      </c>
      <c r="AT95" s="24" t="s">
        <v>144</v>
      </c>
      <c r="AU95" s="24" t="s">
        <v>84</v>
      </c>
      <c r="AY95" s="24" t="s">
        <v>141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24" t="s">
        <v>82</v>
      </c>
      <c r="BK95" s="232">
        <f>ROUND(I95*H95,2)</f>
        <v>0</v>
      </c>
      <c r="BL95" s="24" t="s">
        <v>148</v>
      </c>
      <c r="BM95" s="24" t="s">
        <v>149</v>
      </c>
    </row>
    <row r="96" s="11" customFormat="1">
      <c r="B96" s="233"/>
      <c r="C96" s="234"/>
      <c r="D96" s="235" t="s">
        <v>150</v>
      </c>
      <c r="E96" s="236" t="s">
        <v>30</v>
      </c>
      <c r="F96" s="237" t="s">
        <v>151</v>
      </c>
      <c r="G96" s="234"/>
      <c r="H96" s="236" t="s">
        <v>30</v>
      </c>
      <c r="I96" s="238"/>
      <c r="J96" s="234"/>
      <c r="K96" s="234"/>
      <c r="L96" s="239"/>
      <c r="M96" s="240"/>
      <c r="N96" s="241"/>
      <c r="O96" s="241"/>
      <c r="P96" s="241"/>
      <c r="Q96" s="241"/>
      <c r="R96" s="241"/>
      <c r="S96" s="241"/>
      <c r="T96" s="242"/>
      <c r="AT96" s="243" t="s">
        <v>150</v>
      </c>
      <c r="AU96" s="243" t="s">
        <v>84</v>
      </c>
      <c r="AV96" s="11" t="s">
        <v>82</v>
      </c>
      <c r="AW96" s="11" t="s">
        <v>37</v>
      </c>
      <c r="AX96" s="11" t="s">
        <v>74</v>
      </c>
      <c r="AY96" s="243" t="s">
        <v>141</v>
      </c>
    </row>
    <row r="97" s="12" customFormat="1">
      <c r="B97" s="244"/>
      <c r="C97" s="245"/>
      <c r="D97" s="235" t="s">
        <v>150</v>
      </c>
      <c r="E97" s="246" t="s">
        <v>30</v>
      </c>
      <c r="F97" s="247" t="s">
        <v>152</v>
      </c>
      <c r="G97" s="245"/>
      <c r="H97" s="248">
        <v>2</v>
      </c>
      <c r="I97" s="249"/>
      <c r="J97" s="245"/>
      <c r="K97" s="245"/>
      <c r="L97" s="250"/>
      <c r="M97" s="251"/>
      <c r="N97" s="252"/>
      <c r="O97" s="252"/>
      <c r="P97" s="252"/>
      <c r="Q97" s="252"/>
      <c r="R97" s="252"/>
      <c r="S97" s="252"/>
      <c r="T97" s="253"/>
      <c r="AT97" s="254" t="s">
        <v>150</v>
      </c>
      <c r="AU97" s="254" t="s">
        <v>84</v>
      </c>
      <c r="AV97" s="12" t="s">
        <v>84</v>
      </c>
      <c r="AW97" s="12" t="s">
        <v>37</v>
      </c>
      <c r="AX97" s="12" t="s">
        <v>82</v>
      </c>
      <c r="AY97" s="254" t="s">
        <v>141</v>
      </c>
    </row>
    <row r="98" s="1" customFormat="1" ht="16.5" customHeight="1">
      <c r="B98" s="46"/>
      <c r="C98" s="221" t="s">
        <v>84</v>
      </c>
      <c r="D98" s="221" t="s">
        <v>144</v>
      </c>
      <c r="E98" s="222" t="s">
        <v>153</v>
      </c>
      <c r="F98" s="223" t="s">
        <v>154</v>
      </c>
      <c r="G98" s="224" t="s">
        <v>147</v>
      </c>
      <c r="H98" s="225">
        <v>1</v>
      </c>
      <c r="I98" s="226"/>
      <c r="J98" s="227">
        <f>ROUND(I98*H98,2)</f>
        <v>0</v>
      </c>
      <c r="K98" s="223" t="s">
        <v>30</v>
      </c>
      <c r="L98" s="72"/>
      <c r="M98" s="228" t="s">
        <v>30</v>
      </c>
      <c r="N98" s="229" t="s">
        <v>45</v>
      </c>
      <c r="O98" s="47"/>
      <c r="P98" s="230">
        <f>O98*H98</f>
        <v>0</v>
      </c>
      <c r="Q98" s="230">
        <v>0</v>
      </c>
      <c r="R98" s="230">
        <f>Q98*H98</f>
        <v>0</v>
      </c>
      <c r="S98" s="230">
        <v>0</v>
      </c>
      <c r="T98" s="231">
        <f>S98*H98</f>
        <v>0</v>
      </c>
      <c r="AR98" s="24" t="s">
        <v>148</v>
      </c>
      <c r="AT98" s="24" t="s">
        <v>144</v>
      </c>
      <c r="AU98" s="24" t="s">
        <v>84</v>
      </c>
      <c r="AY98" s="24" t="s">
        <v>141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24" t="s">
        <v>82</v>
      </c>
      <c r="BK98" s="232">
        <f>ROUND(I98*H98,2)</f>
        <v>0</v>
      </c>
      <c r="BL98" s="24" t="s">
        <v>148</v>
      </c>
      <c r="BM98" s="24" t="s">
        <v>155</v>
      </c>
    </row>
    <row r="99" s="11" customFormat="1">
      <c r="B99" s="233"/>
      <c r="C99" s="234"/>
      <c r="D99" s="235" t="s">
        <v>150</v>
      </c>
      <c r="E99" s="236" t="s">
        <v>30</v>
      </c>
      <c r="F99" s="237" t="s">
        <v>151</v>
      </c>
      <c r="G99" s="234"/>
      <c r="H99" s="236" t="s">
        <v>30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AT99" s="243" t="s">
        <v>150</v>
      </c>
      <c r="AU99" s="243" t="s">
        <v>84</v>
      </c>
      <c r="AV99" s="11" t="s">
        <v>82</v>
      </c>
      <c r="AW99" s="11" t="s">
        <v>37</v>
      </c>
      <c r="AX99" s="11" t="s">
        <v>74</v>
      </c>
      <c r="AY99" s="243" t="s">
        <v>141</v>
      </c>
    </row>
    <row r="100" s="12" customFormat="1">
      <c r="B100" s="244"/>
      <c r="C100" s="245"/>
      <c r="D100" s="235" t="s">
        <v>150</v>
      </c>
      <c r="E100" s="246" t="s">
        <v>30</v>
      </c>
      <c r="F100" s="247" t="s">
        <v>156</v>
      </c>
      <c r="G100" s="245"/>
      <c r="H100" s="248">
        <v>1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AT100" s="254" t="s">
        <v>150</v>
      </c>
      <c r="AU100" s="254" t="s">
        <v>84</v>
      </c>
      <c r="AV100" s="12" t="s">
        <v>84</v>
      </c>
      <c r="AW100" s="12" t="s">
        <v>37</v>
      </c>
      <c r="AX100" s="12" t="s">
        <v>82</v>
      </c>
      <c r="AY100" s="254" t="s">
        <v>141</v>
      </c>
    </row>
    <row r="101" s="10" customFormat="1" ht="29.88" customHeight="1">
      <c r="B101" s="205"/>
      <c r="C101" s="206"/>
      <c r="D101" s="207" t="s">
        <v>73</v>
      </c>
      <c r="E101" s="219" t="s">
        <v>157</v>
      </c>
      <c r="F101" s="219" t="s">
        <v>158</v>
      </c>
      <c r="G101" s="206"/>
      <c r="H101" s="206"/>
      <c r="I101" s="209"/>
      <c r="J101" s="220">
        <f>BK101</f>
        <v>0</v>
      </c>
      <c r="K101" s="206"/>
      <c r="L101" s="211"/>
      <c r="M101" s="212"/>
      <c r="N101" s="213"/>
      <c r="O101" s="213"/>
      <c r="P101" s="214">
        <f>SUM(P102:P117)</f>
        <v>0</v>
      </c>
      <c r="Q101" s="213"/>
      <c r="R101" s="214">
        <f>SUM(R102:R117)</f>
        <v>0</v>
      </c>
      <c r="S101" s="213"/>
      <c r="T101" s="215">
        <f>SUM(T102:T117)</f>
        <v>0</v>
      </c>
      <c r="AR101" s="216" t="s">
        <v>82</v>
      </c>
      <c r="AT101" s="217" t="s">
        <v>73</v>
      </c>
      <c r="AU101" s="217" t="s">
        <v>82</v>
      </c>
      <c r="AY101" s="216" t="s">
        <v>141</v>
      </c>
      <c r="BK101" s="218">
        <f>SUM(BK102:BK117)</f>
        <v>0</v>
      </c>
    </row>
    <row r="102" s="1" customFormat="1" ht="25.5" customHeight="1">
      <c r="B102" s="46"/>
      <c r="C102" s="221" t="s">
        <v>159</v>
      </c>
      <c r="D102" s="221" t="s">
        <v>144</v>
      </c>
      <c r="E102" s="222" t="s">
        <v>160</v>
      </c>
      <c r="F102" s="223" t="s">
        <v>161</v>
      </c>
      <c r="G102" s="224" t="s">
        <v>147</v>
      </c>
      <c r="H102" s="225">
        <v>140</v>
      </c>
      <c r="I102" s="226"/>
      <c r="J102" s="227">
        <f>ROUND(I102*H102,2)</f>
        <v>0</v>
      </c>
      <c r="K102" s="223" t="s">
        <v>162</v>
      </c>
      <c r="L102" s="72"/>
      <c r="M102" s="228" t="s">
        <v>30</v>
      </c>
      <c r="N102" s="229" t="s">
        <v>45</v>
      </c>
      <c r="O102" s="47"/>
      <c r="P102" s="230">
        <f>O102*H102</f>
        <v>0</v>
      </c>
      <c r="Q102" s="230">
        <v>0</v>
      </c>
      <c r="R102" s="230">
        <f>Q102*H102</f>
        <v>0</v>
      </c>
      <c r="S102" s="230">
        <v>0</v>
      </c>
      <c r="T102" s="231">
        <f>S102*H102</f>
        <v>0</v>
      </c>
      <c r="AR102" s="24" t="s">
        <v>148</v>
      </c>
      <c r="AT102" s="24" t="s">
        <v>144</v>
      </c>
      <c r="AU102" s="24" t="s">
        <v>84</v>
      </c>
      <c r="AY102" s="24" t="s">
        <v>141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24" t="s">
        <v>82</v>
      </c>
      <c r="BK102" s="232">
        <f>ROUND(I102*H102,2)</f>
        <v>0</v>
      </c>
      <c r="BL102" s="24" t="s">
        <v>148</v>
      </c>
      <c r="BM102" s="24" t="s">
        <v>163</v>
      </c>
    </row>
    <row r="103" s="11" customFormat="1">
      <c r="B103" s="233"/>
      <c r="C103" s="234"/>
      <c r="D103" s="235" t="s">
        <v>150</v>
      </c>
      <c r="E103" s="236" t="s">
        <v>30</v>
      </c>
      <c r="F103" s="237" t="s">
        <v>164</v>
      </c>
      <c r="G103" s="234"/>
      <c r="H103" s="236" t="s">
        <v>30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AT103" s="243" t="s">
        <v>150</v>
      </c>
      <c r="AU103" s="243" t="s">
        <v>84</v>
      </c>
      <c r="AV103" s="11" t="s">
        <v>82</v>
      </c>
      <c r="AW103" s="11" t="s">
        <v>37</v>
      </c>
      <c r="AX103" s="11" t="s">
        <v>74</v>
      </c>
      <c r="AY103" s="243" t="s">
        <v>141</v>
      </c>
    </row>
    <row r="104" s="12" customFormat="1">
      <c r="B104" s="244"/>
      <c r="C104" s="245"/>
      <c r="D104" s="235" t="s">
        <v>150</v>
      </c>
      <c r="E104" s="246" t="s">
        <v>30</v>
      </c>
      <c r="F104" s="247" t="s">
        <v>165</v>
      </c>
      <c r="G104" s="245"/>
      <c r="H104" s="248">
        <v>19.98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AT104" s="254" t="s">
        <v>150</v>
      </c>
      <c r="AU104" s="254" t="s">
        <v>84</v>
      </c>
      <c r="AV104" s="12" t="s">
        <v>84</v>
      </c>
      <c r="AW104" s="12" t="s">
        <v>37</v>
      </c>
      <c r="AX104" s="12" t="s">
        <v>74</v>
      </c>
      <c r="AY104" s="254" t="s">
        <v>141</v>
      </c>
    </row>
    <row r="105" s="11" customFormat="1">
      <c r="B105" s="233"/>
      <c r="C105" s="234"/>
      <c r="D105" s="235" t="s">
        <v>150</v>
      </c>
      <c r="E105" s="236" t="s">
        <v>30</v>
      </c>
      <c r="F105" s="237" t="s">
        <v>166</v>
      </c>
      <c r="G105" s="234"/>
      <c r="H105" s="236" t="s">
        <v>30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AT105" s="243" t="s">
        <v>150</v>
      </c>
      <c r="AU105" s="243" t="s">
        <v>84</v>
      </c>
      <c r="AV105" s="11" t="s">
        <v>82</v>
      </c>
      <c r="AW105" s="11" t="s">
        <v>37</v>
      </c>
      <c r="AX105" s="11" t="s">
        <v>74</v>
      </c>
      <c r="AY105" s="243" t="s">
        <v>141</v>
      </c>
    </row>
    <row r="106" s="12" customFormat="1">
      <c r="B106" s="244"/>
      <c r="C106" s="245"/>
      <c r="D106" s="235" t="s">
        <v>150</v>
      </c>
      <c r="E106" s="246" t="s">
        <v>30</v>
      </c>
      <c r="F106" s="247" t="s">
        <v>167</v>
      </c>
      <c r="G106" s="245"/>
      <c r="H106" s="248">
        <v>46.439999999999998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AT106" s="254" t="s">
        <v>150</v>
      </c>
      <c r="AU106" s="254" t="s">
        <v>84</v>
      </c>
      <c r="AV106" s="12" t="s">
        <v>84</v>
      </c>
      <c r="AW106" s="12" t="s">
        <v>37</v>
      </c>
      <c r="AX106" s="12" t="s">
        <v>74</v>
      </c>
      <c r="AY106" s="254" t="s">
        <v>141</v>
      </c>
    </row>
    <row r="107" s="12" customFormat="1">
      <c r="B107" s="244"/>
      <c r="C107" s="245"/>
      <c r="D107" s="235" t="s">
        <v>150</v>
      </c>
      <c r="E107" s="246" t="s">
        <v>30</v>
      </c>
      <c r="F107" s="247" t="s">
        <v>168</v>
      </c>
      <c r="G107" s="245"/>
      <c r="H107" s="248">
        <v>72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AT107" s="254" t="s">
        <v>150</v>
      </c>
      <c r="AU107" s="254" t="s">
        <v>84</v>
      </c>
      <c r="AV107" s="12" t="s">
        <v>84</v>
      </c>
      <c r="AW107" s="12" t="s">
        <v>37</v>
      </c>
      <c r="AX107" s="12" t="s">
        <v>74</v>
      </c>
      <c r="AY107" s="254" t="s">
        <v>141</v>
      </c>
    </row>
    <row r="108" s="12" customFormat="1">
      <c r="B108" s="244"/>
      <c r="C108" s="245"/>
      <c r="D108" s="235" t="s">
        <v>150</v>
      </c>
      <c r="E108" s="246" t="s">
        <v>30</v>
      </c>
      <c r="F108" s="247" t="s">
        <v>169</v>
      </c>
      <c r="G108" s="245"/>
      <c r="H108" s="248">
        <v>1.5800000000000001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AT108" s="254" t="s">
        <v>150</v>
      </c>
      <c r="AU108" s="254" t="s">
        <v>84</v>
      </c>
      <c r="AV108" s="12" t="s">
        <v>84</v>
      </c>
      <c r="AW108" s="12" t="s">
        <v>37</v>
      </c>
      <c r="AX108" s="12" t="s">
        <v>74</v>
      </c>
      <c r="AY108" s="254" t="s">
        <v>141</v>
      </c>
    </row>
    <row r="109" s="13" customFormat="1">
      <c r="B109" s="255"/>
      <c r="C109" s="256"/>
      <c r="D109" s="235" t="s">
        <v>150</v>
      </c>
      <c r="E109" s="257" t="s">
        <v>30</v>
      </c>
      <c r="F109" s="258" t="s">
        <v>170</v>
      </c>
      <c r="G109" s="256"/>
      <c r="H109" s="259">
        <v>140</v>
      </c>
      <c r="I109" s="260"/>
      <c r="J109" s="256"/>
      <c r="K109" s="256"/>
      <c r="L109" s="261"/>
      <c r="M109" s="262"/>
      <c r="N109" s="263"/>
      <c r="O109" s="263"/>
      <c r="P109" s="263"/>
      <c r="Q109" s="263"/>
      <c r="R109" s="263"/>
      <c r="S109" s="263"/>
      <c r="T109" s="264"/>
      <c r="AT109" s="265" t="s">
        <v>150</v>
      </c>
      <c r="AU109" s="265" t="s">
        <v>84</v>
      </c>
      <c r="AV109" s="13" t="s">
        <v>148</v>
      </c>
      <c r="AW109" s="13" t="s">
        <v>37</v>
      </c>
      <c r="AX109" s="13" t="s">
        <v>82</v>
      </c>
      <c r="AY109" s="265" t="s">
        <v>141</v>
      </c>
    </row>
    <row r="110" s="11" customFormat="1">
      <c r="B110" s="233"/>
      <c r="C110" s="234"/>
      <c r="D110" s="235" t="s">
        <v>150</v>
      </c>
      <c r="E110" s="236" t="s">
        <v>30</v>
      </c>
      <c r="F110" s="237" t="s">
        <v>171</v>
      </c>
      <c r="G110" s="234"/>
      <c r="H110" s="236" t="s">
        <v>30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AT110" s="243" t="s">
        <v>150</v>
      </c>
      <c r="AU110" s="243" t="s">
        <v>84</v>
      </c>
      <c r="AV110" s="11" t="s">
        <v>82</v>
      </c>
      <c r="AW110" s="11" t="s">
        <v>37</v>
      </c>
      <c r="AX110" s="11" t="s">
        <v>74</v>
      </c>
      <c r="AY110" s="243" t="s">
        <v>141</v>
      </c>
    </row>
    <row r="111" s="11" customFormat="1">
      <c r="B111" s="233"/>
      <c r="C111" s="234"/>
      <c r="D111" s="235" t="s">
        <v>150</v>
      </c>
      <c r="E111" s="236" t="s">
        <v>30</v>
      </c>
      <c r="F111" s="237" t="s">
        <v>172</v>
      </c>
      <c r="G111" s="234"/>
      <c r="H111" s="236" t="s">
        <v>30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AT111" s="243" t="s">
        <v>150</v>
      </c>
      <c r="AU111" s="243" t="s">
        <v>84</v>
      </c>
      <c r="AV111" s="11" t="s">
        <v>82</v>
      </c>
      <c r="AW111" s="11" t="s">
        <v>37</v>
      </c>
      <c r="AX111" s="11" t="s">
        <v>74</v>
      </c>
      <c r="AY111" s="243" t="s">
        <v>141</v>
      </c>
    </row>
    <row r="112" s="11" customFormat="1">
      <c r="B112" s="233"/>
      <c r="C112" s="234"/>
      <c r="D112" s="235" t="s">
        <v>150</v>
      </c>
      <c r="E112" s="236" t="s">
        <v>30</v>
      </c>
      <c r="F112" s="237" t="s">
        <v>173</v>
      </c>
      <c r="G112" s="234"/>
      <c r="H112" s="236" t="s">
        <v>30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AT112" s="243" t="s">
        <v>150</v>
      </c>
      <c r="AU112" s="243" t="s">
        <v>84</v>
      </c>
      <c r="AV112" s="11" t="s">
        <v>82</v>
      </c>
      <c r="AW112" s="11" t="s">
        <v>37</v>
      </c>
      <c r="AX112" s="11" t="s">
        <v>74</v>
      </c>
      <c r="AY112" s="243" t="s">
        <v>141</v>
      </c>
    </row>
    <row r="113" s="1" customFormat="1" ht="25.5" customHeight="1">
      <c r="B113" s="46"/>
      <c r="C113" s="221" t="s">
        <v>148</v>
      </c>
      <c r="D113" s="221" t="s">
        <v>144</v>
      </c>
      <c r="E113" s="222" t="s">
        <v>174</v>
      </c>
      <c r="F113" s="223" t="s">
        <v>175</v>
      </c>
      <c r="G113" s="224" t="s">
        <v>147</v>
      </c>
      <c r="H113" s="225">
        <v>8400</v>
      </c>
      <c r="I113" s="226"/>
      <c r="J113" s="227">
        <f>ROUND(I113*H113,2)</f>
        <v>0</v>
      </c>
      <c r="K113" s="223" t="s">
        <v>162</v>
      </c>
      <c r="L113" s="72"/>
      <c r="M113" s="228" t="s">
        <v>30</v>
      </c>
      <c r="N113" s="229" t="s">
        <v>45</v>
      </c>
      <c r="O113" s="47"/>
      <c r="P113" s="230">
        <f>O113*H113</f>
        <v>0</v>
      </c>
      <c r="Q113" s="230">
        <v>0</v>
      </c>
      <c r="R113" s="230">
        <f>Q113*H113</f>
        <v>0</v>
      </c>
      <c r="S113" s="230">
        <v>0</v>
      </c>
      <c r="T113" s="231">
        <f>S113*H113</f>
        <v>0</v>
      </c>
      <c r="AR113" s="24" t="s">
        <v>148</v>
      </c>
      <c r="AT113" s="24" t="s">
        <v>144</v>
      </c>
      <c r="AU113" s="24" t="s">
        <v>84</v>
      </c>
      <c r="AY113" s="24" t="s">
        <v>141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24" t="s">
        <v>82</v>
      </c>
      <c r="BK113" s="232">
        <f>ROUND(I113*H113,2)</f>
        <v>0</v>
      </c>
      <c r="BL113" s="24" t="s">
        <v>148</v>
      </c>
      <c r="BM113" s="24" t="s">
        <v>176</v>
      </c>
    </row>
    <row r="114" s="11" customFormat="1">
      <c r="B114" s="233"/>
      <c r="C114" s="234"/>
      <c r="D114" s="235" t="s">
        <v>150</v>
      </c>
      <c r="E114" s="236" t="s">
        <v>30</v>
      </c>
      <c r="F114" s="237" t="s">
        <v>177</v>
      </c>
      <c r="G114" s="234"/>
      <c r="H114" s="236" t="s">
        <v>30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AT114" s="243" t="s">
        <v>150</v>
      </c>
      <c r="AU114" s="243" t="s">
        <v>84</v>
      </c>
      <c r="AV114" s="11" t="s">
        <v>82</v>
      </c>
      <c r="AW114" s="11" t="s">
        <v>37</v>
      </c>
      <c r="AX114" s="11" t="s">
        <v>74</v>
      </c>
      <c r="AY114" s="243" t="s">
        <v>141</v>
      </c>
    </row>
    <row r="115" s="12" customFormat="1">
      <c r="B115" s="244"/>
      <c r="C115" s="245"/>
      <c r="D115" s="235" t="s">
        <v>150</v>
      </c>
      <c r="E115" s="246" t="s">
        <v>30</v>
      </c>
      <c r="F115" s="247" t="s">
        <v>178</v>
      </c>
      <c r="G115" s="245"/>
      <c r="H115" s="248">
        <v>8400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AT115" s="254" t="s">
        <v>150</v>
      </c>
      <c r="AU115" s="254" t="s">
        <v>84</v>
      </c>
      <c r="AV115" s="12" t="s">
        <v>84</v>
      </c>
      <c r="AW115" s="12" t="s">
        <v>37</v>
      </c>
      <c r="AX115" s="12" t="s">
        <v>82</v>
      </c>
      <c r="AY115" s="254" t="s">
        <v>141</v>
      </c>
    </row>
    <row r="116" s="1" customFormat="1" ht="25.5" customHeight="1">
      <c r="B116" s="46"/>
      <c r="C116" s="221" t="s">
        <v>179</v>
      </c>
      <c r="D116" s="221" t="s">
        <v>144</v>
      </c>
      <c r="E116" s="222" t="s">
        <v>180</v>
      </c>
      <c r="F116" s="223" t="s">
        <v>181</v>
      </c>
      <c r="G116" s="224" t="s">
        <v>147</v>
      </c>
      <c r="H116" s="225">
        <v>140</v>
      </c>
      <c r="I116" s="226"/>
      <c r="J116" s="227">
        <f>ROUND(I116*H116,2)</f>
        <v>0</v>
      </c>
      <c r="K116" s="223" t="s">
        <v>162</v>
      </c>
      <c r="L116" s="72"/>
      <c r="M116" s="228" t="s">
        <v>30</v>
      </c>
      <c r="N116" s="229" t="s">
        <v>45</v>
      </c>
      <c r="O116" s="47"/>
      <c r="P116" s="230">
        <f>O116*H116</f>
        <v>0</v>
      </c>
      <c r="Q116" s="230">
        <v>0</v>
      </c>
      <c r="R116" s="230">
        <f>Q116*H116</f>
        <v>0</v>
      </c>
      <c r="S116" s="230">
        <v>0</v>
      </c>
      <c r="T116" s="231">
        <f>S116*H116</f>
        <v>0</v>
      </c>
      <c r="AR116" s="24" t="s">
        <v>148</v>
      </c>
      <c r="AT116" s="24" t="s">
        <v>144</v>
      </c>
      <c r="AU116" s="24" t="s">
        <v>84</v>
      </c>
      <c r="AY116" s="24" t="s">
        <v>141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24" t="s">
        <v>82</v>
      </c>
      <c r="BK116" s="232">
        <f>ROUND(I116*H116,2)</f>
        <v>0</v>
      </c>
      <c r="BL116" s="24" t="s">
        <v>148</v>
      </c>
      <c r="BM116" s="24" t="s">
        <v>182</v>
      </c>
    </row>
    <row r="117" s="1" customFormat="1" ht="25.5" customHeight="1">
      <c r="B117" s="46"/>
      <c r="C117" s="221" t="s">
        <v>142</v>
      </c>
      <c r="D117" s="221" t="s">
        <v>144</v>
      </c>
      <c r="E117" s="222" t="s">
        <v>183</v>
      </c>
      <c r="F117" s="223" t="s">
        <v>184</v>
      </c>
      <c r="G117" s="224" t="s">
        <v>147</v>
      </c>
      <c r="H117" s="225">
        <v>20</v>
      </c>
      <c r="I117" s="226"/>
      <c r="J117" s="227">
        <f>ROUND(I117*H117,2)</f>
        <v>0</v>
      </c>
      <c r="K117" s="223" t="s">
        <v>30</v>
      </c>
      <c r="L117" s="72"/>
      <c r="M117" s="228" t="s">
        <v>30</v>
      </c>
      <c r="N117" s="229" t="s">
        <v>45</v>
      </c>
      <c r="O117" s="47"/>
      <c r="P117" s="230">
        <f>O117*H117</f>
        <v>0</v>
      </c>
      <c r="Q117" s="230">
        <v>0</v>
      </c>
      <c r="R117" s="230">
        <f>Q117*H117</f>
        <v>0</v>
      </c>
      <c r="S117" s="230">
        <v>0</v>
      </c>
      <c r="T117" s="231">
        <f>S117*H117</f>
        <v>0</v>
      </c>
      <c r="AR117" s="24" t="s">
        <v>185</v>
      </c>
      <c r="AT117" s="24" t="s">
        <v>144</v>
      </c>
      <c r="AU117" s="24" t="s">
        <v>84</v>
      </c>
      <c r="AY117" s="24" t="s">
        <v>141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4" t="s">
        <v>82</v>
      </c>
      <c r="BK117" s="232">
        <f>ROUND(I117*H117,2)</f>
        <v>0</v>
      </c>
      <c r="BL117" s="24" t="s">
        <v>185</v>
      </c>
      <c r="BM117" s="24" t="s">
        <v>186</v>
      </c>
    </row>
    <row r="118" s="10" customFormat="1" ht="29.88" customHeight="1">
      <c r="B118" s="205"/>
      <c r="C118" s="206"/>
      <c r="D118" s="207" t="s">
        <v>73</v>
      </c>
      <c r="E118" s="219" t="s">
        <v>187</v>
      </c>
      <c r="F118" s="219" t="s">
        <v>188</v>
      </c>
      <c r="G118" s="206"/>
      <c r="H118" s="206"/>
      <c r="I118" s="209"/>
      <c r="J118" s="220">
        <f>BK118</f>
        <v>0</v>
      </c>
      <c r="K118" s="206"/>
      <c r="L118" s="211"/>
      <c r="M118" s="212"/>
      <c r="N118" s="213"/>
      <c r="O118" s="213"/>
      <c r="P118" s="214">
        <f>SUM(P119:P128)</f>
        <v>0</v>
      </c>
      <c r="Q118" s="213"/>
      <c r="R118" s="214">
        <f>SUM(R119:R128)</f>
        <v>0.0048000000000000004</v>
      </c>
      <c r="S118" s="213"/>
      <c r="T118" s="215">
        <f>SUM(T119:T128)</f>
        <v>0</v>
      </c>
      <c r="AR118" s="216" t="s">
        <v>82</v>
      </c>
      <c r="AT118" s="217" t="s">
        <v>73</v>
      </c>
      <c r="AU118" s="217" t="s">
        <v>82</v>
      </c>
      <c r="AY118" s="216" t="s">
        <v>141</v>
      </c>
      <c r="BK118" s="218">
        <f>SUM(BK119:BK128)</f>
        <v>0</v>
      </c>
    </row>
    <row r="119" s="1" customFormat="1" ht="16.5" customHeight="1">
      <c r="B119" s="46"/>
      <c r="C119" s="221" t="s">
        <v>189</v>
      </c>
      <c r="D119" s="221" t="s">
        <v>144</v>
      </c>
      <c r="E119" s="222" t="s">
        <v>190</v>
      </c>
      <c r="F119" s="223" t="s">
        <v>191</v>
      </c>
      <c r="G119" s="224" t="s">
        <v>192</v>
      </c>
      <c r="H119" s="225">
        <v>1</v>
      </c>
      <c r="I119" s="226"/>
      <c r="J119" s="227">
        <f>ROUND(I119*H119,2)</f>
        <v>0</v>
      </c>
      <c r="K119" s="223" t="s">
        <v>30</v>
      </c>
      <c r="L119" s="72"/>
      <c r="M119" s="228" t="s">
        <v>30</v>
      </c>
      <c r="N119" s="229" t="s">
        <v>45</v>
      </c>
      <c r="O119" s="47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AR119" s="24" t="s">
        <v>148</v>
      </c>
      <c r="AT119" s="24" t="s">
        <v>144</v>
      </c>
      <c r="AU119" s="24" t="s">
        <v>84</v>
      </c>
      <c r="AY119" s="24" t="s">
        <v>141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24" t="s">
        <v>82</v>
      </c>
      <c r="BK119" s="232">
        <f>ROUND(I119*H119,2)</f>
        <v>0</v>
      </c>
      <c r="BL119" s="24" t="s">
        <v>148</v>
      </c>
      <c r="BM119" s="24" t="s">
        <v>193</v>
      </c>
    </row>
    <row r="120" s="1" customFormat="1" ht="16.5" customHeight="1">
      <c r="B120" s="46"/>
      <c r="C120" s="221" t="s">
        <v>194</v>
      </c>
      <c r="D120" s="221" t="s">
        <v>144</v>
      </c>
      <c r="E120" s="222" t="s">
        <v>195</v>
      </c>
      <c r="F120" s="223" t="s">
        <v>196</v>
      </c>
      <c r="G120" s="224" t="s">
        <v>192</v>
      </c>
      <c r="H120" s="225">
        <v>1</v>
      </c>
      <c r="I120" s="226"/>
      <c r="J120" s="227">
        <f>ROUND(I120*H120,2)</f>
        <v>0</v>
      </c>
      <c r="K120" s="223" t="s">
        <v>30</v>
      </c>
      <c r="L120" s="72"/>
      <c r="M120" s="228" t="s">
        <v>30</v>
      </c>
      <c r="N120" s="229" t="s">
        <v>45</v>
      </c>
      <c r="O120" s="47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AR120" s="24" t="s">
        <v>148</v>
      </c>
      <c r="AT120" s="24" t="s">
        <v>144</v>
      </c>
      <c r="AU120" s="24" t="s">
        <v>84</v>
      </c>
      <c r="AY120" s="24" t="s">
        <v>141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24" t="s">
        <v>82</v>
      </c>
      <c r="BK120" s="232">
        <f>ROUND(I120*H120,2)</f>
        <v>0</v>
      </c>
      <c r="BL120" s="24" t="s">
        <v>148</v>
      </c>
      <c r="BM120" s="24" t="s">
        <v>197</v>
      </c>
    </row>
    <row r="121" s="1" customFormat="1" ht="16.5" customHeight="1">
      <c r="B121" s="46"/>
      <c r="C121" s="221" t="s">
        <v>198</v>
      </c>
      <c r="D121" s="221" t="s">
        <v>144</v>
      </c>
      <c r="E121" s="222" t="s">
        <v>199</v>
      </c>
      <c r="F121" s="223" t="s">
        <v>200</v>
      </c>
      <c r="G121" s="224" t="s">
        <v>147</v>
      </c>
      <c r="H121" s="225">
        <v>120</v>
      </c>
      <c r="I121" s="226"/>
      <c r="J121" s="227">
        <f>ROUND(I121*H121,2)</f>
        <v>0</v>
      </c>
      <c r="K121" s="223" t="s">
        <v>30</v>
      </c>
      <c r="L121" s="72"/>
      <c r="M121" s="228" t="s">
        <v>30</v>
      </c>
      <c r="N121" s="229" t="s">
        <v>45</v>
      </c>
      <c r="O121" s="47"/>
      <c r="P121" s="230">
        <f>O121*H121</f>
        <v>0</v>
      </c>
      <c r="Q121" s="230">
        <v>4.0000000000000003E-05</v>
      </c>
      <c r="R121" s="230">
        <f>Q121*H121</f>
        <v>0.0048000000000000004</v>
      </c>
      <c r="S121" s="230">
        <v>0</v>
      </c>
      <c r="T121" s="231">
        <f>S121*H121</f>
        <v>0</v>
      </c>
      <c r="AR121" s="24" t="s">
        <v>148</v>
      </c>
      <c r="AT121" s="24" t="s">
        <v>144</v>
      </c>
      <c r="AU121" s="24" t="s">
        <v>84</v>
      </c>
      <c r="AY121" s="24" t="s">
        <v>141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24" t="s">
        <v>82</v>
      </c>
      <c r="BK121" s="232">
        <f>ROUND(I121*H121,2)</f>
        <v>0</v>
      </c>
      <c r="BL121" s="24" t="s">
        <v>148</v>
      </c>
      <c r="BM121" s="24" t="s">
        <v>201</v>
      </c>
    </row>
    <row r="122" s="11" customFormat="1">
      <c r="B122" s="233"/>
      <c r="C122" s="234"/>
      <c r="D122" s="235" t="s">
        <v>150</v>
      </c>
      <c r="E122" s="236" t="s">
        <v>30</v>
      </c>
      <c r="F122" s="237" t="s">
        <v>202</v>
      </c>
      <c r="G122" s="234"/>
      <c r="H122" s="236" t="s">
        <v>30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AT122" s="243" t="s">
        <v>150</v>
      </c>
      <c r="AU122" s="243" t="s">
        <v>84</v>
      </c>
      <c r="AV122" s="11" t="s">
        <v>82</v>
      </c>
      <c r="AW122" s="11" t="s">
        <v>37</v>
      </c>
      <c r="AX122" s="11" t="s">
        <v>74</v>
      </c>
      <c r="AY122" s="243" t="s">
        <v>141</v>
      </c>
    </row>
    <row r="123" s="11" customFormat="1">
      <c r="B123" s="233"/>
      <c r="C123" s="234"/>
      <c r="D123" s="235" t="s">
        <v>150</v>
      </c>
      <c r="E123" s="236" t="s">
        <v>30</v>
      </c>
      <c r="F123" s="237" t="s">
        <v>203</v>
      </c>
      <c r="G123" s="234"/>
      <c r="H123" s="236" t="s">
        <v>30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AT123" s="243" t="s">
        <v>150</v>
      </c>
      <c r="AU123" s="243" t="s">
        <v>84</v>
      </c>
      <c r="AV123" s="11" t="s">
        <v>82</v>
      </c>
      <c r="AW123" s="11" t="s">
        <v>37</v>
      </c>
      <c r="AX123" s="11" t="s">
        <v>74</v>
      </c>
      <c r="AY123" s="243" t="s">
        <v>141</v>
      </c>
    </row>
    <row r="124" s="11" customFormat="1">
      <c r="B124" s="233"/>
      <c r="C124" s="234"/>
      <c r="D124" s="235" t="s">
        <v>150</v>
      </c>
      <c r="E124" s="236" t="s">
        <v>30</v>
      </c>
      <c r="F124" s="237" t="s">
        <v>204</v>
      </c>
      <c r="G124" s="234"/>
      <c r="H124" s="236" t="s">
        <v>30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AT124" s="243" t="s">
        <v>150</v>
      </c>
      <c r="AU124" s="243" t="s">
        <v>84</v>
      </c>
      <c r="AV124" s="11" t="s">
        <v>82</v>
      </c>
      <c r="AW124" s="11" t="s">
        <v>37</v>
      </c>
      <c r="AX124" s="11" t="s">
        <v>74</v>
      </c>
      <c r="AY124" s="243" t="s">
        <v>141</v>
      </c>
    </row>
    <row r="125" s="11" customFormat="1">
      <c r="B125" s="233"/>
      <c r="C125" s="234"/>
      <c r="D125" s="235" t="s">
        <v>150</v>
      </c>
      <c r="E125" s="236" t="s">
        <v>30</v>
      </c>
      <c r="F125" s="237" t="s">
        <v>205</v>
      </c>
      <c r="G125" s="234"/>
      <c r="H125" s="236" t="s">
        <v>30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AT125" s="243" t="s">
        <v>150</v>
      </c>
      <c r="AU125" s="243" t="s">
        <v>84</v>
      </c>
      <c r="AV125" s="11" t="s">
        <v>82</v>
      </c>
      <c r="AW125" s="11" t="s">
        <v>37</v>
      </c>
      <c r="AX125" s="11" t="s">
        <v>74</v>
      </c>
      <c r="AY125" s="243" t="s">
        <v>141</v>
      </c>
    </row>
    <row r="126" s="12" customFormat="1">
      <c r="B126" s="244"/>
      <c r="C126" s="245"/>
      <c r="D126" s="235" t="s">
        <v>150</v>
      </c>
      <c r="E126" s="246" t="s">
        <v>30</v>
      </c>
      <c r="F126" s="247" t="s">
        <v>206</v>
      </c>
      <c r="G126" s="245"/>
      <c r="H126" s="248">
        <v>120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AT126" s="254" t="s">
        <v>150</v>
      </c>
      <c r="AU126" s="254" t="s">
        <v>84</v>
      </c>
      <c r="AV126" s="12" t="s">
        <v>84</v>
      </c>
      <c r="AW126" s="12" t="s">
        <v>37</v>
      </c>
      <c r="AX126" s="12" t="s">
        <v>82</v>
      </c>
      <c r="AY126" s="254" t="s">
        <v>141</v>
      </c>
    </row>
    <row r="127" s="1" customFormat="1" ht="16.5" customHeight="1">
      <c r="B127" s="46"/>
      <c r="C127" s="221" t="s">
        <v>207</v>
      </c>
      <c r="D127" s="221" t="s">
        <v>144</v>
      </c>
      <c r="E127" s="222" t="s">
        <v>208</v>
      </c>
      <c r="F127" s="223" t="s">
        <v>209</v>
      </c>
      <c r="G127" s="224" t="s">
        <v>192</v>
      </c>
      <c r="H127" s="225">
        <v>1</v>
      </c>
      <c r="I127" s="226"/>
      <c r="J127" s="227">
        <f>ROUND(I127*H127,2)</f>
        <v>0</v>
      </c>
      <c r="K127" s="223" t="s">
        <v>30</v>
      </c>
      <c r="L127" s="72"/>
      <c r="M127" s="228" t="s">
        <v>30</v>
      </c>
      <c r="N127" s="229" t="s">
        <v>45</v>
      </c>
      <c r="O127" s="47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AR127" s="24" t="s">
        <v>148</v>
      </c>
      <c r="AT127" s="24" t="s">
        <v>144</v>
      </c>
      <c r="AU127" s="24" t="s">
        <v>84</v>
      </c>
      <c r="AY127" s="24" t="s">
        <v>141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4" t="s">
        <v>82</v>
      </c>
      <c r="BK127" s="232">
        <f>ROUND(I127*H127,2)</f>
        <v>0</v>
      </c>
      <c r="BL127" s="24" t="s">
        <v>148</v>
      </c>
      <c r="BM127" s="24" t="s">
        <v>210</v>
      </c>
    </row>
    <row r="128" s="1" customFormat="1" ht="16.5" customHeight="1">
      <c r="B128" s="46"/>
      <c r="C128" s="221" t="s">
        <v>211</v>
      </c>
      <c r="D128" s="221" t="s">
        <v>144</v>
      </c>
      <c r="E128" s="222" t="s">
        <v>212</v>
      </c>
      <c r="F128" s="223" t="s">
        <v>213</v>
      </c>
      <c r="G128" s="224" t="s">
        <v>192</v>
      </c>
      <c r="H128" s="225">
        <v>1</v>
      </c>
      <c r="I128" s="226"/>
      <c r="J128" s="227">
        <f>ROUND(I128*H128,2)</f>
        <v>0</v>
      </c>
      <c r="K128" s="223" t="s">
        <v>30</v>
      </c>
      <c r="L128" s="72"/>
      <c r="M128" s="228" t="s">
        <v>30</v>
      </c>
      <c r="N128" s="229" t="s">
        <v>45</v>
      </c>
      <c r="O128" s="47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AR128" s="24" t="s">
        <v>148</v>
      </c>
      <c r="AT128" s="24" t="s">
        <v>144</v>
      </c>
      <c r="AU128" s="24" t="s">
        <v>84</v>
      </c>
      <c r="AY128" s="24" t="s">
        <v>141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24" t="s">
        <v>82</v>
      </c>
      <c r="BK128" s="232">
        <f>ROUND(I128*H128,2)</f>
        <v>0</v>
      </c>
      <c r="BL128" s="24" t="s">
        <v>148</v>
      </c>
      <c r="BM128" s="24" t="s">
        <v>214</v>
      </c>
    </row>
    <row r="129" s="10" customFormat="1" ht="29.88" customHeight="1">
      <c r="B129" s="205"/>
      <c r="C129" s="206"/>
      <c r="D129" s="207" t="s">
        <v>73</v>
      </c>
      <c r="E129" s="219" t="s">
        <v>215</v>
      </c>
      <c r="F129" s="219" t="s">
        <v>216</v>
      </c>
      <c r="G129" s="206"/>
      <c r="H129" s="206"/>
      <c r="I129" s="209"/>
      <c r="J129" s="220">
        <f>BK129</f>
        <v>0</v>
      </c>
      <c r="K129" s="206"/>
      <c r="L129" s="211"/>
      <c r="M129" s="212"/>
      <c r="N129" s="213"/>
      <c r="O129" s="213"/>
      <c r="P129" s="214">
        <f>SUM(P130:P190)</f>
        <v>0</v>
      </c>
      <c r="Q129" s="213"/>
      <c r="R129" s="214">
        <f>SUM(R130:R190)</f>
        <v>0.094</v>
      </c>
      <c r="S129" s="213"/>
      <c r="T129" s="215">
        <f>SUM(T130:T190)</f>
        <v>3.5241799999999999</v>
      </c>
      <c r="AR129" s="216" t="s">
        <v>82</v>
      </c>
      <c r="AT129" s="217" t="s">
        <v>73</v>
      </c>
      <c r="AU129" s="217" t="s">
        <v>82</v>
      </c>
      <c r="AY129" s="216" t="s">
        <v>141</v>
      </c>
      <c r="BK129" s="218">
        <f>SUM(BK130:BK190)</f>
        <v>0</v>
      </c>
    </row>
    <row r="130" s="1" customFormat="1" ht="38.25" customHeight="1">
      <c r="B130" s="46"/>
      <c r="C130" s="221" t="s">
        <v>217</v>
      </c>
      <c r="D130" s="221" t="s">
        <v>144</v>
      </c>
      <c r="E130" s="222" t="s">
        <v>218</v>
      </c>
      <c r="F130" s="223" t="s">
        <v>219</v>
      </c>
      <c r="G130" s="224" t="s">
        <v>147</v>
      </c>
      <c r="H130" s="225">
        <v>32</v>
      </c>
      <c r="I130" s="226"/>
      <c r="J130" s="227">
        <f>ROUND(I130*H130,2)</f>
        <v>0</v>
      </c>
      <c r="K130" s="223" t="s">
        <v>30</v>
      </c>
      <c r="L130" s="72"/>
      <c r="M130" s="228" t="s">
        <v>30</v>
      </c>
      <c r="N130" s="229" t="s">
        <v>45</v>
      </c>
      <c r="O130" s="47"/>
      <c r="P130" s="230">
        <f>O130*H130</f>
        <v>0</v>
      </c>
      <c r="Q130" s="230">
        <v>0</v>
      </c>
      <c r="R130" s="230">
        <f>Q130*H130</f>
        <v>0</v>
      </c>
      <c r="S130" s="230">
        <v>0.014500000000000001</v>
      </c>
      <c r="T130" s="231">
        <f>S130*H130</f>
        <v>0.46400000000000002</v>
      </c>
      <c r="AR130" s="24" t="s">
        <v>148</v>
      </c>
      <c r="AT130" s="24" t="s">
        <v>144</v>
      </c>
      <c r="AU130" s="24" t="s">
        <v>84</v>
      </c>
      <c r="AY130" s="24" t="s">
        <v>141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4" t="s">
        <v>82</v>
      </c>
      <c r="BK130" s="232">
        <f>ROUND(I130*H130,2)</f>
        <v>0</v>
      </c>
      <c r="BL130" s="24" t="s">
        <v>148</v>
      </c>
      <c r="BM130" s="24" t="s">
        <v>220</v>
      </c>
    </row>
    <row r="131" s="11" customFormat="1">
      <c r="B131" s="233"/>
      <c r="C131" s="234"/>
      <c r="D131" s="235" t="s">
        <v>150</v>
      </c>
      <c r="E131" s="236" t="s">
        <v>30</v>
      </c>
      <c r="F131" s="237" t="s">
        <v>221</v>
      </c>
      <c r="G131" s="234"/>
      <c r="H131" s="236" t="s">
        <v>30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AT131" s="243" t="s">
        <v>150</v>
      </c>
      <c r="AU131" s="243" t="s">
        <v>84</v>
      </c>
      <c r="AV131" s="11" t="s">
        <v>82</v>
      </c>
      <c r="AW131" s="11" t="s">
        <v>37</v>
      </c>
      <c r="AX131" s="11" t="s">
        <v>74</v>
      </c>
      <c r="AY131" s="243" t="s">
        <v>141</v>
      </c>
    </row>
    <row r="132" s="11" customFormat="1">
      <c r="B132" s="233"/>
      <c r="C132" s="234"/>
      <c r="D132" s="235" t="s">
        <v>150</v>
      </c>
      <c r="E132" s="236" t="s">
        <v>30</v>
      </c>
      <c r="F132" s="237" t="s">
        <v>222</v>
      </c>
      <c r="G132" s="234"/>
      <c r="H132" s="236" t="s">
        <v>30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AT132" s="243" t="s">
        <v>150</v>
      </c>
      <c r="AU132" s="243" t="s">
        <v>84</v>
      </c>
      <c r="AV132" s="11" t="s">
        <v>82</v>
      </c>
      <c r="AW132" s="11" t="s">
        <v>37</v>
      </c>
      <c r="AX132" s="11" t="s">
        <v>74</v>
      </c>
      <c r="AY132" s="243" t="s">
        <v>141</v>
      </c>
    </row>
    <row r="133" s="11" customFormat="1">
      <c r="B133" s="233"/>
      <c r="C133" s="234"/>
      <c r="D133" s="235" t="s">
        <v>150</v>
      </c>
      <c r="E133" s="236" t="s">
        <v>30</v>
      </c>
      <c r="F133" s="237" t="s">
        <v>223</v>
      </c>
      <c r="G133" s="234"/>
      <c r="H133" s="236" t="s">
        <v>30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AT133" s="243" t="s">
        <v>150</v>
      </c>
      <c r="AU133" s="243" t="s">
        <v>84</v>
      </c>
      <c r="AV133" s="11" t="s">
        <v>82</v>
      </c>
      <c r="AW133" s="11" t="s">
        <v>37</v>
      </c>
      <c r="AX133" s="11" t="s">
        <v>74</v>
      </c>
      <c r="AY133" s="243" t="s">
        <v>141</v>
      </c>
    </row>
    <row r="134" s="11" customFormat="1">
      <c r="B134" s="233"/>
      <c r="C134" s="234"/>
      <c r="D134" s="235" t="s">
        <v>150</v>
      </c>
      <c r="E134" s="236" t="s">
        <v>30</v>
      </c>
      <c r="F134" s="237" t="s">
        <v>224</v>
      </c>
      <c r="G134" s="234"/>
      <c r="H134" s="236" t="s">
        <v>30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AT134" s="243" t="s">
        <v>150</v>
      </c>
      <c r="AU134" s="243" t="s">
        <v>84</v>
      </c>
      <c r="AV134" s="11" t="s">
        <v>82</v>
      </c>
      <c r="AW134" s="11" t="s">
        <v>37</v>
      </c>
      <c r="AX134" s="11" t="s">
        <v>74</v>
      </c>
      <c r="AY134" s="243" t="s">
        <v>141</v>
      </c>
    </row>
    <row r="135" s="11" customFormat="1">
      <c r="B135" s="233"/>
      <c r="C135" s="234"/>
      <c r="D135" s="235" t="s">
        <v>150</v>
      </c>
      <c r="E135" s="236" t="s">
        <v>30</v>
      </c>
      <c r="F135" s="237" t="s">
        <v>225</v>
      </c>
      <c r="G135" s="234"/>
      <c r="H135" s="236" t="s">
        <v>30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AT135" s="243" t="s">
        <v>150</v>
      </c>
      <c r="AU135" s="243" t="s">
        <v>84</v>
      </c>
      <c r="AV135" s="11" t="s">
        <v>82</v>
      </c>
      <c r="AW135" s="11" t="s">
        <v>37</v>
      </c>
      <c r="AX135" s="11" t="s">
        <v>74</v>
      </c>
      <c r="AY135" s="243" t="s">
        <v>141</v>
      </c>
    </row>
    <row r="136" s="11" customFormat="1">
      <c r="B136" s="233"/>
      <c r="C136" s="234"/>
      <c r="D136" s="235" t="s">
        <v>150</v>
      </c>
      <c r="E136" s="236" t="s">
        <v>30</v>
      </c>
      <c r="F136" s="237" t="s">
        <v>226</v>
      </c>
      <c r="G136" s="234"/>
      <c r="H136" s="236" t="s">
        <v>30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AT136" s="243" t="s">
        <v>150</v>
      </c>
      <c r="AU136" s="243" t="s">
        <v>84</v>
      </c>
      <c r="AV136" s="11" t="s">
        <v>82</v>
      </c>
      <c r="AW136" s="11" t="s">
        <v>37</v>
      </c>
      <c r="AX136" s="11" t="s">
        <v>74</v>
      </c>
      <c r="AY136" s="243" t="s">
        <v>141</v>
      </c>
    </row>
    <row r="137" s="12" customFormat="1">
      <c r="B137" s="244"/>
      <c r="C137" s="245"/>
      <c r="D137" s="235" t="s">
        <v>150</v>
      </c>
      <c r="E137" s="246" t="s">
        <v>30</v>
      </c>
      <c r="F137" s="247" t="s">
        <v>227</v>
      </c>
      <c r="G137" s="245"/>
      <c r="H137" s="248">
        <v>8.4749999999999996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AT137" s="254" t="s">
        <v>150</v>
      </c>
      <c r="AU137" s="254" t="s">
        <v>84</v>
      </c>
      <c r="AV137" s="12" t="s">
        <v>84</v>
      </c>
      <c r="AW137" s="12" t="s">
        <v>37</v>
      </c>
      <c r="AX137" s="12" t="s">
        <v>74</v>
      </c>
      <c r="AY137" s="254" t="s">
        <v>141</v>
      </c>
    </row>
    <row r="138" s="12" customFormat="1">
      <c r="B138" s="244"/>
      <c r="C138" s="245"/>
      <c r="D138" s="235" t="s">
        <v>150</v>
      </c>
      <c r="E138" s="246" t="s">
        <v>30</v>
      </c>
      <c r="F138" s="247" t="s">
        <v>228</v>
      </c>
      <c r="G138" s="245"/>
      <c r="H138" s="248">
        <v>5.085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AT138" s="254" t="s">
        <v>150</v>
      </c>
      <c r="AU138" s="254" t="s">
        <v>84</v>
      </c>
      <c r="AV138" s="12" t="s">
        <v>84</v>
      </c>
      <c r="AW138" s="12" t="s">
        <v>37</v>
      </c>
      <c r="AX138" s="12" t="s">
        <v>74</v>
      </c>
      <c r="AY138" s="254" t="s">
        <v>141</v>
      </c>
    </row>
    <row r="139" s="12" customFormat="1">
      <c r="B139" s="244"/>
      <c r="C139" s="245"/>
      <c r="D139" s="235" t="s">
        <v>150</v>
      </c>
      <c r="E139" s="246" t="s">
        <v>30</v>
      </c>
      <c r="F139" s="247" t="s">
        <v>229</v>
      </c>
      <c r="G139" s="245"/>
      <c r="H139" s="248">
        <v>3.6960000000000002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AT139" s="254" t="s">
        <v>150</v>
      </c>
      <c r="AU139" s="254" t="s">
        <v>84</v>
      </c>
      <c r="AV139" s="12" t="s">
        <v>84</v>
      </c>
      <c r="AW139" s="12" t="s">
        <v>37</v>
      </c>
      <c r="AX139" s="12" t="s">
        <v>74</v>
      </c>
      <c r="AY139" s="254" t="s">
        <v>141</v>
      </c>
    </row>
    <row r="140" s="12" customFormat="1">
      <c r="B140" s="244"/>
      <c r="C140" s="245"/>
      <c r="D140" s="235" t="s">
        <v>150</v>
      </c>
      <c r="E140" s="246" t="s">
        <v>30</v>
      </c>
      <c r="F140" s="247" t="s">
        <v>230</v>
      </c>
      <c r="G140" s="245"/>
      <c r="H140" s="248">
        <v>12.672000000000001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AT140" s="254" t="s">
        <v>150</v>
      </c>
      <c r="AU140" s="254" t="s">
        <v>84</v>
      </c>
      <c r="AV140" s="12" t="s">
        <v>84</v>
      </c>
      <c r="AW140" s="12" t="s">
        <v>37</v>
      </c>
      <c r="AX140" s="12" t="s">
        <v>74</v>
      </c>
      <c r="AY140" s="254" t="s">
        <v>141</v>
      </c>
    </row>
    <row r="141" s="12" customFormat="1">
      <c r="B141" s="244"/>
      <c r="C141" s="245"/>
      <c r="D141" s="235" t="s">
        <v>150</v>
      </c>
      <c r="E141" s="246" t="s">
        <v>30</v>
      </c>
      <c r="F141" s="247" t="s">
        <v>231</v>
      </c>
      <c r="G141" s="245"/>
      <c r="H141" s="248">
        <v>2.0720000000000001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AT141" s="254" t="s">
        <v>150</v>
      </c>
      <c r="AU141" s="254" t="s">
        <v>84</v>
      </c>
      <c r="AV141" s="12" t="s">
        <v>84</v>
      </c>
      <c r="AW141" s="12" t="s">
        <v>37</v>
      </c>
      <c r="AX141" s="12" t="s">
        <v>74</v>
      </c>
      <c r="AY141" s="254" t="s">
        <v>141</v>
      </c>
    </row>
    <row r="142" s="13" customFormat="1">
      <c r="B142" s="255"/>
      <c r="C142" s="256"/>
      <c r="D142" s="235" t="s">
        <v>150</v>
      </c>
      <c r="E142" s="257" t="s">
        <v>30</v>
      </c>
      <c r="F142" s="258" t="s">
        <v>170</v>
      </c>
      <c r="G142" s="256"/>
      <c r="H142" s="259">
        <v>32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AT142" s="265" t="s">
        <v>150</v>
      </c>
      <c r="AU142" s="265" t="s">
        <v>84</v>
      </c>
      <c r="AV142" s="13" t="s">
        <v>148</v>
      </c>
      <c r="AW142" s="13" t="s">
        <v>37</v>
      </c>
      <c r="AX142" s="13" t="s">
        <v>82</v>
      </c>
      <c r="AY142" s="265" t="s">
        <v>141</v>
      </c>
    </row>
    <row r="143" s="1" customFormat="1" ht="51" customHeight="1">
      <c r="B143" s="46"/>
      <c r="C143" s="221" t="s">
        <v>232</v>
      </c>
      <c r="D143" s="221" t="s">
        <v>144</v>
      </c>
      <c r="E143" s="222" t="s">
        <v>233</v>
      </c>
      <c r="F143" s="223" t="s">
        <v>234</v>
      </c>
      <c r="G143" s="224" t="s">
        <v>147</v>
      </c>
      <c r="H143" s="225">
        <v>32</v>
      </c>
      <c r="I143" s="226"/>
      <c r="J143" s="227">
        <f>ROUND(I143*H143,2)</f>
        <v>0</v>
      </c>
      <c r="K143" s="223" t="s">
        <v>30</v>
      </c>
      <c r="L143" s="72"/>
      <c r="M143" s="228" t="s">
        <v>30</v>
      </c>
      <c r="N143" s="229" t="s">
        <v>45</v>
      </c>
      <c r="O143" s="47"/>
      <c r="P143" s="230">
        <f>O143*H143</f>
        <v>0</v>
      </c>
      <c r="Q143" s="230">
        <v>0</v>
      </c>
      <c r="R143" s="230">
        <f>Q143*H143</f>
        <v>0</v>
      </c>
      <c r="S143" s="230">
        <v>0.02</v>
      </c>
      <c r="T143" s="231">
        <f>S143*H143</f>
        <v>0.64000000000000001</v>
      </c>
      <c r="AR143" s="24" t="s">
        <v>148</v>
      </c>
      <c r="AT143" s="24" t="s">
        <v>144</v>
      </c>
      <c r="AU143" s="24" t="s">
        <v>84</v>
      </c>
      <c r="AY143" s="24" t="s">
        <v>141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4" t="s">
        <v>82</v>
      </c>
      <c r="BK143" s="232">
        <f>ROUND(I143*H143,2)</f>
        <v>0</v>
      </c>
      <c r="BL143" s="24" t="s">
        <v>148</v>
      </c>
      <c r="BM143" s="24" t="s">
        <v>235</v>
      </c>
    </row>
    <row r="144" s="11" customFormat="1">
      <c r="B144" s="233"/>
      <c r="C144" s="234"/>
      <c r="D144" s="235" t="s">
        <v>150</v>
      </c>
      <c r="E144" s="236" t="s">
        <v>30</v>
      </c>
      <c r="F144" s="237" t="s">
        <v>221</v>
      </c>
      <c r="G144" s="234"/>
      <c r="H144" s="236" t="s">
        <v>30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AT144" s="243" t="s">
        <v>150</v>
      </c>
      <c r="AU144" s="243" t="s">
        <v>84</v>
      </c>
      <c r="AV144" s="11" t="s">
        <v>82</v>
      </c>
      <c r="AW144" s="11" t="s">
        <v>37</v>
      </c>
      <c r="AX144" s="11" t="s">
        <v>74</v>
      </c>
      <c r="AY144" s="243" t="s">
        <v>141</v>
      </c>
    </row>
    <row r="145" s="11" customFormat="1">
      <c r="B145" s="233"/>
      <c r="C145" s="234"/>
      <c r="D145" s="235" t="s">
        <v>150</v>
      </c>
      <c r="E145" s="236" t="s">
        <v>30</v>
      </c>
      <c r="F145" s="237" t="s">
        <v>222</v>
      </c>
      <c r="G145" s="234"/>
      <c r="H145" s="236" t="s">
        <v>30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AT145" s="243" t="s">
        <v>150</v>
      </c>
      <c r="AU145" s="243" t="s">
        <v>84</v>
      </c>
      <c r="AV145" s="11" t="s">
        <v>82</v>
      </c>
      <c r="AW145" s="11" t="s">
        <v>37</v>
      </c>
      <c r="AX145" s="11" t="s">
        <v>74</v>
      </c>
      <c r="AY145" s="243" t="s">
        <v>141</v>
      </c>
    </row>
    <row r="146" s="11" customFormat="1">
      <c r="B146" s="233"/>
      <c r="C146" s="234"/>
      <c r="D146" s="235" t="s">
        <v>150</v>
      </c>
      <c r="E146" s="236" t="s">
        <v>30</v>
      </c>
      <c r="F146" s="237" t="s">
        <v>223</v>
      </c>
      <c r="G146" s="234"/>
      <c r="H146" s="236" t="s">
        <v>30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AT146" s="243" t="s">
        <v>150</v>
      </c>
      <c r="AU146" s="243" t="s">
        <v>84</v>
      </c>
      <c r="AV146" s="11" t="s">
        <v>82</v>
      </c>
      <c r="AW146" s="11" t="s">
        <v>37</v>
      </c>
      <c r="AX146" s="11" t="s">
        <v>74</v>
      </c>
      <c r="AY146" s="243" t="s">
        <v>141</v>
      </c>
    </row>
    <row r="147" s="11" customFormat="1">
      <c r="B147" s="233"/>
      <c r="C147" s="234"/>
      <c r="D147" s="235" t="s">
        <v>150</v>
      </c>
      <c r="E147" s="236" t="s">
        <v>30</v>
      </c>
      <c r="F147" s="237" t="s">
        <v>224</v>
      </c>
      <c r="G147" s="234"/>
      <c r="H147" s="236" t="s">
        <v>30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AT147" s="243" t="s">
        <v>150</v>
      </c>
      <c r="AU147" s="243" t="s">
        <v>84</v>
      </c>
      <c r="AV147" s="11" t="s">
        <v>82</v>
      </c>
      <c r="AW147" s="11" t="s">
        <v>37</v>
      </c>
      <c r="AX147" s="11" t="s">
        <v>74</v>
      </c>
      <c r="AY147" s="243" t="s">
        <v>141</v>
      </c>
    </row>
    <row r="148" s="11" customFormat="1">
      <c r="B148" s="233"/>
      <c r="C148" s="234"/>
      <c r="D148" s="235" t="s">
        <v>150</v>
      </c>
      <c r="E148" s="236" t="s">
        <v>30</v>
      </c>
      <c r="F148" s="237" t="s">
        <v>225</v>
      </c>
      <c r="G148" s="234"/>
      <c r="H148" s="236" t="s">
        <v>30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AT148" s="243" t="s">
        <v>150</v>
      </c>
      <c r="AU148" s="243" t="s">
        <v>84</v>
      </c>
      <c r="AV148" s="11" t="s">
        <v>82</v>
      </c>
      <c r="AW148" s="11" t="s">
        <v>37</v>
      </c>
      <c r="AX148" s="11" t="s">
        <v>74</v>
      </c>
      <c r="AY148" s="243" t="s">
        <v>141</v>
      </c>
    </row>
    <row r="149" s="11" customFormat="1">
      <c r="B149" s="233"/>
      <c r="C149" s="234"/>
      <c r="D149" s="235" t="s">
        <v>150</v>
      </c>
      <c r="E149" s="236" t="s">
        <v>30</v>
      </c>
      <c r="F149" s="237" t="s">
        <v>236</v>
      </c>
      <c r="G149" s="234"/>
      <c r="H149" s="236" t="s">
        <v>30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AT149" s="243" t="s">
        <v>150</v>
      </c>
      <c r="AU149" s="243" t="s">
        <v>84</v>
      </c>
      <c r="AV149" s="11" t="s">
        <v>82</v>
      </c>
      <c r="AW149" s="11" t="s">
        <v>37</v>
      </c>
      <c r="AX149" s="11" t="s">
        <v>74</v>
      </c>
      <c r="AY149" s="243" t="s">
        <v>141</v>
      </c>
    </row>
    <row r="150" s="12" customFormat="1">
      <c r="B150" s="244"/>
      <c r="C150" s="245"/>
      <c r="D150" s="235" t="s">
        <v>150</v>
      </c>
      <c r="E150" s="246" t="s">
        <v>30</v>
      </c>
      <c r="F150" s="247" t="s">
        <v>237</v>
      </c>
      <c r="G150" s="245"/>
      <c r="H150" s="248">
        <v>32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AT150" s="254" t="s">
        <v>150</v>
      </c>
      <c r="AU150" s="254" t="s">
        <v>84</v>
      </c>
      <c r="AV150" s="12" t="s">
        <v>84</v>
      </c>
      <c r="AW150" s="12" t="s">
        <v>37</v>
      </c>
      <c r="AX150" s="12" t="s">
        <v>82</v>
      </c>
      <c r="AY150" s="254" t="s">
        <v>141</v>
      </c>
    </row>
    <row r="151" s="1" customFormat="1" ht="38.25" customHeight="1">
      <c r="B151" s="46"/>
      <c r="C151" s="221" t="s">
        <v>238</v>
      </c>
      <c r="D151" s="221" t="s">
        <v>144</v>
      </c>
      <c r="E151" s="222" t="s">
        <v>239</v>
      </c>
      <c r="F151" s="223" t="s">
        <v>240</v>
      </c>
      <c r="G151" s="224" t="s">
        <v>147</v>
      </c>
      <c r="H151" s="225">
        <v>32</v>
      </c>
      <c r="I151" s="226"/>
      <c r="J151" s="227">
        <f>ROUND(I151*H151,2)</f>
        <v>0</v>
      </c>
      <c r="K151" s="223" t="s">
        <v>30</v>
      </c>
      <c r="L151" s="72"/>
      <c r="M151" s="228" t="s">
        <v>30</v>
      </c>
      <c r="N151" s="229" t="s">
        <v>45</v>
      </c>
      <c r="O151" s="47"/>
      <c r="P151" s="230">
        <f>O151*H151</f>
        <v>0</v>
      </c>
      <c r="Q151" s="230">
        <v>0</v>
      </c>
      <c r="R151" s="230">
        <f>Q151*H151</f>
        <v>0</v>
      </c>
      <c r="S151" s="230">
        <v>0.0050000000000000001</v>
      </c>
      <c r="T151" s="231">
        <f>S151*H151</f>
        <v>0.16</v>
      </c>
      <c r="AR151" s="24" t="s">
        <v>148</v>
      </c>
      <c r="AT151" s="24" t="s">
        <v>144</v>
      </c>
      <c r="AU151" s="24" t="s">
        <v>84</v>
      </c>
      <c r="AY151" s="24" t="s">
        <v>141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24" t="s">
        <v>82</v>
      </c>
      <c r="BK151" s="232">
        <f>ROUND(I151*H151,2)</f>
        <v>0</v>
      </c>
      <c r="BL151" s="24" t="s">
        <v>148</v>
      </c>
      <c r="BM151" s="24" t="s">
        <v>241</v>
      </c>
    </row>
    <row r="152" s="11" customFormat="1">
      <c r="B152" s="233"/>
      <c r="C152" s="234"/>
      <c r="D152" s="235" t="s">
        <v>150</v>
      </c>
      <c r="E152" s="236" t="s">
        <v>30</v>
      </c>
      <c r="F152" s="237" t="s">
        <v>221</v>
      </c>
      <c r="G152" s="234"/>
      <c r="H152" s="236" t="s">
        <v>30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AT152" s="243" t="s">
        <v>150</v>
      </c>
      <c r="AU152" s="243" t="s">
        <v>84</v>
      </c>
      <c r="AV152" s="11" t="s">
        <v>82</v>
      </c>
      <c r="AW152" s="11" t="s">
        <v>37</v>
      </c>
      <c r="AX152" s="11" t="s">
        <v>74</v>
      </c>
      <c r="AY152" s="243" t="s">
        <v>141</v>
      </c>
    </row>
    <row r="153" s="11" customFormat="1">
      <c r="B153" s="233"/>
      <c r="C153" s="234"/>
      <c r="D153" s="235" t="s">
        <v>150</v>
      </c>
      <c r="E153" s="236" t="s">
        <v>30</v>
      </c>
      <c r="F153" s="237" t="s">
        <v>222</v>
      </c>
      <c r="G153" s="234"/>
      <c r="H153" s="236" t="s">
        <v>30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AT153" s="243" t="s">
        <v>150</v>
      </c>
      <c r="AU153" s="243" t="s">
        <v>84</v>
      </c>
      <c r="AV153" s="11" t="s">
        <v>82</v>
      </c>
      <c r="AW153" s="11" t="s">
        <v>37</v>
      </c>
      <c r="AX153" s="11" t="s">
        <v>74</v>
      </c>
      <c r="AY153" s="243" t="s">
        <v>141</v>
      </c>
    </row>
    <row r="154" s="11" customFormat="1">
      <c r="B154" s="233"/>
      <c r="C154" s="234"/>
      <c r="D154" s="235" t="s">
        <v>150</v>
      </c>
      <c r="E154" s="236" t="s">
        <v>30</v>
      </c>
      <c r="F154" s="237" t="s">
        <v>223</v>
      </c>
      <c r="G154" s="234"/>
      <c r="H154" s="236" t="s">
        <v>30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AT154" s="243" t="s">
        <v>150</v>
      </c>
      <c r="AU154" s="243" t="s">
        <v>84</v>
      </c>
      <c r="AV154" s="11" t="s">
        <v>82</v>
      </c>
      <c r="AW154" s="11" t="s">
        <v>37</v>
      </c>
      <c r="AX154" s="11" t="s">
        <v>74</v>
      </c>
      <c r="AY154" s="243" t="s">
        <v>141</v>
      </c>
    </row>
    <row r="155" s="11" customFormat="1">
      <c r="B155" s="233"/>
      <c r="C155" s="234"/>
      <c r="D155" s="235" t="s">
        <v>150</v>
      </c>
      <c r="E155" s="236" t="s">
        <v>30</v>
      </c>
      <c r="F155" s="237" t="s">
        <v>224</v>
      </c>
      <c r="G155" s="234"/>
      <c r="H155" s="236" t="s">
        <v>30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AT155" s="243" t="s">
        <v>150</v>
      </c>
      <c r="AU155" s="243" t="s">
        <v>84</v>
      </c>
      <c r="AV155" s="11" t="s">
        <v>82</v>
      </c>
      <c r="AW155" s="11" t="s">
        <v>37</v>
      </c>
      <c r="AX155" s="11" t="s">
        <v>74</v>
      </c>
      <c r="AY155" s="243" t="s">
        <v>141</v>
      </c>
    </row>
    <row r="156" s="11" customFormat="1">
      <c r="B156" s="233"/>
      <c r="C156" s="234"/>
      <c r="D156" s="235" t="s">
        <v>150</v>
      </c>
      <c r="E156" s="236" t="s">
        <v>30</v>
      </c>
      <c r="F156" s="237" t="s">
        <v>225</v>
      </c>
      <c r="G156" s="234"/>
      <c r="H156" s="236" t="s">
        <v>30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AT156" s="243" t="s">
        <v>150</v>
      </c>
      <c r="AU156" s="243" t="s">
        <v>84</v>
      </c>
      <c r="AV156" s="11" t="s">
        <v>82</v>
      </c>
      <c r="AW156" s="11" t="s">
        <v>37</v>
      </c>
      <c r="AX156" s="11" t="s">
        <v>74</v>
      </c>
      <c r="AY156" s="243" t="s">
        <v>141</v>
      </c>
    </row>
    <row r="157" s="11" customFormat="1">
      <c r="B157" s="233"/>
      <c r="C157" s="234"/>
      <c r="D157" s="235" t="s">
        <v>150</v>
      </c>
      <c r="E157" s="236" t="s">
        <v>30</v>
      </c>
      <c r="F157" s="237" t="s">
        <v>236</v>
      </c>
      <c r="G157" s="234"/>
      <c r="H157" s="236" t="s">
        <v>30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AT157" s="243" t="s">
        <v>150</v>
      </c>
      <c r="AU157" s="243" t="s">
        <v>84</v>
      </c>
      <c r="AV157" s="11" t="s">
        <v>82</v>
      </c>
      <c r="AW157" s="11" t="s">
        <v>37</v>
      </c>
      <c r="AX157" s="11" t="s">
        <v>74</v>
      </c>
      <c r="AY157" s="243" t="s">
        <v>141</v>
      </c>
    </row>
    <row r="158" s="12" customFormat="1">
      <c r="B158" s="244"/>
      <c r="C158" s="245"/>
      <c r="D158" s="235" t="s">
        <v>150</v>
      </c>
      <c r="E158" s="246" t="s">
        <v>30</v>
      </c>
      <c r="F158" s="247" t="s">
        <v>237</v>
      </c>
      <c r="G158" s="245"/>
      <c r="H158" s="248">
        <v>32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AT158" s="254" t="s">
        <v>150</v>
      </c>
      <c r="AU158" s="254" t="s">
        <v>84</v>
      </c>
      <c r="AV158" s="12" t="s">
        <v>84</v>
      </c>
      <c r="AW158" s="12" t="s">
        <v>37</v>
      </c>
      <c r="AX158" s="12" t="s">
        <v>82</v>
      </c>
      <c r="AY158" s="254" t="s">
        <v>141</v>
      </c>
    </row>
    <row r="159" s="1" customFormat="1" ht="16.5" customHeight="1">
      <c r="B159" s="46"/>
      <c r="C159" s="221" t="s">
        <v>10</v>
      </c>
      <c r="D159" s="221" t="s">
        <v>144</v>
      </c>
      <c r="E159" s="222" t="s">
        <v>242</v>
      </c>
      <c r="F159" s="223" t="s">
        <v>243</v>
      </c>
      <c r="G159" s="224" t="s">
        <v>147</v>
      </c>
      <c r="H159" s="225">
        <v>2</v>
      </c>
      <c r="I159" s="226"/>
      <c r="J159" s="227">
        <f>ROUND(I159*H159,2)</f>
        <v>0</v>
      </c>
      <c r="K159" s="223" t="s">
        <v>162</v>
      </c>
      <c r="L159" s="72"/>
      <c r="M159" s="228" t="s">
        <v>30</v>
      </c>
      <c r="N159" s="229" t="s">
        <v>45</v>
      </c>
      <c r="O159" s="47"/>
      <c r="P159" s="230">
        <f>O159*H159</f>
        <v>0</v>
      </c>
      <c r="Q159" s="230">
        <v>0</v>
      </c>
      <c r="R159" s="230">
        <f>Q159*H159</f>
        <v>0</v>
      </c>
      <c r="S159" s="230">
        <v>0.048000000000000001</v>
      </c>
      <c r="T159" s="231">
        <f>S159*H159</f>
        <v>0.096000000000000002</v>
      </c>
      <c r="AR159" s="24" t="s">
        <v>148</v>
      </c>
      <c r="AT159" s="24" t="s">
        <v>144</v>
      </c>
      <c r="AU159" s="24" t="s">
        <v>84</v>
      </c>
      <c r="AY159" s="24" t="s">
        <v>141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24" t="s">
        <v>82</v>
      </c>
      <c r="BK159" s="232">
        <f>ROUND(I159*H159,2)</f>
        <v>0</v>
      </c>
      <c r="BL159" s="24" t="s">
        <v>148</v>
      </c>
      <c r="BM159" s="24" t="s">
        <v>244</v>
      </c>
    </row>
    <row r="160" s="11" customFormat="1">
      <c r="B160" s="233"/>
      <c r="C160" s="234"/>
      <c r="D160" s="235" t="s">
        <v>150</v>
      </c>
      <c r="E160" s="236" t="s">
        <v>30</v>
      </c>
      <c r="F160" s="237" t="s">
        <v>226</v>
      </c>
      <c r="G160" s="234"/>
      <c r="H160" s="236" t="s">
        <v>30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AT160" s="243" t="s">
        <v>150</v>
      </c>
      <c r="AU160" s="243" t="s">
        <v>84</v>
      </c>
      <c r="AV160" s="11" t="s">
        <v>82</v>
      </c>
      <c r="AW160" s="11" t="s">
        <v>37</v>
      </c>
      <c r="AX160" s="11" t="s">
        <v>74</v>
      </c>
      <c r="AY160" s="243" t="s">
        <v>141</v>
      </c>
    </row>
    <row r="161" s="12" customFormat="1">
      <c r="B161" s="244"/>
      <c r="C161" s="245"/>
      <c r="D161" s="235" t="s">
        <v>150</v>
      </c>
      <c r="E161" s="246" t="s">
        <v>30</v>
      </c>
      <c r="F161" s="247" t="s">
        <v>245</v>
      </c>
      <c r="G161" s="245"/>
      <c r="H161" s="248">
        <v>1.5600000000000001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AT161" s="254" t="s">
        <v>150</v>
      </c>
      <c r="AU161" s="254" t="s">
        <v>84</v>
      </c>
      <c r="AV161" s="12" t="s">
        <v>84</v>
      </c>
      <c r="AW161" s="12" t="s">
        <v>37</v>
      </c>
      <c r="AX161" s="12" t="s">
        <v>74</v>
      </c>
      <c r="AY161" s="254" t="s">
        <v>141</v>
      </c>
    </row>
    <row r="162" s="12" customFormat="1">
      <c r="B162" s="244"/>
      <c r="C162" s="245"/>
      <c r="D162" s="235" t="s">
        <v>150</v>
      </c>
      <c r="E162" s="246" t="s">
        <v>30</v>
      </c>
      <c r="F162" s="247" t="s">
        <v>246</v>
      </c>
      <c r="G162" s="245"/>
      <c r="H162" s="248">
        <v>0.44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AT162" s="254" t="s">
        <v>150</v>
      </c>
      <c r="AU162" s="254" t="s">
        <v>84</v>
      </c>
      <c r="AV162" s="12" t="s">
        <v>84</v>
      </c>
      <c r="AW162" s="12" t="s">
        <v>37</v>
      </c>
      <c r="AX162" s="12" t="s">
        <v>74</v>
      </c>
      <c r="AY162" s="254" t="s">
        <v>141</v>
      </c>
    </row>
    <row r="163" s="13" customFormat="1">
      <c r="B163" s="255"/>
      <c r="C163" s="256"/>
      <c r="D163" s="235" t="s">
        <v>150</v>
      </c>
      <c r="E163" s="257" t="s">
        <v>30</v>
      </c>
      <c r="F163" s="258" t="s">
        <v>170</v>
      </c>
      <c r="G163" s="256"/>
      <c r="H163" s="259">
        <v>2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AT163" s="265" t="s">
        <v>150</v>
      </c>
      <c r="AU163" s="265" t="s">
        <v>84</v>
      </c>
      <c r="AV163" s="13" t="s">
        <v>148</v>
      </c>
      <c r="AW163" s="13" t="s">
        <v>37</v>
      </c>
      <c r="AX163" s="13" t="s">
        <v>82</v>
      </c>
      <c r="AY163" s="265" t="s">
        <v>141</v>
      </c>
    </row>
    <row r="164" s="1" customFormat="1" ht="16.5" customHeight="1">
      <c r="B164" s="46"/>
      <c r="C164" s="221" t="s">
        <v>185</v>
      </c>
      <c r="D164" s="221" t="s">
        <v>144</v>
      </c>
      <c r="E164" s="222" t="s">
        <v>247</v>
      </c>
      <c r="F164" s="223" t="s">
        <v>248</v>
      </c>
      <c r="G164" s="224" t="s">
        <v>147</v>
      </c>
      <c r="H164" s="225">
        <v>10</v>
      </c>
      <c r="I164" s="226"/>
      <c r="J164" s="227">
        <f>ROUND(I164*H164,2)</f>
        <v>0</v>
      </c>
      <c r="K164" s="223" t="s">
        <v>162</v>
      </c>
      <c r="L164" s="72"/>
      <c r="M164" s="228" t="s">
        <v>30</v>
      </c>
      <c r="N164" s="229" t="s">
        <v>45</v>
      </c>
      <c r="O164" s="47"/>
      <c r="P164" s="230">
        <f>O164*H164</f>
        <v>0</v>
      </c>
      <c r="Q164" s="230">
        <v>0</v>
      </c>
      <c r="R164" s="230">
        <f>Q164*H164</f>
        <v>0</v>
      </c>
      <c r="S164" s="230">
        <v>0.037999999999999999</v>
      </c>
      <c r="T164" s="231">
        <f>S164*H164</f>
        <v>0.38</v>
      </c>
      <c r="AR164" s="24" t="s">
        <v>148</v>
      </c>
      <c r="AT164" s="24" t="s">
        <v>144</v>
      </c>
      <c r="AU164" s="24" t="s">
        <v>84</v>
      </c>
      <c r="AY164" s="24" t="s">
        <v>141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24" t="s">
        <v>82</v>
      </c>
      <c r="BK164" s="232">
        <f>ROUND(I164*H164,2)</f>
        <v>0</v>
      </c>
      <c r="BL164" s="24" t="s">
        <v>148</v>
      </c>
      <c r="BM164" s="24" t="s">
        <v>249</v>
      </c>
    </row>
    <row r="165" s="11" customFormat="1">
      <c r="B165" s="233"/>
      <c r="C165" s="234"/>
      <c r="D165" s="235" t="s">
        <v>150</v>
      </c>
      <c r="E165" s="236" t="s">
        <v>30</v>
      </c>
      <c r="F165" s="237" t="s">
        <v>226</v>
      </c>
      <c r="G165" s="234"/>
      <c r="H165" s="236" t="s">
        <v>30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AT165" s="243" t="s">
        <v>150</v>
      </c>
      <c r="AU165" s="243" t="s">
        <v>84</v>
      </c>
      <c r="AV165" s="11" t="s">
        <v>82</v>
      </c>
      <c r="AW165" s="11" t="s">
        <v>37</v>
      </c>
      <c r="AX165" s="11" t="s">
        <v>74</v>
      </c>
      <c r="AY165" s="243" t="s">
        <v>141</v>
      </c>
    </row>
    <row r="166" s="12" customFormat="1">
      <c r="B166" s="244"/>
      <c r="C166" s="245"/>
      <c r="D166" s="235" t="s">
        <v>150</v>
      </c>
      <c r="E166" s="246" t="s">
        <v>30</v>
      </c>
      <c r="F166" s="247" t="s">
        <v>250</v>
      </c>
      <c r="G166" s="245"/>
      <c r="H166" s="248">
        <v>8.9819999999999993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AT166" s="254" t="s">
        <v>150</v>
      </c>
      <c r="AU166" s="254" t="s">
        <v>84</v>
      </c>
      <c r="AV166" s="12" t="s">
        <v>84</v>
      </c>
      <c r="AW166" s="12" t="s">
        <v>37</v>
      </c>
      <c r="AX166" s="12" t="s">
        <v>74</v>
      </c>
      <c r="AY166" s="254" t="s">
        <v>141</v>
      </c>
    </row>
    <row r="167" s="12" customFormat="1">
      <c r="B167" s="244"/>
      <c r="C167" s="245"/>
      <c r="D167" s="235" t="s">
        <v>150</v>
      </c>
      <c r="E167" s="246" t="s">
        <v>30</v>
      </c>
      <c r="F167" s="247" t="s">
        <v>251</v>
      </c>
      <c r="G167" s="245"/>
      <c r="H167" s="248">
        <v>1.018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AT167" s="254" t="s">
        <v>150</v>
      </c>
      <c r="AU167" s="254" t="s">
        <v>84</v>
      </c>
      <c r="AV167" s="12" t="s">
        <v>84</v>
      </c>
      <c r="AW167" s="12" t="s">
        <v>37</v>
      </c>
      <c r="AX167" s="12" t="s">
        <v>74</v>
      </c>
      <c r="AY167" s="254" t="s">
        <v>141</v>
      </c>
    </row>
    <row r="168" s="13" customFormat="1">
      <c r="B168" s="255"/>
      <c r="C168" s="256"/>
      <c r="D168" s="235" t="s">
        <v>150</v>
      </c>
      <c r="E168" s="257" t="s">
        <v>30</v>
      </c>
      <c r="F168" s="258" t="s">
        <v>170</v>
      </c>
      <c r="G168" s="256"/>
      <c r="H168" s="259">
        <v>10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AT168" s="265" t="s">
        <v>150</v>
      </c>
      <c r="AU168" s="265" t="s">
        <v>84</v>
      </c>
      <c r="AV168" s="13" t="s">
        <v>148</v>
      </c>
      <c r="AW168" s="13" t="s">
        <v>37</v>
      </c>
      <c r="AX168" s="13" t="s">
        <v>82</v>
      </c>
      <c r="AY168" s="265" t="s">
        <v>141</v>
      </c>
    </row>
    <row r="169" s="1" customFormat="1" ht="16.5" customHeight="1">
      <c r="B169" s="46"/>
      <c r="C169" s="221" t="s">
        <v>252</v>
      </c>
      <c r="D169" s="221" t="s">
        <v>144</v>
      </c>
      <c r="E169" s="222" t="s">
        <v>253</v>
      </c>
      <c r="F169" s="223" t="s">
        <v>254</v>
      </c>
      <c r="G169" s="224" t="s">
        <v>147</v>
      </c>
      <c r="H169" s="225">
        <v>21</v>
      </c>
      <c r="I169" s="226"/>
      <c r="J169" s="227">
        <f>ROUND(I169*H169,2)</f>
        <v>0</v>
      </c>
      <c r="K169" s="223" t="s">
        <v>162</v>
      </c>
      <c r="L169" s="72"/>
      <c r="M169" s="228" t="s">
        <v>30</v>
      </c>
      <c r="N169" s="229" t="s">
        <v>45</v>
      </c>
      <c r="O169" s="47"/>
      <c r="P169" s="230">
        <f>O169*H169</f>
        <v>0</v>
      </c>
      <c r="Q169" s="230">
        <v>0</v>
      </c>
      <c r="R169" s="230">
        <f>Q169*H169</f>
        <v>0</v>
      </c>
      <c r="S169" s="230">
        <v>0.034000000000000002</v>
      </c>
      <c r="T169" s="231">
        <f>S169*H169</f>
        <v>0.71400000000000008</v>
      </c>
      <c r="AR169" s="24" t="s">
        <v>148</v>
      </c>
      <c r="AT169" s="24" t="s">
        <v>144</v>
      </c>
      <c r="AU169" s="24" t="s">
        <v>84</v>
      </c>
      <c r="AY169" s="24" t="s">
        <v>141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24" t="s">
        <v>82</v>
      </c>
      <c r="BK169" s="232">
        <f>ROUND(I169*H169,2)</f>
        <v>0</v>
      </c>
      <c r="BL169" s="24" t="s">
        <v>148</v>
      </c>
      <c r="BM169" s="24" t="s">
        <v>255</v>
      </c>
    </row>
    <row r="170" s="11" customFormat="1">
      <c r="B170" s="233"/>
      <c r="C170" s="234"/>
      <c r="D170" s="235" t="s">
        <v>150</v>
      </c>
      <c r="E170" s="236" t="s">
        <v>30</v>
      </c>
      <c r="F170" s="237" t="s">
        <v>256</v>
      </c>
      <c r="G170" s="234"/>
      <c r="H170" s="236" t="s">
        <v>30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AT170" s="243" t="s">
        <v>150</v>
      </c>
      <c r="AU170" s="243" t="s">
        <v>84</v>
      </c>
      <c r="AV170" s="11" t="s">
        <v>82</v>
      </c>
      <c r="AW170" s="11" t="s">
        <v>37</v>
      </c>
      <c r="AX170" s="11" t="s">
        <v>74</v>
      </c>
      <c r="AY170" s="243" t="s">
        <v>141</v>
      </c>
    </row>
    <row r="171" s="12" customFormat="1">
      <c r="B171" s="244"/>
      <c r="C171" s="245"/>
      <c r="D171" s="235" t="s">
        <v>150</v>
      </c>
      <c r="E171" s="246" t="s">
        <v>30</v>
      </c>
      <c r="F171" s="247" t="s">
        <v>257</v>
      </c>
      <c r="G171" s="245"/>
      <c r="H171" s="248">
        <v>19.760999999999999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AT171" s="254" t="s">
        <v>150</v>
      </c>
      <c r="AU171" s="254" t="s">
        <v>84</v>
      </c>
      <c r="AV171" s="12" t="s">
        <v>84</v>
      </c>
      <c r="AW171" s="12" t="s">
        <v>37</v>
      </c>
      <c r="AX171" s="12" t="s">
        <v>74</v>
      </c>
      <c r="AY171" s="254" t="s">
        <v>141</v>
      </c>
    </row>
    <row r="172" s="12" customFormat="1">
      <c r="B172" s="244"/>
      <c r="C172" s="245"/>
      <c r="D172" s="235" t="s">
        <v>150</v>
      </c>
      <c r="E172" s="246" t="s">
        <v>30</v>
      </c>
      <c r="F172" s="247" t="s">
        <v>258</v>
      </c>
      <c r="G172" s="245"/>
      <c r="H172" s="248">
        <v>1.2390000000000001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AT172" s="254" t="s">
        <v>150</v>
      </c>
      <c r="AU172" s="254" t="s">
        <v>84</v>
      </c>
      <c r="AV172" s="12" t="s">
        <v>84</v>
      </c>
      <c r="AW172" s="12" t="s">
        <v>37</v>
      </c>
      <c r="AX172" s="12" t="s">
        <v>74</v>
      </c>
      <c r="AY172" s="254" t="s">
        <v>141</v>
      </c>
    </row>
    <row r="173" s="13" customFormat="1">
      <c r="B173" s="255"/>
      <c r="C173" s="256"/>
      <c r="D173" s="235" t="s">
        <v>150</v>
      </c>
      <c r="E173" s="257" t="s">
        <v>30</v>
      </c>
      <c r="F173" s="258" t="s">
        <v>170</v>
      </c>
      <c r="G173" s="256"/>
      <c r="H173" s="259">
        <v>21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AT173" s="265" t="s">
        <v>150</v>
      </c>
      <c r="AU173" s="265" t="s">
        <v>84</v>
      </c>
      <c r="AV173" s="13" t="s">
        <v>148</v>
      </c>
      <c r="AW173" s="13" t="s">
        <v>37</v>
      </c>
      <c r="AX173" s="13" t="s">
        <v>82</v>
      </c>
      <c r="AY173" s="265" t="s">
        <v>141</v>
      </c>
    </row>
    <row r="174" s="1" customFormat="1" ht="16.5" customHeight="1">
      <c r="B174" s="46"/>
      <c r="C174" s="221" t="s">
        <v>259</v>
      </c>
      <c r="D174" s="221" t="s">
        <v>144</v>
      </c>
      <c r="E174" s="222" t="s">
        <v>260</v>
      </c>
      <c r="F174" s="223" t="s">
        <v>261</v>
      </c>
      <c r="G174" s="224" t="s">
        <v>147</v>
      </c>
      <c r="H174" s="225">
        <v>4</v>
      </c>
      <c r="I174" s="226"/>
      <c r="J174" s="227">
        <f>ROUND(I174*H174,2)</f>
        <v>0</v>
      </c>
      <c r="K174" s="223" t="s">
        <v>162</v>
      </c>
      <c r="L174" s="72"/>
      <c r="M174" s="228" t="s">
        <v>30</v>
      </c>
      <c r="N174" s="229" t="s">
        <v>45</v>
      </c>
      <c r="O174" s="47"/>
      <c r="P174" s="230">
        <f>O174*H174</f>
        <v>0</v>
      </c>
      <c r="Q174" s="230">
        <v>0</v>
      </c>
      <c r="R174" s="230">
        <f>Q174*H174</f>
        <v>0</v>
      </c>
      <c r="S174" s="230">
        <v>0.075999999999999998</v>
      </c>
      <c r="T174" s="231">
        <f>S174*H174</f>
        <v>0.30399999999999999</v>
      </c>
      <c r="AR174" s="24" t="s">
        <v>148</v>
      </c>
      <c r="AT174" s="24" t="s">
        <v>144</v>
      </c>
      <c r="AU174" s="24" t="s">
        <v>84</v>
      </c>
      <c r="AY174" s="24" t="s">
        <v>141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24" t="s">
        <v>82</v>
      </c>
      <c r="BK174" s="232">
        <f>ROUND(I174*H174,2)</f>
        <v>0</v>
      </c>
      <c r="BL174" s="24" t="s">
        <v>148</v>
      </c>
      <c r="BM174" s="24" t="s">
        <v>262</v>
      </c>
    </row>
    <row r="175" s="11" customFormat="1">
      <c r="B175" s="233"/>
      <c r="C175" s="234"/>
      <c r="D175" s="235" t="s">
        <v>150</v>
      </c>
      <c r="E175" s="236" t="s">
        <v>30</v>
      </c>
      <c r="F175" s="237" t="s">
        <v>226</v>
      </c>
      <c r="G175" s="234"/>
      <c r="H175" s="236" t="s">
        <v>30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AT175" s="243" t="s">
        <v>150</v>
      </c>
      <c r="AU175" s="243" t="s">
        <v>84</v>
      </c>
      <c r="AV175" s="11" t="s">
        <v>82</v>
      </c>
      <c r="AW175" s="11" t="s">
        <v>37</v>
      </c>
      <c r="AX175" s="11" t="s">
        <v>74</v>
      </c>
      <c r="AY175" s="243" t="s">
        <v>141</v>
      </c>
    </row>
    <row r="176" s="12" customFormat="1">
      <c r="B176" s="244"/>
      <c r="C176" s="245"/>
      <c r="D176" s="235" t="s">
        <v>150</v>
      </c>
      <c r="E176" s="246" t="s">
        <v>30</v>
      </c>
      <c r="F176" s="247" t="s">
        <v>263</v>
      </c>
      <c r="G176" s="245"/>
      <c r="H176" s="248">
        <v>3.4100000000000001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AT176" s="254" t="s">
        <v>150</v>
      </c>
      <c r="AU176" s="254" t="s">
        <v>84</v>
      </c>
      <c r="AV176" s="12" t="s">
        <v>84</v>
      </c>
      <c r="AW176" s="12" t="s">
        <v>37</v>
      </c>
      <c r="AX176" s="12" t="s">
        <v>74</v>
      </c>
      <c r="AY176" s="254" t="s">
        <v>141</v>
      </c>
    </row>
    <row r="177" s="12" customFormat="1">
      <c r="B177" s="244"/>
      <c r="C177" s="245"/>
      <c r="D177" s="235" t="s">
        <v>150</v>
      </c>
      <c r="E177" s="246" t="s">
        <v>30</v>
      </c>
      <c r="F177" s="247" t="s">
        <v>264</v>
      </c>
      <c r="G177" s="245"/>
      <c r="H177" s="248">
        <v>0.58999999999999997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AT177" s="254" t="s">
        <v>150</v>
      </c>
      <c r="AU177" s="254" t="s">
        <v>84</v>
      </c>
      <c r="AV177" s="12" t="s">
        <v>84</v>
      </c>
      <c r="AW177" s="12" t="s">
        <v>37</v>
      </c>
      <c r="AX177" s="12" t="s">
        <v>74</v>
      </c>
      <c r="AY177" s="254" t="s">
        <v>141</v>
      </c>
    </row>
    <row r="178" s="13" customFormat="1">
      <c r="B178" s="255"/>
      <c r="C178" s="256"/>
      <c r="D178" s="235" t="s">
        <v>150</v>
      </c>
      <c r="E178" s="257" t="s">
        <v>30</v>
      </c>
      <c r="F178" s="258" t="s">
        <v>170</v>
      </c>
      <c r="G178" s="256"/>
      <c r="H178" s="259">
        <v>4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AT178" s="265" t="s">
        <v>150</v>
      </c>
      <c r="AU178" s="265" t="s">
        <v>84</v>
      </c>
      <c r="AV178" s="13" t="s">
        <v>148</v>
      </c>
      <c r="AW178" s="13" t="s">
        <v>37</v>
      </c>
      <c r="AX178" s="13" t="s">
        <v>82</v>
      </c>
      <c r="AY178" s="265" t="s">
        <v>141</v>
      </c>
    </row>
    <row r="179" s="1" customFormat="1" ht="16.5" customHeight="1">
      <c r="B179" s="46"/>
      <c r="C179" s="221" t="s">
        <v>265</v>
      </c>
      <c r="D179" s="221" t="s">
        <v>144</v>
      </c>
      <c r="E179" s="222" t="s">
        <v>266</v>
      </c>
      <c r="F179" s="223" t="s">
        <v>267</v>
      </c>
      <c r="G179" s="224" t="s">
        <v>268</v>
      </c>
      <c r="H179" s="225">
        <v>2</v>
      </c>
      <c r="I179" s="226"/>
      <c r="J179" s="227">
        <f>ROUND(I179*H179,2)</f>
        <v>0</v>
      </c>
      <c r="K179" s="223" t="s">
        <v>162</v>
      </c>
      <c r="L179" s="72"/>
      <c r="M179" s="228" t="s">
        <v>30</v>
      </c>
      <c r="N179" s="229" t="s">
        <v>45</v>
      </c>
      <c r="O179" s="47"/>
      <c r="P179" s="230">
        <f>O179*H179</f>
        <v>0</v>
      </c>
      <c r="Q179" s="230">
        <v>0</v>
      </c>
      <c r="R179" s="230">
        <f>Q179*H179</f>
        <v>0</v>
      </c>
      <c r="S179" s="230">
        <v>0.024</v>
      </c>
      <c r="T179" s="231">
        <f>S179*H179</f>
        <v>0.048000000000000001</v>
      </c>
      <c r="AR179" s="24" t="s">
        <v>148</v>
      </c>
      <c r="AT179" s="24" t="s">
        <v>144</v>
      </c>
      <c r="AU179" s="24" t="s">
        <v>84</v>
      </c>
      <c r="AY179" s="24" t="s">
        <v>141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24" t="s">
        <v>82</v>
      </c>
      <c r="BK179" s="232">
        <f>ROUND(I179*H179,2)</f>
        <v>0</v>
      </c>
      <c r="BL179" s="24" t="s">
        <v>148</v>
      </c>
      <c r="BM179" s="24" t="s">
        <v>269</v>
      </c>
    </row>
    <row r="180" s="1" customFormat="1" ht="16.5" customHeight="1">
      <c r="B180" s="46"/>
      <c r="C180" s="221" t="s">
        <v>270</v>
      </c>
      <c r="D180" s="221" t="s">
        <v>144</v>
      </c>
      <c r="E180" s="222" t="s">
        <v>271</v>
      </c>
      <c r="F180" s="223" t="s">
        <v>272</v>
      </c>
      <c r="G180" s="224" t="s">
        <v>268</v>
      </c>
      <c r="H180" s="225">
        <v>1</v>
      </c>
      <c r="I180" s="226"/>
      <c r="J180" s="227">
        <f>ROUND(I180*H180,2)</f>
        <v>0</v>
      </c>
      <c r="K180" s="223" t="s">
        <v>162</v>
      </c>
      <c r="L180" s="72"/>
      <c r="M180" s="228" t="s">
        <v>30</v>
      </c>
      <c r="N180" s="229" t="s">
        <v>45</v>
      </c>
      <c r="O180" s="47"/>
      <c r="P180" s="230">
        <f>O180*H180</f>
        <v>0</v>
      </c>
      <c r="Q180" s="230">
        <v>0</v>
      </c>
      <c r="R180" s="230">
        <f>Q180*H180</f>
        <v>0</v>
      </c>
      <c r="S180" s="230">
        <v>0.0040000000000000001</v>
      </c>
      <c r="T180" s="231">
        <f>S180*H180</f>
        <v>0.0040000000000000001</v>
      </c>
      <c r="AR180" s="24" t="s">
        <v>148</v>
      </c>
      <c r="AT180" s="24" t="s">
        <v>144</v>
      </c>
      <c r="AU180" s="24" t="s">
        <v>84</v>
      </c>
      <c r="AY180" s="24" t="s">
        <v>141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24" t="s">
        <v>82</v>
      </c>
      <c r="BK180" s="232">
        <f>ROUND(I180*H180,2)</f>
        <v>0</v>
      </c>
      <c r="BL180" s="24" t="s">
        <v>148</v>
      </c>
      <c r="BM180" s="24" t="s">
        <v>273</v>
      </c>
    </row>
    <row r="181" s="1" customFormat="1" ht="25.5" customHeight="1">
      <c r="B181" s="46"/>
      <c r="C181" s="221" t="s">
        <v>9</v>
      </c>
      <c r="D181" s="221" t="s">
        <v>144</v>
      </c>
      <c r="E181" s="222" t="s">
        <v>274</v>
      </c>
      <c r="F181" s="223" t="s">
        <v>275</v>
      </c>
      <c r="G181" s="224" t="s">
        <v>268</v>
      </c>
      <c r="H181" s="225">
        <v>8</v>
      </c>
      <c r="I181" s="226"/>
      <c r="J181" s="227">
        <f>ROUND(I181*H181,2)</f>
        <v>0</v>
      </c>
      <c r="K181" s="223" t="s">
        <v>162</v>
      </c>
      <c r="L181" s="72"/>
      <c r="M181" s="228" t="s">
        <v>30</v>
      </c>
      <c r="N181" s="229" t="s">
        <v>45</v>
      </c>
      <c r="O181" s="47"/>
      <c r="P181" s="230">
        <f>O181*H181</f>
        <v>0</v>
      </c>
      <c r="Q181" s="230">
        <v>0</v>
      </c>
      <c r="R181" s="230">
        <f>Q181*H181</f>
        <v>0</v>
      </c>
      <c r="S181" s="230">
        <v>0.0050000000000000001</v>
      </c>
      <c r="T181" s="231">
        <f>S181*H181</f>
        <v>0.040000000000000001</v>
      </c>
      <c r="AR181" s="24" t="s">
        <v>148</v>
      </c>
      <c r="AT181" s="24" t="s">
        <v>144</v>
      </c>
      <c r="AU181" s="24" t="s">
        <v>84</v>
      </c>
      <c r="AY181" s="24" t="s">
        <v>141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24" t="s">
        <v>82</v>
      </c>
      <c r="BK181" s="232">
        <f>ROUND(I181*H181,2)</f>
        <v>0</v>
      </c>
      <c r="BL181" s="24" t="s">
        <v>148</v>
      </c>
      <c r="BM181" s="24" t="s">
        <v>276</v>
      </c>
    </row>
    <row r="182" s="1" customFormat="1" ht="16.5" customHeight="1">
      <c r="B182" s="46"/>
      <c r="C182" s="221" t="s">
        <v>277</v>
      </c>
      <c r="D182" s="221" t="s">
        <v>144</v>
      </c>
      <c r="E182" s="222" t="s">
        <v>278</v>
      </c>
      <c r="F182" s="223" t="s">
        <v>279</v>
      </c>
      <c r="G182" s="224" t="s">
        <v>280</v>
      </c>
      <c r="H182" s="225">
        <v>12</v>
      </c>
      <c r="I182" s="226"/>
      <c r="J182" s="227">
        <f>ROUND(I182*H182,2)</f>
        <v>0</v>
      </c>
      <c r="K182" s="223" t="s">
        <v>162</v>
      </c>
      <c r="L182" s="72"/>
      <c r="M182" s="228" t="s">
        <v>30</v>
      </c>
      <c r="N182" s="229" t="s">
        <v>45</v>
      </c>
      <c r="O182" s="47"/>
      <c r="P182" s="230">
        <f>O182*H182</f>
        <v>0</v>
      </c>
      <c r="Q182" s="230">
        <v>0</v>
      </c>
      <c r="R182" s="230">
        <f>Q182*H182</f>
        <v>0</v>
      </c>
      <c r="S182" s="230">
        <v>0.00167</v>
      </c>
      <c r="T182" s="231">
        <f>S182*H182</f>
        <v>0.020040000000000002</v>
      </c>
      <c r="AR182" s="24" t="s">
        <v>148</v>
      </c>
      <c r="AT182" s="24" t="s">
        <v>144</v>
      </c>
      <c r="AU182" s="24" t="s">
        <v>84</v>
      </c>
      <c r="AY182" s="24" t="s">
        <v>141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24" t="s">
        <v>82</v>
      </c>
      <c r="BK182" s="232">
        <f>ROUND(I182*H182,2)</f>
        <v>0</v>
      </c>
      <c r="BL182" s="24" t="s">
        <v>148</v>
      </c>
      <c r="BM182" s="24" t="s">
        <v>281</v>
      </c>
    </row>
    <row r="183" s="1" customFormat="1" ht="25.5" customHeight="1">
      <c r="B183" s="46"/>
      <c r="C183" s="221" t="s">
        <v>282</v>
      </c>
      <c r="D183" s="221" t="s">
        <v>144</v>
      </c>
      <c r="E183" s="222" t="s">
        <v>283</v>
      </c>
      <c r="F183" s="223" t="s">
        <v>284</v>
      </c>
      <c r="G183" s="224" t="s">
        <v>285</v>
      </c>
      <c r="H183" s="225">
        <v>625</v>
      </c>
      <c r="I183" s="226"/>
      <c r="J183" s="227">
        <f>ROUND(I183*H183,2)</f>
        <v>0</v>
      </c>
      <c r="K183" s="223" t="s">
        <v>162</v>
      </c>
      <c r="L183" s="72"/>
      <c r="M183" s="228" t="s">
        <v>30</v>
      </c>
      <c r="N183" s="229" t="s">
        <v>45</v>
      </c>
      <c r="O183" s="47"/>
      <c r="P183" s="230">
        <f>O183*H183</f>
        <v>0</v>
      </c>
      <c r="Q183" s="230">
        <v>0</v>
      </c>
      <c r="R183" s="230">
        <f>Q183*H183</f>
        <v>0</v>
      </c>
      <c r="S183" s="230">
        <v>0.001</v>
      </c>
      <c r="T183" s="231">
        <f>S183*H183</f>
        <v>0.625</v>
      </c>
      <c r="AR183" s="24" t="s">
        <v>148</v>
      </c>
      <c r="AT183" s="24" t="s">
        <v>144</v>
      </c>
      <c r="AU183" s="24" t="s">
        <v>84</v>
      </c>
      <c r="AY183" s="24" t="s">
        <v>141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24" t="s">
        <v>82</v>
      </c>
      <c r="BK183" s="232">
        <f>ROUND(I183*H183,2)</f>
        <v>0</v>
      </c>
      <c r="BL183" s="24" t="s">
        <v>148</v>
      </c>
      <c r="BM183" s="24" t="s">
        <v>286</v>
      </c>
    </row>
    <row r="184" s="11" customFormat="1">
      <c r="B184" s="233"/>
      <c r="C184" s="234"/>
      <c r="D184" s="235" t="s">
        <v>150</v>
      </c>
      <c r="E184" s="236" t="s">
        <v>30</v>
      </c>
      <c r="F184" s="237" t="s">
        <v>287</v>
      </c>
      <c r="G184" s="234"/>
      <c r="H184" s="236" t="s">
        <v>30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AT184" s="243" t="s">
        <v>150</v>
      </c>
      <c r="AU184" s="243" t="s">
        <v>84</v>
      </c>
      <c r="AV184" s="11" t="s">
        <v>82</v>
      </c>
      <c r="AW184" s="11" t="s">
        <v>37</v>
      </c>
      <c r="AX184" s="11" t="s">
        <v>74</v>
      </c>
      <c r="AY184" s="243" t="s">
        <v>141</v>
      </c>
    </row>
    <row r="185" s="11" customFormat="1">
      <c r="B185" s="233"/>
      <c r="C185" s="234"/>
      <c r="D185" s="235" t="s">
        <v>150</v>
      </c>
      <c r="E185" s="236" t="s">
        <v>30</v>
      </c>
      <c r="F185" s="237" t="s">
        <v>288</v>
      </c>
      <c r="G185" s="234"/>
      <c r="H185" s="236" t="s">
        <v>30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AT185" s="243" t="s">
        <v>150</v>
      </c>
      <c r="AU185" s="243" t="s">
        <v>84</v>
      </c>
      <c r="AV185" s="11" t="s">
        <v>82</v>
      </c>
      <c r="AW185" s="11" t="s">
        <v>37</v>
      </c>
      <c r="AX185" s="11" t="s">
        <v>74</v>
      </c>
      <c r="AY185" s="243" t="s">
        <v>141</v>
      </c>
    </row>
    <row r="186" s="11" customFormat="1">
      <c r="B186" s="233"/>
      <c r="C186" s="234"/>
      <c r="D186" s="235" t="s">
        <v>150</v>
      </c>
      <c r="E186" s="236" t="s">
        <v>30</v>
      </c>
      <c r="F186" s="237" t="s">
        <v>289</v>
      </c>
      <c r="G186" s="234"/>
      <c r="H186" s="236" t="s">
        <v>30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AT186" s="243" t="s">
        <v>150</v>
      </c>
      <c r="AU186" s="243" t="s">
        <v>84</v>
      </c>
      <c r="AV186" s="11" t="s">
        <v>82</v>
      </c>
      <c r="AW186" s="11" t="s">
        <v>37</v>
      </c>
      <c r="AX186" s="11" t="s">
        <v>74</v>
      </c>
      <c r="AY186" s="243" t="s">
        <v>141</v>
      </c>
    </row>
    <row r="187" s="12" customFormat="1">
      <c r="B187" s="244"/>
      <c r="C187" s="245"/>
      <c r="D187" s="235" t="s">
        <v>150</v>
      </c>
      <c r="E187" s="246" t="s">
        <v>30</v>
      </c>
      <c r="F187" s="247" t="s">
        <v>290</v>
      </c>
      <c r="G187" s="245"/>
      <c r="H187" s="248">
        <v>625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AT187" s="254" t="s">
        <v>150</v>
      </c>
      <c r="AU187" s="254" t="s">
        <v>84</v>
      </c>
      <c r="AV187" s="12" t="s">
        <v>84</v>
      </c>
      <c r="AW187" s="12" t="s">
        <v>37</v>
      </c>
      <c r="AX187" s="12" t="s">
        <v>82</v>
      </c>
      <c r="AY187" s="254" t="s">
        <v>141</v>
      </c>
    </row>
    <row r="188" s="1" customFormat="1" ht="16.5" customHeight="1">
      <c r="B188" s="46"/>
      <c r="C188" s="221" t="s">
        <v>291</v>
      </c>
      <c r="D188" s="221" t="s">
        <v>144</v>
      </c>
      <c r="E188" s="222" t="s">
        <v>292</v>
      </c>
      <c r="F188" s="223" t="s">
        <v>293</v>
      </c>
      <c r="G188" s="224" t="s">
        <v>147</v>
      </c>
      <c r="H188" s="225">
        <v>94</v>
      </c>
      <c r="I188" s="226"/>
      <c r="J188" s="227">
        <f>ROUND(I188*H188,2)</f>
        <v>0</v>
      </c>
      <c r="K188" s="223" t="s">
        <v>162</v>
      </c>
      <c r="L188" s="72"/>
      <c r="M188" s="228" t="s">
        <v>30</v>
      </c>
      <c r="N188" s="229" t="s">
        <v>45</v>
      </c>
      <c r="O188" s="47"/>
      <c r="P188" s="230">
        <f>O188*H188</f>
        <v>0</v>
      </c>
      <c r="Q188" s="230">
        <v>0.001</v>
      </c>
      <c r="R188" s="230">
        <f>Q188*H188</f>
        <v>0.094</v>
      </c>
      <c r="S188" s="230">
        <v>0.00031</v>
      </c>
      <c r="T188" s="231">
        <f>S188*H188</f>
        <v>0.029139999999999999</v>
      </c>
      <c r="AR188" s="24" t="s">
        <v>185</v>
      </c>
      <c r="AT188" s="24" t="s">
        <v>144</v>
      </c>
      <c r="AU188" s="24" t="s">
        <v>84</v>
      </c>
      <c r="AY188" s="24" t="s">
        <v>141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24" t="s">
        <v>82</v>
      </c>
      <c r="BK188" s="232">
        <f>ROUND(I188*H188,2)</f>
        <v>0</v>
      </c>
      <c r="BL188" s="24" t="s">
        <v>185</v>
      </c>
      <c r="BM188" s="24" t="s">
        <v>294</v>
      </c>
    </row>
    <row r="189" s="11" customFormat="1">
      <c r="B189" s="233"/>
      <c r="C189" s="234"/>
      <c r="D189" s="235" t="s">
        <v>150</v>
      </c>
      <c r="E189" s="236" t="s">
        <v>30</v>
      </c>
      <c r="F189" s="237" t="s">
        <v>295</v>
      </c>
      <c r="G189" s="234"/>
      <c r="H189" s="236" t="s">
        <v>30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AT189" s="243" t="s">
        <v>150</v>
      </c>
      <c r="AU189" s="243" t="s">
        <v>84</v>
      </c>
      <c r="AV189" s="11" t="s">
        <v>82</v>
      </c>
      <c r="AW189" s="11" t="s">
        <v>37</v>
      </c>
      <c r="AX189" s="11" t="s">
        <v>74</v>
      </c>
      <c r="AY189" s="243" t="s">
        <v>141</v>
      </c>
    </row>
    <row r="190" s="12" customFormat="1">
      <c r="B190" s="244"/>
      <c r="C190" s="245"/>
      <c r="D190" s="235" t="s">
        <v>150</v>
      </c>
      <c r="E190" s="246" t="s">
        <v>30</v>
      </c>
      <c r="F190" s="247" t="s">
        <v>296</v>
      </c>
      <c r="G190" s="245"/>
      <c r="H190" s="248">
        <v>94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AT190" s="254" t="s">
        <v>150</v>
      </c>
      <c r="AU190" s="254" t="s">
        <v>84</v>
      </c>
      <c r="AV190" s="12" t="s">
        <v>84</v>
      </c>
      <c r="AW190" s="12" t="s">
        <v>37</v>
      </c>
      <c r="AX190" s="12" t="s">
        <v>82</v>
      </c>
      <c r="AY190" s="254" t="s">
        <v>141</v>
      </c>
    </row>
    <row r="191" s="10" customFormat="1" ht="29.88" customHeight="1">
      <c r="B191" s="205"/>
      <c r="C191" s="206"/>
      <c r="D191" s="207" t="s">
        <v>73</v>
      </c>
      <c r="E191" s="219" t="s">
        <v>297</v>
      </c>
      <c r="F191" s="219" t="s">
        <v>298</v>
      </c>
      <c r="G191" s="206"/>
      <c r="H191" s="206"/>
      <c r="I191" s="209"/>
      <c r="J191" s="220">
        <f>BK191</f>
        <v>0</v>
      </c>
      <c r="K191" s="206"/>
      <c r="L191" s="211"/>
      <c r="M191" s="212"/>
      <c r="N191" s="213"/>
      <c r="O191" s="213"/>
      <c r="P191" s="214">
        <f>SUM(P192:P198)</f>
        <v>0</v>
      </c>
      <c r="Q191" s="213"/>
      <c r="R191" s="214">
        <f>SUM(R192:R198)</f>
        <v>0</v>
      </c>
      <c r="S191" s="213"/>
      <c r="T191" s="215">
        <f>SUM(T192:T198)</f>
        <v>0</v>
      </c>
      <c r="AR191" s="216" t="s">
        <v>82</v>
      </c>
      <c r="AT191" s="217" t="s">
        <v>73</v>
      </c>
      <c r="AU191" s="217" t="s">
        <v>82</v>
      </c>
      <c r="AY191" s="216" t="s">
        <v>141</v>
      </c>
      <c r="BK191" s="218">
        <f>SUM(BK192:BK198)</f>
        <v>0</v>
      </c>
    </row>
    <row r="192" s="1" customFormat="1" ht="25.5" customHeight="1">
      <c r="B192" s="46"/>
      <c r="C192" s="221" t="s">
        <v>299</v>
      </c>
      <c r="D192" s="221" t="s">
        <v>144</v>
      </c>
      <c r="E192" s="222" t="s">
        <v>300</v>
      </c>
      <c r="F192" s="223" t="s">
        <v>301</v>
      </c>
      <c r="G192" s="224" t="s">
        <v>302</v>
      </c>
      <c r="H192" s="225">
        <v>3.524</v>
      </c>
      <c r="I192" s="226"/>
      <c r="J192" s="227">
        <f>ROUND(I192*H192,2)</f>
        <v>0</v>
      </c>
      <c r="K192" s="223" t="s">
        <v>162</v>
      </c>
      <c r="L192" s="72"/>
      <c r="M192" s="228" t="s">
        <v>30</v>
      </c>
      <c r="N192" s="229" t="s">
        <v>45</v>
      </c>
      <c r="O192" s="47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AR192" s="24" t="s">
        <v>148</v>
      </c>
      <c r="AT192" s="24" t="s">
        <v>144</v>
      </c>
      <c r="AU192" s="24" t="s">
        <v>84</v>
      </c>
      <c r="AY192" s="24" t="s">
        <v>141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24" t="s">
        <v>82</v>
      </c>
      <c r="BK192" s="232">
        <f>ROUND(I192*H192,2)</f>
        <v>0</v>
      </c>
      <c r="BL192" s="24" t="s">
        <v>148</v>
      </c>
      <c r="BM192" s="24" t="s">
        <v>303</v>
      </c>
    </row>
    <row r="193" s="1" customFormat="1" ht="25.5" customHeight="1">
      <c r="B193" s="46"/>
      <c r="C193" s="221" t="s">
        <v>304</v>
      </c>
      <c r="D193" s="221" t="s">
        <v>144</v>
      </c>
      <c r="E193" s="222" t="s">
        <v>305</v>
      </c>
      <c r="F193" s="223" t="s">
        <v>306</v>
      </c>
      <c r="G193" s="224" t="s">
        <v>302</v>
      </c>
      <c r="H193" s="225">
        <v>3.524</v>
      </c>
      <c r="I193" s="226"/>
      <c r="J193" s="227">
        <f>ROUND(I193*H193,2)</f>
        <v>0</v>
      </c>
      <c r="K193" s="223" t="s">
        <v>162</v>
      </c>
      <c r="L193" s="72"/>
      <c r="M193" s="228" t="s">
        <v>30</v>
      </c>
      <c r="N193" s="229" t="s">
        <v>45</v>
      </c>
      <c r="O193" s="47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AR193" s="24" t="s">
        <v>148</v>
      </c>
      <c r="AT193" s="24" t="s">
        <v>144</v>
      </c>
      <c r="AU193" s="24" t="s">
        <v>84</v>
      </c>
      <c r="AY193" s="24" t="s">
        <v>141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24" t="s">
        <v>82</v>
      </c>
      <c r="BK193" s="232">
        <f>ROUND(I193*H193,2)</f>
        <v>0</v>
      </c>
      <c r="BL193" s="24" t="s">
        <v>148</v>
      </c>
      <c r="BM193" s="24" t="s">
        <v>307</v>
      </c>
    </row>
    <row r="194" s="1" customFormat="1" ht="25.5" customHeight="1">
      <c r="B194" s="46"/>
      <c r="C194" s="221" t="s">
        <v>308</v>
      </c>
      <c r="D194" s="221" t="s">
        <v>144</v>
      </c>
      <c r="E194" s="222" t="s">
        <v>309</v>
      </c>
      <c r="F194" s="223" t="s">
        <v>310</v>
      </c>
      <c r="G194" s="224" t="s">
        <v>302</v>
      </c>
      <c r="H194" s="225">
        <v>31.716000000000001</v>
      </c>
      <c r="I194" s="226"/>
      <c r="J194" s="227">
        <f>ROUND(I194*H194,2)</f>
        <v>0</v>
      </c>
      <c r="K194" s="223" t="s">
        <v>162</v>
      </c>
      <c r="L194" s="72"/>
      <c r="M194" s="228" t="s">
        <v>30</v>
      </c>
      <c r="N194" s="229" t="s">
        <v>45</v>
      </c>
      <c r="O194" s="47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AR194" s="24" t="s">
        <v>148</v>
      </c>
      <c r="AT194" s="24" t="s">
        <v>144</v>
      </c>
      <c r="AU194" s="24" t="s">
        <v>84</v>
      </c>
      <c r="AY194" s="24" t="s">
        <v>141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24" t="s">
        <v>82</v>
      </c>
      <c r="BK194" s="232">
        <f>ROUND(I194*H194,2)</f>
        <v>0</v>
      </c>
      <c r="BL194" s="24" t="s">
        <v>148</v>
      </c>
      <c r="BM194" s="24" t="s">
        <v>311</v>
      </c>
    </row>
    <row r="195" s="11" customFormat="1">
      <c r="B195" s="233"/>
      <c r="C195" s="234"/>
      <c r="D195" s="235" t="s">
        <v>150</v>
      </c>
      <c r="E195" s="236" t="s">
        <v>30</v>
      </c>
      <c r="F195" s="237" t="s">
        <v>312</v>
      </c>
      <c r="G195" s="234"/>
      <c r="H195" s="236" t="s">
        <v>30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AT195" s="243" t="s">
        <v>150</v>
      </c>
      <c r="AU195" s="243" t="s">
        <v>84</v>
      </c>
      <c r="AV195" s="11" t="s">
        <v>82</v>
      </c>
      <c r="AW195" s="11" t="s">
        <v>37</v>
      </c>
      <c r="AX195" s="11" t="s">
        <v>74</v>
      </c>
      <c r="AY195" s="243" t="s">
        <v>141</v>
      </c>
    </row>
    <row r="196" s="12" customFormat="1">
      <c r="B196" s="244"/>
      <c r="C196" s="245"/>
      <c r="D196" s="235" t="s">
        <v>150</v>
      </c>
      <c r="E196" s="246" t="s">
        <v>30</v>
      </c>
      <c r="F196" s="247" t="s">
        <v>313</v>
      </c>
      <c r="G196" s="245"/>
      <c r="H196" s="248">
        <v>31.716000000000001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AT196" s="254" t="s">
        <v>150</v>
      </c>
      <c r="AU196" s="254" t="s">
        <v>84</v>
      </c>
      <c r="AV196" s="12" t="s">
        <v>84</v>
      </c>
      <c r="AW196" s="12" t="s">
        <v>37</v>
      </c>
      <c r="AX196" s="12" t="s">
        <v>82</v>
      </c>
      <c r="AY196" s="254" t="s">
        <v>141</v>
      </c>
    </row>
    <row r="197" s="1" customFormat="1" ht="25.5" customHeight="1">
      <c r="B197" s="46"/>
      <c r="C197" s="221" t="s">
        <v>314</v>
      </c>
      <c r="D197" s="221" t="s">
        <v>144</v>
      </c>
      <c r="E197" s="222" t="s">
        <v>315</v>
      </c>
      <c r="F197" s="223" t="s">
        <v>316</v>
      </c>
      <c r="G197" s="224" t="s">
        <v>302</v>
      </c>
      <c r="H197" s="225">
        <v>2.2599999999999998</v>
      </c>
      <c r="I197" s="226"/>
      <c r="J197" s="227">
        <f>ROUND(I197*H197,2)</f>
        <v>0</v>
      </c>
      <c r="K197" s="223" t="s">
        <v>162</v>
      </c>
      <c r="L197" s="72"/>
      <c r="M197" s="228" t="s">
        <v>30</v>
      </c>
      <c r="N197" s="229" t="s">
        <v>45</v>
      </c>
      <c r="O197" s="47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AR197" s="24" t="s">
        <v>148</v>
      </c>
      <c r="AT197" s="24" t="s">
        <v>144</v>
      </c>
      <c r="AU197" s="24" t="s">
        <v>84</v>
      </c>
      <c r="AY197" s="24" t="s">
        <v>141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24" t="s">
        <v>82</v>
      </c>
      <c r="BK197" s="232">
        <f>ROUND(I197*H197,2)</f>
        <v>0</v>
      </c>
      <c r="BL197" s="24" t="s">
        <v>148</v>
      </c>
      <c r="BM197" s="24" t="s">
        <v>317</v>
      </c>
    </row>
    <row r="198" s="1" customFormat="1" ht="25.5" customHeight="1">
      <c r="B198" s="46"/>
      <c r="C198" s="221" t="s">
        <v>318</v>
      </c>
      <c r="D198" s="221" t="s">
        <v>144</v>
      </c>
      <c r="E198" s="222" t="s">
        <v>319</v>
      </c>
      <c r="F198" s="223" t="s">
        <v>320</v>
      </c>
      <c r="G198" s="224" t="s">
        <v>302</v>
      </c>
      <c r="H198" s="225">
        <v>1.264</v>
      </c>
      <c r="I198" s="226"/>
      <c r="J198" s="227">
        <f>ROUND(I198*H198,2)</f>
        <v>0</v>
      </c>
      <c r="K198" s="223" t="s">
        <v>162</v>
      </c>
      <c r="L198" s="72"/>
      <c r="M198" s="228" t="s">
        <v>30</v>
      </c>
      <c r="N198" s="229" t="s">
        <v>45</v>
      </c>
      <c r="O198" s="47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AR198" s="24" t="s">
        <v>148</v>
      </c>
      <c r="AT198" s="24" t="s">
        <v>144</v>
      </c>
      <c r="AU198" s="24" t="s">
        <v>84</v>
      </c>
      <c r="AY198" s="24" t="s">
        <v>141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24" t="s">
        <v>82</v>
      </c>
      <c r="BK198" s="232">
        <f>ROUND(I198*H198,2)</f>
        <v>0</v>
      </c>
      <c r="BL198" s="24" t="s">
        <v>148</v>
      </c>
      <c r="BM198" s="24" t="s">
        <v>321</v>
      </c>
    </row>
    <row r="199" s="10" customFormat="1" ht="29.88" customHeight="1">
      <c r="B199" s="205"/>
      <c r="C199" s="206"/>
      <c r="D199" s="207" t="s">
        <v>73</v>
      </c>
      <c r="E199" s="219" t="s">
        <v>322</v>
      </c>
      <c r="F199" s="219" t="s">
        <v>323</v>
      </c>
      <c r="G199" s="206"/>
      <c r="H199" s="206"/>
      <c r="I199" s="209"/>
      <c r="J199" s="220">
        <f>BK199</f>
        <v>0</v>
      </c>
      <c r="K199" s="206"/>
      <c r="L199" s="211"/>
      <c r="M199" s="212"/>
      <c r="N199" s="213"/>
      <c r="O199" s="213"/>
      <c r="P199" s="214">
        <f>P200</f>
        <v>0</v>
      </c>
      <c r="Q199" s="213"/>
      <c r="R199" s="214">
        <f>R200</f>
        <v>0</v>
      </c>
      <c r="S199" s="213"/>
      <c r="T199" s="215">
        <f>T200</f>
        <v>0</v>
      </c>
      <c r="AR199" s="216" t="s">
        <v>82</v>
      </c>
      <c r="AT199" s="217" t="s">
        <v>73</v>
      </c>
      <c r="AU199" s="217" t="s">
        <v>82</v>
      </c>
      <c r="AY199" s="216" t="s">
        <v>141</v>
      </c>
      <c r="BK199" s="218">
        <f>BK200</f>
        <v>0</v>
      </c>
    </row>
    <row r="200" s="1" customFormat="1" ht="25.5" customHeight="1">
      <c r="B200" s="46"/>
      <c r="C200" s="221" t="s">
        <v>324</v>
      </c>
      <c r="D200" s="221" t="s">
        <v>144</v>
      </c>
      <c r="E200" s="222" t="s">
        <v>325</v>
      </c>
      <c r="F200" s="223" t="s">
        <v>326</v>
      </c>
      <c r="G200" s="224" t="s">
        <v>302</v>
      </c>
      <c r="H200" s="225">
        <v>0.099000000000000005</v>
      </c>
      <c r="I200" s="226"/>
      <c r="J200" s="227">
        <f>ROUND(I200*H200,2)</f>
        <v>0</v>
      </c>
      <c r="K200" s="223" t="s">
        <v>162</v>
      </c>
      <c r="L200" s="72"/>
      <c r="M200" s="228" t="s">
        <v>30</v>
      </c>
      <c r="N200" s="229" t="s">
        <v>45</v>
      </c>
      <c r="O200" s="47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AR200" s="24" t="s">
        <v>148</v>
      </c>
      <c r="AT200" s="24" t="s">
        <v>144</v>
      </c>
      <c r="AU200" s="24" t="s">
        <v>84</v>
      </c>
      <c r="AY200" s="24" t="s">
        <v>141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24" t="s">
        <v>82</v>
      </c>
      <c r="BK200" s="232">
        <f>ROUND(I200*H200,2)</f>
        <v>0</v>
      </c>
      <c r="BL200" s="24" t="s">
        <v>148</v>
      </c>
      <c r="BM200" s="24" t="s">
        <v>327</v>
      </c>
    </row>
    <row r="201" s="10" customFormat="1" ht="37.44" customHeight="1">
      <c r="B201" s="205"/>
      <c r="C201" s="206"/>
      <c r="D201" s="207" t="s">
        <v>73</v>
      </c>
      <c r="E201" s="208" t="s">
        <v>328</v>
      </c>
      <c r="F201" s="208" t="s">
        <v>329</v>
      </c>
      <c r="G201" s="206"/>
      <c r="H201" s="206"/>
      <c r="I201" s="209"/>
      <c r="J201" s="210">
        <f>BK201</f>
        <v>0</v>
      </c>
      <c r="K201" s="206"/>
      <c r="L201" s="211"/>
      <c r="M201" s="212"/>
      <c r="N201" s="213"/>
      <c r="O201" s="213"/>
      <c r="P201" s="214">
        <f>P202+P226+P235+P261+P298+P339+P351+P370</f>
        <v>0</v>
      </c>
      <c r="Q201" s="213"/>
      <c r="R201" s="214">
        <f>R202+R226+R235+R261+R298+R339+R351+R370</f>
        <v>5.2234589999999992</v>
      </c>
      <c r="S201" s="213"/>
      <c r="T201" s="215">
        <f>T202+T226+T235+T261+T298+T339+T351+T370</f>
        <v>0</v>
      </c>
      <c r="AR201" s="216" t="s">
        <v>84</v>
      </c>
      <c r="AT201" s="217" t="s">
        <v>73</v>
      </c>
      <c r="AU201" s="217" t="s">
        <v>74</v>
      </c>
      <c r="AY201" s="216" t="s">
        <v>141</v>
      </c>
      <c r="BK201" s="218">
        <f>BK202+BK226+BK235+BK261+BK298+BK339+BK351+BK370</f>
        <v>0</v>
      </c>
    </row>
    <row r="202" s="10" customFormat="1" ht="19.92" customHeight="1">
      <c r="B202" s="205"/>
      <c r="C202" s="206"/>
      <c r="D202" s="207" t="s">
        <v>73</v>
      </c>
      <c r="E202" s="219" t="s">
        <v>330</v>
      </c>
      <c r="F202" s="219" t="s">
        <v>331</v>
      </c>
      <c r="G202" s="206"/>
      <c r="H202" s="206"/>
      <c r="I202" s="209"/>
      <c r="J202" s="220">
        <f>BK202</f>
        <v>0</v>
      </c>
      <c r="K202" s="206"/>
      <c r="L202" s="211"/>
      <c r="M202" s="212"/>
      <c r="N202" s="213"/>
      <c r="O202" s="213"/>
      <c r="P202" s="214">
        <f>SUM(P203:P225)</f>
        <v>0</v>
      </c>
      <c r="Q202" s="213"/>
      <c r="R202" s="214">
        <f>SUM(R203:R225)</f>
        <v>0.307</v>
      </c>
      <c r="S202" s="213"/>
      <c r="T202" s="215">
        <f>SUM(T203:T225)</f>
        <v>0</v>
      </c>
      <c r="AR202" s="216" t="s">
        <v>84</v>
      </c>
      <c r="AT202" s="217" t="s">
        <v>73</v>
      </c>
      <c r="AU202" s="217" t="s">
        <v>82</v>
      </c>
      <c r="AY202" s="216" t="s">
        <v>141</v>
      </c>
      <c r="BK202" s="218">
        <f>SUM(BK203:BK225)</f>
        <v>0</v>
      </c>
    </row>
    <row r="203" s="1" customFormat="1" ht="25.5" customHeight="1">
      <c r="B203" s="46"/>
      <c r="C203" s="221" t="s">
        <v>332</v>
      </c>
      <c r="D203" s="221" t="s">
        <v>144</v>
      </c>
      <c r="E203" s="222" t="s">
        <v>333</v>
      </c>
      <c r="F203" s="223" t="s">
        <v>334</v>
      </c>
      <c r="G203" s="224" t="s">
        <v>147</v>
      </c>
      <c r="H203" s="225">
        <v>32.5</v>
      </c>
      <c r="I203" s="226"/>
      <c r="J203" s="227">
        <f>ROUND(I203*H203,2)</f>
        <v>0</v>
      </c>
      <c r="K203" s="223" t="s">
        <v>162</v>
      </c>
      <c r="L203" s="72"/>
      <c r="M203" s="228" t="s">
        <v>30</v>
      </c>
      <c r="N203" s="229" t="s">
        <v>45</v>
      </c>
      <c r="O203" s="47"/>
      <c r="P203" s="230">
        <f>O203*H203</f>
        <v>0</v>
      </c>
      <c r="Q203" s="230">
        <v>0.0060000000000000001</v>
      </c>
      <c r="R203" s="230">
        <f>Q203*H203</f>
        <v>0.19500000000000001</v>
      </c>
      <c r="S203" s="230">
        <v>0</v>
      </c>
      <c r="T203" s="231">
        <f>S203*H203</f>
        <v>0</v>
      </c>
      <c r="AR203" s="24" t="s">
        <v>185</v>
      </c>
      <c r="AT203" s="24" t="s">
        <v>144</v>
      </c>
      <c r="AU203" s="24" t="s">
        <v>84</v>
      </c>
      <c r="AY203" s="24" t="s">
        <v>141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24" t="s">
        <v>82</v>
      </c>
      <c r="BK203" s="232">
        <f>ROUND(I203*H203,2)</f>
        <v>0</v>
      </c>
      <c r="BL203" s="24" t="s">
        <v>185</v>
      </c>
      <c r="BM203" s="24" t="s">
        <v>335</v>
      </c>
    </row>
    <row r="204" s="11" customFormat="1">
      <c r="B204" s="233"/>
      <c r="C204" s="234"/>
      <c r="D204" s="235" t="s">
        <v>150</v>
      </c>
      <c r="E204" s="236" t="s">
        <v>30</v>
      </c>
      <c r="F204" s="237" t="s">
        <v>336</v>
      </c>
      <c r="G204" s="234"/>
      <c r="H204" s="236" t="s">
        <v>30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AT204" s="243" t="s">
        <v>150</v>
      </c>
      <c r="AU204" s="243" t="s">
        <v>84</v>
      </c>
      <c r="AV204" s="11" t="s">
        <v>82</v>
      </c>
      <c r="AW204" s="11" t="s">
        <v>37</v>
      </c>
      <c r="AX204" s="11" t="s">
        <v>74</v>
      </c>
      <c r="AY204" s="243" t="s">
        <v>141</v>
      </c>
    </row>
    <row r="205" s="11" customFormat="1">
      <c r="B205" s="233"/>
      <c r="C205" s="234"/>
      <c r="D205" s="235" t="s">
        <v>150</v>
      </c>
      <c r="E205" s="236" t="s">
        <v>30</v>
      </c>
      <c r="F205" s="237" t="s">
        <v>337</v>
      </c>
      <c r="G205" s="234"/>
      <c r="H205" s="236" t="s">
        <v>30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AT205" s="243" t="s">
        <v>150</v>
      </c>
      <c r="AU205" s="243" t="s">
        <v>84</v>
      </c>
      <c r="AV205" s="11" t="s">
        <v>82</v>
      </c>
      <c r="AW205" s="11" t="s">
        <v>37</v>
      </c>
      <c r="AX205" s="11" t="s">
        <v>74</v>
      </c>
      <c r="AY205" s="243" t="s">
        <v>141</v>
      </c>
    </row>
    <row r="206" s="12" customFormat="1">
      <c r="B206" s="244"/>
      <c r="C206" s="245"/>
      <c r="D206" s="235" t="s">
        <v>150</v>
      </c>
      <c r="E206" s="246" t="s">
        <v>30</v>
      </c>
      <c r="F206" s="247" t="s">
        <v>338</v>
      </c>
      <c r="G206" s="245"/>
      <c r="H206" s="248">
        <v>5.7599999999999998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AT206" s="254" t="s">
        <v>150</v>
      </c>
      <c r="AU206" s="254" t="s">
        <v>84</v>
      </c>
      <c r="AV206" s="12" t="s">
        <v>84</v>
      </c>
      <c r="AW206" s="12" t="s">
        <v>37</v>
      </c>
      <c r="AX206" s="12" t="s">
        <v>74</v>
      </c>
      <c r="AY206" s="254" t="s">
        <v>141</v>
      </c>
    </row>
    <row r="207" s="11" customFormat="1">
      <c r="B207" s="233"/>
      <c r="C207" s="234"/>
      <c r="D207" s="235" t="s">
        <v>150</v>
      </c>
      <c r="E207" s="236" t="s">
        <v>30</v>
      </c>
      <c r="F207" s="237" t="s">
        <v>339</v>
      </c>
      <c r="G207" s="234"/>
      <c r="H207" s="236" t="s">
        <v>30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AT207" s="243" t="s">
        <v>150</v>
      </c>
      <c r="AU207" s="243" t="s">
        <v>84</v>
      </c>
      <c r="AV207" s="11" t="s">
        <v>82</v>
      </c>
      <c r="AW207" s="11" t="s">
        <v>37</v>
      </c>
      <c r="AX207" s="11" t="s">
        <v>74</v>
      </c>
      <c r="AY207" s="243" t="s">
        <v>141</v>
      </c>
    </row>
    <row r="208" s="12" customFormat="1">
      <c r="B208" s="244"/>
      <c r="C208" s="245"/>
      <c r="D208" s="235" t="s">
        <v>150</v>
      </c>
      <c r="E208" s="246" t="s">
        <v>30</v>
      </c>
      <c r="F208" s="247" t="s">
        <v>340</v>
      </c>
      <c r="G208" s="245"/>
      <c r="H208" s="248">
        <v>4.5599999999999996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AT208" s="254" t="s">
        <v>150</v>
      </c>
      <c r="AU208" s="254" t="s">
        <v>84</v>
      </c>
      <c r="AV208" s="12" t="s">
        <v>84</v>
      </c>
      <c r="AW208" s="12" t="s">
        <v>37</v>
      </c>
      <c r="AX208" s="12" t="s">
        <v>74</v>
      </c>
      <c r="AY208" s="254" t="s">
        <v>141</v>
      </c>
    </row>
    <row r="209" s="12" customFormat="1">
      <c r="B209" s="244"/>
      <c r="C209" s="245"/>
      <c r="D209" s="235" t="s">
        <v>150</v>
      </c>
      <c r="E209" s="246" t="s">
        <v>30</v>
      </c>
      <c r="F209" s="247" t="s">
        <v>341</v>
      </c>
      <c r="G209" s="245"/>
      <c r="H209" s="248">
        <v>0.68000000000000005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AT209" s="254" t="s">
        <v>150</v>
      </c>
      <c r="AU209" s="254" t="s">
        <v>84</v>
      </c>
      <c r="AV209" s="12" t="s">
        <v>84</v>
      </c>
      <c r="AW209" s="12" t="s">
        <v>37</v>
      </c>
      <c r="AX209" s="12" t="s">
        <v>74</v>
      </c>
      <c r="AY209" s="254" t="s">
        <v>141</v>
      </c>
    </row>
    <row r="210" s="14" customFormat="1">
      <c r="B210" s="266"/>
      <c r="C210" s="267"/>
      <c r="D210" s="235" t="s">
        <v>150</v>
      </c>
      <c r="E210" s="268" t="s">
        <v>30</v>
      </c>
      <c r="F210" s="269" t="s">
        <v>342</v>
      </c>
      <c r="G210" s="267"/>
      <c r="H210" s="270">
        <v>11</v>
      </c>
      <c r="I210" s="271"/>
      <c r="J210" s="267"/>
      <c r="K210" s="267"/>
      <c r="L210" s="272"/>
      <c r="M210" s="273"/>
      <c r="N210" s="274"/>
      <c r="O210" s="274"/>
      <c r="P210" s="274"/>
      <c r="Q210" s="274"/>
      <c r="R210" s="274"/>
      <c r="S210" s="274"/>
      <c r="T210" s="275"/>
      <c r="AT210" s="276" t="s">
        <v>150</v>
      </c>
      <c r="AU210" s="276" t="s">
        <v>84</v>
      </c>
      <c r="AV210" s="14" t="s">
        <v>159</v>
      </c>
      <c r="AW210" s="14" t="s">
        <v>37</v>
      </c>
      <c r="AX210" s="14" t="s">
        <v>74</v>
      </c>
      <c r="AY210" s="276" t="s">
        <v>141</v>
      </c>
    </row>
    <row r="211" s="11" customFormat="1">
      <c r="B211" s="233"/>
      <c r="C211" s="234"/>
      <c r="D211" s="235" t="s">
        <v>150</v>
      </c>
      <c r="E211" s="236" t="s">
        <v>30</v>
      </c>
      <c r="F211" s="237" t="s">
        <v>343</v>
      </c>
      <c r="G211" s="234"/>
      <c r="H211" s="236" t="s">
        <v>30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AT211" s="243" t="s">
        <v>150</v>
      </c>
      <c r="AU211" s="243" t="s">
        <v>84</v>
      </c>
      <c r="AV211" s="11" t="s">
        <v>82</v>
      </c>
      <c r="AW211" s="11" t="s">
        <v>37</v>
      </c>
      <c r="AX211" s="11" t="s">
        <v>74</v>
      </c>
      <c r="AY211" s="243" t="s">
        <v>141</v>
      </c>
    </row>
    <row r="212" s="11" customFormat="1">
      <c r="B212" s="233"/>
      <c r="C212" s="234"/>
      <c r="D212" s="235" t="s">
        <v>150</v>
      </c>
      <c r="E212" s="236" t="s">
        <v>30</v>
      </c>
      <c r="F212" s="237" t="s">
        <v>337</v>
      </c>
      <c r="G212" s="234"/>
      <c r="H212" s="236" t="s">
        <v>30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AT212" s="243" t="s">
        <v>150</v>
      </c>
      <c r="AU212" s="243" t="s">
        <v>84</v>
      </c>
      <c r="AV212" s="11" t="s">
        <v>82</v>
      </c>
      <c r="AW212" s="11" t="s">
        <v>37</v>
      </c>
      <c r="AX212" s="11" t="s">
        <v>74</v>
      </c>
      <c r="AY212" s="243" t="s">
        <v>141</v>
      </c>
    </row>
    <row r="213" s="12" customFormat="1">
      <c r="B213" s="244"/>
      <c r="C213" s="245"/>
      <c r="D213" s="235" t="s">
        <v>150</v>
      </c>
      <c r="E213" s="246" t="s">
        <v>30</v>
      </c>
      <c r="F213" s="247" t="s">
        <v>344</v>
      </c>
      <c r="G213" s="245"/>
      <c r="H213" s="248">
        <v>12.66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AT213" s="254" t="s">
        <v>150</v>
      </c>
      <c r="AU213" s="254" t="s">
        <v>84</v>
      </c>
      <c r="AV213" s="12" t="s">
        <v>84</v>
      </c>
      <c r="AW213" s="12" t="s">
        <v>37</v>
      </c>
      <c r="AX213" s="12" t="s">
        <v>74</v>
      </c>
      <c r="AY213" s="254" t="s">
        <v>141</v>
      </c>
    </row>
    <row r="214" s="11" customFormat="1">
      <c r="B214" s="233"/>
      <c r="C214" s="234"/>
      <c r="D214" s="235" t="s">
        <v>150</v>
      </c>
      <c r="E214" s="236" t="s">
        <v>30</v>
      </c>
      <c r="F214" s="237" t="s">
        <v>339</v>
      </c>
      <c r="G214" s="234"/>
      <c r="H214" s="236" t="s">
        <v>30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AT214" s="243" t="s">
        <v>150</v>
      </c>
      <c r="AU214" s="243" t="s">
        <v>84</v>
      </c>
      <c r="AV214" s="11" t="s">
        <v>82</v>
      </c>
      <c r="AW214" s="11" t="s">
        <v>37</v>
      </c>
      <c r="AX214" s="11" t="s">
        <v>74</v>
      </c>
      <c r="AY214" s="243" t="s">
        <v>141</v>
      </c>
    </row>
    <row r="215" s="12" customFormat="1">
      <c r="B215" s="244"/>
      <c r="C215" s="245"/>
      <c r="D215" s="235" t="s">
        <v>150</v>
      </c>
      <c r="E215" s="246" t="s">
        <v>30</v>
      </c>
      <c r="F215" s="247" t="s">
        <v>345</v>
      </c>
      <c r="G215" s="245"/>
      <c r="H215" s="248">
        <v>7.4100000000000001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AT215" s="254" t="s">
        <v>150</v>
      </c>
      <c r="AU215" s="254" t="s">
        <v>84</v>
      </c>
      <c r="AV215" s="12" t="s">
        <v>84</v>
      </c>
      <c r="AW215" s="12" t="s">
        <v>37</v>
      </c>
      <c r="AX215" s="12" t="s">
        <v>74</v>
      </c>
      <c r="AY215" s="254" t="s">
        <v>141</v>
      </c>
    </row>
    <row r="216" s="12" customFormat="1">
      <c r="B216" s="244"/>
      <c r="C216" s="245"/>
      <c r="D216" s="235" t="s">
        <v>150</v>
      </c>
      <c r="E216" s="246" t="s">
        <v>30</v>
      </c>
      <c r="F216" s="247" t="s">
        <v>346</v>
      </c>
      <c r="G216" s="245"/>
      <c r="H216" s="248">
        <v>1.4299999999999999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AT216" s="254" t="s">
        <v>150</v>
      </c>
      <c r="AU216" s="254" t="s">
        <v>84</v>
      </c>
      <c r="AV216" s="12" t="s">
        <v>84</v>
      </c>
      <c r="AW216" s="12" t="s">
        <v>37</v>
      </c>
      <c r="AX216" s="12" t="s">
        <v>74</v>
      </c>
      <c r="AY216" s="254" t="s">
        <v>141</v>
      </c>
    </row>
    <row r="217" s="14" customFormat="1">
      <c r="B217" s="266"/>
      <c r="C217" s="267"/>
      <c r="D217" s="235" t="s">
        <v>150</v>
      </c>
      <c r="E217" s="268" t="s">
        <v>30</v>
      </c>
      <c r="F217" s="269" t="s">
        <v>347</v>
      </c>
      <c r="G217" s="267"/>
      <c r="H217" s="270">
        <v>21.5</v>
      </c>
      <c r="I217" s="271"/>
      <c r="J217" s="267"/>
      <c r="K217" s="267"/>
      <c r="L217" s="272"/>
      <c r="M217" s="273"/>
      <c r="N217" s="274"/>
      <c r="O217" s="274"/>
      <c r="P217" s="274"/>
      <c r="Q217" s="274"/>
      <c r="R217" s="274"/>
      <c r="S217" s="274"/>
      <c r="T217" s="275"/>
      <c r="AT217" s="276" t="s">
        <v>150</v>
      </c>
      <c r="AU217" s="276" t="s">
        <v>84</v>
      </c>
      <c r="AV217" s="14" t="s">
        <v>159</v>
      </c>
      <c r="AW217" s="14" t="s">
        <v>37</v>
      </c>
      <c r="AX217" s="14" t="s">
        <v>74</v>
      </c>
      <c r="AY217" s="276" t="s">
        <v>141</v>
      </c>
    </row>
    <row r="218" s="13" customFormat="1">
      <c r="B218" s="255"/>
      <c r="C218" s="256"/>
      <c r="D218" s="235" t="s">
        <v>150</v>
      </c>
      <c r="E218" s="257" t="s">
        <v>30</v>
      </c>
      <c r="F218" s="258" t="s">
        <v>170</v>
      </c>
      <c r="G218" s="256"/>
      <c r="H218" s="259">
        <v>32.5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AT218" s="265" t="s">
        <v>150</v>
      </c>
      <c r="AU218" s="265" t="s">
        <v>84</v>
      </c>
      <c r="AV218" s="13" t="s">
        <v>148</v>
      </c>
      <c r="AW218" s="13" t="s">
        <v>37</v>
      </c>
      <c r="AX218" s="13" t="s">
        <v>82</v>
      </c>
      <c r="AY218" s="265" t="s">
        <v>141</v>
      </c>
    </row>
    <row r="219" s="1" customFormat="1" ht="16.5" customHeight="1">
      <c r="B219" s="46"/>
      <c r="C219" s="277" t="s">
        <v>348</v>
      </c>
      <c r="D219" s="277" t="s">
        <v>349</v>
      </c>
      <c r="E219" s="278" t="s">
        <v>350</v>
      </c>
      <c r="F219" s="279" t="s">
        <v>351</v>
      </c>
      <c r="G219" s="280" t="s">
        <v>147</v>
      </c>
      <c r="H219" s="281">
        <v>12</v>
      </c>
      <c r="I219" s="282"/>
      <c r="J219" s="283">
        <f>ROUND(I219*H219,2)</f>
        <v>0</v>
      </c>
      <c r="K219" s="279" t="s">
        <v>30</v>
      </c>
      <c r="L219" s="284"/>
      <c r="M219" s="285" t="s">
        <v>30</v>
      </c>
      <c r="N219" s="286" t="s">
        <v>45</v>
      </c>
      <c r="O219" s="47"/>
      <c r="P219" s="230">
        <f>O219*H219</f>
        <v>0</v>
      </c>
      <c r="Q219" s="230">
        <v>0.002</v>
      </c>
      <c r="R219" s="230">
        <f>Q219*H219</f>
        <v>0.024</v>
      </c>
      <c r="S219" s="230">
        <v>0</v>
      </c>
      <c r="T219" s="231">
        <f>S219*H219</f>
        <v>0</v>
      </c>
      <c r="AR219" s="24" t="s">
        <v>348</v>
      </c>
      <c r="AT219" s="24" t="s">
        <v>349</v>
      </c>
      <c r="AU219" s="24" t="s">
        <v>84</v>
      </c>
      <c r="AY219" s="24" t="s">
        <v>141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24" t="s">
        <v>82</v>
      </c>
      <c r="BK219" s="232">
        <f>ROUND(I219*H219,2)</f>
        <v>0</v>
      </c>
      <c r="BL219" s="24" t="s">
        <v>185</v>
      </c>
      <c r="BM219" s="24" t="s">
        <v>352</v>
      </c>
    </row>
    <row r="220" s="11" customFormat="1">
      <c r="B220" s="233"/>
      <c r="C220" s="234"/>
      <c r="D220" s="235" t="s">
        <v>150</v>
      </c>
      <c r="E220" s="236" t="s">
        <v>30</v>
      </c>
      <c r="F220" s="237" t="s">
        <v>353</v>
      </c>
      <c r="G220" s="234"/>
      <c r="H220" s="236" t="s">
        <v>30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AT220" s="243" t="s">
        <v>150</v>
      </c>
      <c r="AU220" s="243" t="s">
        <v>84</v>
      </c>
      <c r="AV220" s="11" t="s">
        <v>82</v>
      </c>
      <c r="AW220" s="11" t="s">
        <v>37</v>
      </c>
      <c r="AX220" s="11" t="s">
        <v>74</v>
      </c>
      <c r="AY220" s="243" t="s">
        <v>141</v>
      </c>
    </row>
    <row r="221" s="12" customFormat="1">
      <c r="B221" s="244"/>
      <c r="C221" s="245"/>
      <c r="D221" s="235" t="s">
        <v>150</v>
      </c>
      <c r="E221" s="246" t="s">
        <v>30</v>
      </c>
      <c r="F221" s="247" t="s">
        <v>354</v>
      </c>
      <c r="G221" s="245"/>
      <c r="H221" s="248">
        <v>12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AT221" s="254" t="s">
        <v>150</v>
      </c>
      <c r="AU221" s="254" t="s">
        <v>84</v>
      </c>
      <c r="AV221" s="12" t="s">
        <v>84</v>
      </c>
      <c r="AW221" s="12" t="s">
        <v>37</v>
      </c>
      <c r="AX221" s="12" t="s">
        <v>82</v>
      </c>
      <c r="AY221" s="254" t="s">
        <v>141</v>
      </c>
    </row>
    <row r="222" s="1" customFormat="1" ht="16.5" customHeight="1">
      <c r="B222" s="46"/>
      <c r="C222" s="277" t="s">
        <v>355</v>
      </c>
      <c r="D222" s="277" t="s">
        <v>349</v>
      </c>
      <c r="E222" s="278" t="s">
        <v>356</v>
      </c>
      <c r="F222" s="279" t="s">
        <v>357</v>
      </c>
      <c r="G222" s="280" t="s">
        <v>147</v>
      </c>
      <c r="H222" s="281">
        <v>22</v>
      </c>
      <c r="I222" s="282"/>
      <c r="J222" s="283">
        <f>ROUND(I222*H222,2)</f>
        <v>0</v>
      </c>
      <c r="K222" s="279" t="s">
        <v>30</v>
      </c>
      <c r="L222" s="284"/>
      <c r="M222" s="285" t="s">
        <v>30</v>
      </c>
      <c r="N222" s="286" t="s">
        <v>45</v>
      </c>
      <c r="O222" s="47"/>
      <c r="P222" s="230">
        <f>O222*H222</f>
        <v>0</v>
      </c>
      <c r="Q222" s="230">
        <v>0.0040000000000000001</v>
      </c>
      <c r="R222" s="230">
        <f>Q222*H222</f>
        <v>0.087999999999999995</v>
      </c>
      <c r="S222" s="230">
        <v>0</v>
      </c>
      <c r="T222" s="231">
        <f>S222*H222</f>
        <v>0</v>
      </c>
      <c r="AR222" s="24" t="s">
        <v>348</v>
      </c>
      <c r="AT222" s="24" t="s">
        <v>349</v>
      </c>
      <c r="AU222" s="24" t="s">
        <v>84</v>
      </c>
      <c r="AY222" s="24" t="s">
        <v>141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24" t="s">
        <v>82</v>
      </c>
      <c r="BK222" s="232">
        <f>ROUND(I222*H222,2)</f>
        <v>0</v>
      </c>
      <c r="BL222" s="24" t="s">
        <v>185</v>
      </c>
      <c r="BM222" s="24" t="s">
        <v>358</v>
      </c>
    </row>
    <row r="223" s="11" customFormat="1">
      <c r="B223" s="233"/>
      <c r="C223" s="234"/>
      <c r="D223" s="235" t="s">
        <v>150</v>
      </c>
      <c r="E223" s="236" t="s">
        <v>30</v>
      </c>
      <c r="F223" s="237" t="s">
        <v>359</v>
      </c>
      <c r="G223" s="234"/>
      <c r="H223" s="236" t="s">
        <v>30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AT223" s="243" t="s">
        <v>150</v>
      </c>
      <c r="AU223" s="243" t="s">
        <v>84</v>
      </c>
      <c r="AV223" s="11" t="s">
        <v>82</v>
      </c>
      <c r="AW223" s="11" t="s">
        <v>37</v>
      </c>
      <c r="AX223" s="11" t="s">
        <v>74</v>
      </c>
      <c r="AY223" s="243" t="s">
        <v>141</v>
      </c>
    </row>
    <row r="224" s="12" customFormat="1">
      <c r="B224" s="244"/>
      <c r="C224" s="245"/>
      <c r="D224" s="235" t="s">
        <v>150</v>
      </c>
      <c r="E224" s="246" t="s">
        <v>30</v>
      </c>
      <c r="F224" s="247" t="s">
        <v>360</v>
      </c>
      <c r="G224" s="245"/>
      <c r="H224" s="248">
        <v>22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AT224" s="254" t="s">
        <v>150</v>
      </c>
      <c r="AU224" s="254" t="s">
        <v>84</v>
      </c>
      <c r="AV224" s="12" t="s">
        <v>84</v>
      </c>
      <c r="AW224" s="12" t="s">
        <v>37</v>
      </c>
      <c r="AX224" s="12" t="s">
        <v>82</v>
      </c>
      <c r="AY224" s="254" t="s">
        <v>141</v>
      </c>
    </row>
    <row r="225" s="1" customFormat="1" ht="16.5" customHeight="1">
      <c r="B225" s="46"/>
      <c r="C225" s="221" t="s">
        <v>361</v>
      </c>
      <c r="D225" s="221" t="s">
        <v>144</v>
      </c>
      <c r="E225" s="222" t="s">
        <v>362</v>
      </c>
      <c r="F225" s="223" t="s">
        <v>363</v>
      </c>
      <c r="G225" s="224" t="s">
        <v>302</v>
      </c>
      <c r="H225" s="225">
        <v>0.307</v>
      </c>
      <c r="I225" s="226"/>
      <c r="J225" s="227">
        <f>ROUND(I225*H225,2)</f>
        <v>0</v>
      </c>
      <c r="K225" s="223" t="s">
        <v>162</v>
      </c>
      <c r="L225" s="72"/>
      <c r="M225" s="228" t="s">
        <v>30</v>
      </c>
      <c r="N225" s="229" t="s">
        <v>45</v>
      </c>
      <c r="O225" s="47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AR225" s="24" t="s">
        <v>185</v>
      </c>
      <c r="AT225" s="24" t="s">
        <v>144</v>
      </c>
      <c r="AU225" s="24" t="s">
        <v>84</v>
      </c>
      <c r="AY225" s="24" t="s">
        <v>141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24" t="s">
        <v>82</v>
      </c>
      <c r="BK225" s="232">
        <f>ROUND(I225*H225,2)</f>
        <v>0</v>
      </c>
      <c r="BL225" s="24" t="s">
        <v>185</v>
      </c>
      <c r="BM225" s="24" t="s">
        <v>364</v>
      </c>
    </row>
    <row r="226" s="10" customFormat="1" ht="29.88" customHeight="1">
      <c r="B226" s="205"/>
      <c r="C226" s="206"/>
      <c r="D226" s="207" t="s">
        <v>73</v>
      </c>
      <c r="E226" s="219" t="s">
        <v>365</v>
      </c>
      <c r="F226" s="219" t="s">
        <v>366</v>
      </c>
      <c r="G226" s="206"/>
      <c r="H226" s="206"/>
      <c r="I226" s="209"/>
      <c r="J226" s="220">
        <f>BK226</f>
        <v>0</v>
      </c>
      <c r="K226" s="206"/>
      <c r="L226" s="211"/>
      <c r="M226" s="212"/>
      <c r="N226" s="213"/>
      <c r="O226" s="213"/>
      <c r="P226" s="214">
        <f>SUM(P227:P234)</f>
        <v>0</v>
      </c>
      <c r="Q226" s="213"/>
      <c r="R226" s="214">
        <f>SUM(R227:R234)</f>
        <v>0.053999999999999999</v>
      </c>
      <c r="S226" s="213"/>
      <c r="T226" s="215">
        <f>SUM(T227:T234)</f>
        <v>0</v>
      </c>
      <c r="AR226" s="216" t="s">
        <v>84</v>
      </c>
      <c r="AT226" s="217" t="s">
        <v>73</v>
      </c>
      <c r="AU226" s="217" t="s">
        <v>82</v>
      </c>
      <c r="AY226" s="216" t="s">
        <v>141</v>
      </c>
      <c r="BK226" s="218">
        <f>SUM(BK227:BK234)</f>
        <v>0</v>
      </c>
    </row>
    <row r="227" s="1" customFormat="1" ht="16.5" customHeight="1">
      <c r="B227" s="46"/>
      <c r="C227" s="221" t="s">
        <v>367</v>
      </c>
      <c r="D227" s="221" t="s">
        <v>144</v>
      </c>
      <c r="E227" s="222" t="s">
        <v>368</v>
      </c>
      <c r="F227" s="223" t="s">
        <v>369</v>
      </c>
      <c r="G227" s="224" t="s">
        <v>268</v>
      </c>
      <c r="H227" s="225">
        <v>2</v>
      </c>
      <c r="I227" s="226"/>
      <c r="J227" s="227">
        <f>ROUND(I227*H227,2)</f>
        <v>0</v>
      </c>
      <c r="K227" s="223" t="s">
        <v>30</v>
      </c>
      <c r="L227" s="72"/>
      <c r="M227" s="228" t="s">
        <v>30</v>
      </c>
      <c r="N227" s="229" t="s">
        <v>45</v>
      </c>
      <c r="O227" s="47"/>
      <c r="P227" s="230">
        <f>O227*H227</f>
        <v>0</v>
      </c>
      <c r="Q227" s="230">
        <v>0.0135</v>
      </c>
      <c r="R227" s="230">
        <f>Q227*H227</f>
        <v>0.027</v>
      </c>
      <c r="S227" s="230">
        <v>0</v>
      </c>
      <c r="T227" s="231">
        <f>S227*H227</f>
        <v>0</v>
      </c>
      <c r="AR227" s="24" t="s">
        <v>185</v>
      </c>
      <c r="AT227" s="24" t="s">
        <v>144</v>
      </c>
      <c r="AU227" s="24" t="s">
        <v>84</v>
      </c>
      <c r="AY227" s="24" t="s">
        <v>141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24" t="s">
        <v>82</v>
      </c>
      <c r="BK227" s="232">
        <f>ROUND(I227*H227,2)</f>
        <v>0</v>
      </c>
      <c r="BL227" s="24" t="s">
        <v>185</v>
      </c>
      <c r="BM227" s="24" t="s">
        <v>370</v>
      </c>
    </row>
    <row r="228" s="1" customFormat="1" ht="16.5" customHeight="1">
      <c r="B228" s="46"/>
      <c r="C228" s="221" t="s">
        <v>371</v>
      </c>
      <c r="D228" s="221" t="s">
        <v>144</v>
      </c>
      <c r="E228" s="222" t="s">
        <v>372</v>
      </c>
      <c r="F228" s="223" t="s">
        <v>373</v>
      </c>
      <c r="G228" s="224" t="s">
        <v>268</v>
      </c>
      <c r="H228" s="225">
        <v>2</v>
      </c>
      <c r="I228" s="226"/>
      <c r="J228" s="227">
        <f>ROUND(I228*H228,2)</f>
        <v>0</v>
      </c>
      <c r="K228" s="223" t="s">
        <v>30</v>
      </c>
      <c r="L228" s="72"/>
      <c r="M228" s="228" t="s">
        <v>30</v>
      </c>
      <c r="N228" s="229" t="s">
        <v>45</v>
      </c>
      <c r="O228" s="47"/>
      <c r="P228" s="230">
        <f>O228*H228</f>
        <v>0</v>
      </c>
      <c r="Q228" s="230">
        <v>0.0135</v>
      </c>
      <c r="R228" s="230">
        <f>Q228*H228</f>
        <v>0.027</v>
      </c>
      <c r="S228" s="230">
        <v>0</v>
      </c>
      <c r="T228" s="231">
        <f>S228*H228</f>
        <v>0</v>
      </c>
      <c r="AR228" s="24" t="s">
        <v>185</v>
      </c>
      <c r="AT228" s="24" t="s">
        <v>144</v>
      </c>
      <c r="AU228" s="24" t="s">
        <v>84</v>
      </c>
      <c r="AY228" s="24" t="s">
        <v>141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24" t="s">
        <v>82</v>
      </c>
      <c r="BK228" s="232">
        <f>ROUND(I228*H228,2)</f>
        <v>0</v>
      </c>
      <c r="BL228" s="24" t="s">
        <v>185</v>
      </c>
      <c r="BM228" s="24" t="s">
        <v>374</v>
      </c>
    </row>
    <row r="229" s="1" customFormat="1" ht="16.5" customHeight="1">
      <c r="B229" s="46"/>
      <c r="C229" s="221" t="s">
        <v>375</v>
      </c>
      <c r="D229" s="221" t="s">
        <v>144</v>
      </c>
      <c r="E229" s="222" t="s">
        <v>376</v>
      </c>
      <c r="F229" s="223" t="s">
        <v>377</v>
      </c>
      <c r="G229" s="224" t="s">
        <v>192</v>
      </c>
      <c r="H229" s="225">
        <v>1</v>
      </c>
      <c r="I229" s="226"/>
      <c r="J229" s="227">
        <f>ROUND(I229*H229,2)</f>
        <v>0</v>
      </c>
      <c r="K229" s="223" t="s">
        <v>30</v>
      </c>
      <c r="L229" s="72"/>
      <c r="M229" s="228" t="s">
        <v>30</v>
      </c>
      <c r="N229" s="229" t="s">
        <v>45</v>
      </c>
      <c r="O229" s="47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AR229" s="24" t="s">
        <v>185</v>
      </c>
      <c r="AT229" s="24" t="s">
        <v>144</v>
      </c>
      <c r="AU229" s="24" t="s">
        <v>84</v>
      </c>
      <c r="AY229" s="24" t="s">
        <v>141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24" t="s">
        <v>82</v>
      </c>
      <c r="BK229" s="232">
        <f>ROUND(I229*H229,2)</f>
        <v>0</v>
      </c>
      <c r="BL229" s="24" t="s">
        <v>185</v>
      </c>
      <c r="BM229" s="24" t="s">
        <v>378</v>
      </c>
    </row>
    <row r="230" s="1" customFormat="1" ht="16.5" customHeight="1">
      <c r="B230" s="46"/>
      <c r="C230" s="221" t="s">
        <v>379</v>
      </c>
      <c r="D230" s="221" t="s">
        <v>144</v>
      </c>
      <c r="E230" s="222" t="s">
        <v>380</v>
      </c>
      <c r="F230" s="223" t="s">
        <v>381</v>
      </c>
      <c r="G230" s="224" t="s">
        <v>192</v>
      </c>
      <c r="H230" s="225">
        <v>1</v>
      </c>
      <c r="I230" s="226"/>
      <c r="J230" s="227">
        <f>ROUND(I230*H230,2)</f>
        <v>0</v>
      </c>
      <c r="K230" s="223" t="s">
        <v>30</v>
      </c>
      <c r="L230" s="72"/>
      <c r="M230" s="228" t="s">
        <v>30</v>
      </c>
      <c r="N230" s="229" t="s">
        <v>45</v>
      </c>
      <c r="O230" s="47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AR230" s="24" t="s">
        <v>185</v>
      </c>
      <c r="AT230" s="24" t="s">
        <v>144</v>
      </c>
      <c r="AU230" s="24" t="s">
        <v>84</v>
      </c>
      <c r="AY230" s="24" t="s">
        <v>141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24" t="s">
        <v>82</v>
      </c>
      <c r="BK230" s="232">
        <f>ROUND(I230*H230,2)</f>
        <v>0</v>
      </c>
      <c r="BL230" s="24" t="s">
        <v>185</v>
      </c>
      <c r="BM230" s="24" t="s">
        <v>382</v>
      </c>
    </row>
    <row r="231" s="1" customFormat="1" ht="16.5" customHeight="1">
      <c r="B231" s="46"/>
      <c r="C231" s="221" t="s">
        <v>383</v>
      </c>
      <c r="D231" s="221" t="s">
        <v>144</v>
      </c>
      <c r="E231" s="222" t="s">
        <v>384</v>
      </c>
      <c r="F231" s="223" t="s">
        <v>385</v>
      </c>
      <c r="G231" s="224" t="s">
        <v>192</v>
      </c>
      <c r="H231" s="225">
        <v>1</v>
      </c>
      <c r="I231" s="226"/>
      <c r="J231" s="227">
        <f>ROUND(I231*H231,2)</f>
        <v>0</v>
      </c>
      <c r="K231" s="223" t="s">
        <v>30</v>
      </c>
      <c r="L231" s="72"/>
      <c r="M231" s="228" t="s">
        <v>30</v>
      </c>
      <c r="N231" s="229" t="s">
        <v>45</v>
      </c>
      <c r="O231" s="47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AR231" s="24" t="s">
        <v>185</v>
      </c>
      <c r="AT231" s="24" t="s">
        <v>144</v>
      </c>
      <c r="AU231" s="24" t="s">
        <v>84</v>
      </c>
      <c r="AY231" s="24" t="s">
        <v>141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24" t="s">
        <v>82</v>
      </c>
      <c r="BK231" s="232">
        <f>ROUND(I231*H231,2)</f>
        <v>0</v>
      </c>
      <c r="BL231" s="24" t="s">
        <v>185</v>
      </c>
      <c r="BM231" s="24" t="s">
        <v>386</v>
      </c>
    </row>
    <row r="232" s="1" customFormat="1" ht="16.5" customHeight="1">
      <c r="B232" s="46"/>
      <c r="C232" s="221" t="s">
        <v>387</v>
      </c>
      <c r="D232" s="221" t="s">
        <v>144</v>
      </c>
      <c r="E232" s="222" t="s">
        <v>388</v>
      </c>
      <c r="F232" s="223" t="s">
        <v>389</v>
      </c>
      <c r="G232" s="224" t="s">
        <v>192</v>
      </c>
      <c r="H232" s="225">
        <v>1</v>
      </c>
      <c r="I232" s="226"/>
      <c r="J232" s="227">
        <f>ROUND(I232*H232,2)</f>
        <v>0</v>
      </c>
      <c r="K232" s="223" t="s">
        <v>30</v>
      </c>
      <c r="L232" s="72"/>
      <c r="M232" s="228" t="s">
        <v>30</v>
      </c>
      <c r="N232" s="229" t="s">
        <v>45</v>
      </c>
      <c r="O232" s="47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AR232" s="24" t="s">
        <v>185</v>
      </c>
      <c r="AT232" s="24" t="s">
        <v>144</v>
      </c>
      <c r="AU232" s="24" t="s">
        <v>84</v>
      </c>
      <c r="AY232" s="24" t="s">
        <v>141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24" t="s">
        <v>82</v>
      </c>
      <c r="BK232" s="232">
        <f>ROUND(I232*H232,2)</f>
        <v>0</v>
      </c>
      <c r="BL232" s="24" t="s">
        <v>185</v>
      </c>
      <c r="BM232" s="24" t="s">
        <v>390</v>
      </c>
    </row>
    <row r="233" s="1" customFormat="1" ht="16.5" customHeight="1">
      <c r="B233" s="46"/>
      <c r="C233" s="221" t="s">
        <v>391</v>
      </c>
      <c r="D233" s="221" t="s">
        <v>144</v>
      </c>
      <c r="E233" s="222" t="s">
        <v>392</v>
      </c>
      <c r="F233" s="223" t="s">
        <v>393</v>
      </c>
      <c r="G233" s="224" t="s">
        <v>192</v>
      </c>
      <c r="H233" s="225">
        <v>1</v>
      </c>
      <c r="I233" s="226"/>
      <c r="J233" s="227">
        <f>ROUND(I233*H233,2)</f>
        <v>0</v>
      </c>
      <c r="K233" s="223" t="s">
        <v>30</v>
      </c>
      <c r="L233" s="72"/>
      <c r="M233" s="228" t="s">
        <v>30</v>
      </c>
      <c r="N233" s="229" t="s">
        <v>45</v>
      </c>
      <c r="O233" s="47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AR233" s="24" t="s">
        <v>185</v>
      </c>
      <c r="AT233" s="24" t="s">
        <v>144</v>
      </c>
      <c r="AU233" s="24" t="s">
        <v>84</v>
      </c>
      <c r="AY233" s="24" t="s">
        <v>141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24" t="s">
        <v>82</v>
      </c>
      <c r="BK233" s="232">
        <f>ROUND(I233*H233,2)</f>
        <v>0</v>
      </c>
      <c r="BL233" s="24" t="s">
        <v>185</v>
      </c>
      <c r="BM233" s="24" t="s">
        <v>394</v>
      </c>
    </row>
    <row r="234" s="1" customFormat="1" ht="16.5" customHeight="1">
      <c r="B234" s="46"/>
      <c r="C234" s="221" t="s">
        <v>395</v>
      </c>
      <c r="D234" s="221" t="s">
        <v>144</v>
      </c>
      <c r="E234" s="222" t="s">
        <v>396</v>
      </c>
      <c r="F234" s="223" t="s">
        <v>397</v>
      </c>
      <c r="G234" s="224" t="s">
        <v>302</v>
      </c>
      <c r="H234" s="225">
        <v>0.053999999999999999</v>
      </c>
      <c r="I234" s="226"/>
      <c r="J234" s="227">
        <f>ROUND(I234*H234,2)</f>
        <v>0</v>
      </c>
      <c r="K234" s="223" t="s">
        <v>162</v>
      </c>
      <c r="L234" s="72"/>
      <c r="M234" s="228" t="s">
        <v>30</v>
      </c>
      <c r="N234" s="229" t="s">
        <v>45</v>
      </c>
      <c r="O234" s="47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AR234" s="24" t="s">
        <v>185</v>
      </c>
      <c r="AT234" s="24" t="s">
        <v>144</v>
      </c>
      <c r="AU234" s="24" t="s">
        <v>84</v>
      </c>
      <c r="AY234" s="24" t="s">
        <v>141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24" t="s">
        <v>82</v>
      </c>
      <c r="BK234" s="232">
        <f>ROUND(I234*H234,2)</f>
        <v>0</v>
      </c>
      <c r="BL234" s="24" t="s">
        <v>185</v>
      </c>
      <c r="BM234" s="24" t="s">
        <v>398</v>
      </c>
    </row>
    <row r="235" s="10" customFormat="1" ht="29.88" customHeight="1">
      <c r="B235" s="205"/>
      <c r="C235" s="206"/>
      <c r="D235" s="207" t="s">
        <v>73</v>
      </c>
      <c r="E235" s="219" t="s">
        <v>399</v>
      </c>
      <c r="F235" s="219" t="s">
        <v>400</v>
      </c>
      <c r="G235" s="206"/>
      <c r="H235" s="206"/>
      <c r="I235" s="209"/>
      <c r="J235" s="220">
        <f>BK235</f>
        <v>0</v>
      </c>
      <c r="K235" s="206"/>
      <c r="L235" s="211"/>
      <c r="M235" s="212"/>
      <c r="N235" s="213"/>
      <c r="O235" s="213"/>
      <c r="P235" s="214">
        <f>SUM(P236:P260)</f>
        <v>0</v>
      </c>
      <c r="Q235" s="213"/>
      <c r="R235" s="214">
        <f>SUM(R236:R260)</f>
        <v>2.0119499999999997</v>
      </c>
      <c r="S235" s="213"/>
      <c r="T235" s="215">
        <f>SUM(T236:T260)</f>
        <v>0</v>
      </c>
      <c r="AR235" s="216" t="s">
        <v>84</v>
      </c>
      <c r="AT235" s="217" t="s">
        <v>73</v>
      </c>
      <c r="AU235" s="217" t="s">
        <v>82</v>
      </c>
      <c r="AY235" s="216" t="s">
        <v>141</v>
      </c>
      <c r="BK235" s="218">
        <f>SUM(BK236:BK260)</f>
        <v>0</v>
      </c>
    </row>
    <row r="236" s="1" customFormat="1" ht="25.5" customHeight="1">
      <c r="B236" s="46"/>
      <c r="C236" s="221" t="s">
        <v>401</v>
      </c>
      <c r="D236" s="221" t="s">
        <v>144</v>
      </c>
      <c r="E236" s="222" t="s">
        <v>402</v>
      </c>
      <c r="F236" s="223" t="s">
        <v>403</v>
      </c>
      <c r="G236" s="224" t="s">
        <v>147</v>
      </c>
      <c r="H236" s="225">
        <v>35.5</v>
      </c>
      <c r="I236" s="226"/>
      <c r="J236" s="227">
        <f>ROUND(I236*H236,2)</f>
        <v>0</v>
      </c>
      <c r="K236" s="223" t="s">
        <v>30</v>
      </c>
      <c r="L236" s="72"/>
      <c r="M236" s="228" t="s">
        <v>30</v>
      </c>
      <c r="N236" s="229" t="s">
        <v>45</v>
      </c>
      <c r="O236" s="47"/>
      <c r="P236" s="230">
        <f>O236*H236</f>
        <v>0</v>
      </c>
      <c r="Q236" s="230">
        <v>0.02962</v>
      </c>
      <c r="R236" s="230">
        <f>Q236*H236</f>
        <v>1.0515099999999999</v>
      </c>
      <c r="S236" s="230">
        <v>0</v>
      </c>
      <c r="T236" s="231">
        <f>S236*H236</f>
        <v>0</v>
      </c>
      <c r="AR236" s="24" t="s">
        <v>185</v>
      </c>
      <c r="AT236" s="24" t="s">
        <v>144</v>
      </c>
      <c r="AU236" s="24" t="s">
        <v>84</v>
      </c>
      <c r="AY236" s="24" t="s">
        <v>141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24" t="s">
        <v>82</v>
      </c>
      <c r="BK236" s="232">
        <f>ROUND(I236*H236,2)</f>
        <v>0</v>
      </c>
      <c r="BL236" s="24" t="s">
        <v>185</v>
      </c>
      <c r="BM236" s="24" t="s">
        <v>404</v>
      </c>
    </row>
    <row r="237" s="11" customFormat="1">
      <c r="B237" s="233"/>
      <c r="C237" s="234"/>
      <c r="D237" s="235" t="s">
        <v>150</v>
      </c>
      <c r="E237" s="236" t="s">
        <v>30</v>
      </c>
      <c r="F237" s="237" t="s">
        <v>405</v>
      </c>
      <c r="G237" s="234"/>
      <c r="H237" s="236" t="s">
        <v>30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AT237" s="243" t="s">
        <v>150</v>
      </c>
      <c r="AU237" s="243" t="s">
        <v>84</v>
      </c>
      <c r="AV237" s="11" t="s">
        <v>82</v>
      </c>
      <c r="AW237" s="11" t="s">
        <v>37</v>
      </c>
      <c r="AX237" s="11" t="s">
        <v>74</v>
      </c>
      <c r="AY237" s="243" t="s">
        <v>141</v>
      </c>
    </row>
    <row r="238" s="11" customFormat="1">
      <c r="B238" s="233"/>
      <c r="C238" s="234"/>
      <c r="D238" s="235" t="s">
        <v>150</v>
      </c>
      <c r="E238" s="236" t="s">
        <v>30</v>
      </c>
      <c r="F238" s="237" t="s">
        <v>337</v>
      </c>
      <c r="G238" s="234"/>
      <c r="H238" s="236" t="s">
        <v>30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AT238" s="243" t="s">
        <v>150</v>
      </c>
      <c r="AU238" s="243" t="s">
        <v>84</v>
      </c>
      <c r="AV238" s="11" t="s">
        <v>82</v>
      </c>
      <c r="AW238" s="11" t="s">
        <v>37</v>
      </c>
      <c r="AX238" s="11" t="s">
        <v>74</v>
      </c>
      <c r="AY238" s="243" t="s">
        <v>141</v>
      </c>
    </row>
    <row r="239" s="12" customFormat="1">
      <c r="B239" s="244"/>
      <c r="C239" s="245"/>
      <c r="D239" s="235" t="s">
        <v>150</v>
      </c>
      <c r="E239" s="246" t="s">
        <v>30</v>
      </c>
      <c r="F239" s="247" t="s">
        <v>344</v>
      </c>
      <c r="G239" s="245"/>
      <c r="H239" s="248">
        <v>12.66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AT239" s="254" t="s">
        <v>150</v>
      </c>
      <c r="AU239" s="254" t="s">
        <v>84</v>
      </c>
      <c r="AV239" s="12" t="s">
        <v>84</v>
      </c>
      <c r="AW239" s="12" t="s">
        <v>37</v>
      </c>
      <c r="AX239" s="12" t="s">
        <v>74</v>
      </c>
      <c r="AY239" s="254" t="s">
        <v>141</v>
      </c>
    </row>
    <row r="240" s="11" customFormat="1">
      <c r="B240" s="233"/>
      <c r="C240" s="234"/>
      <c r="D240" s="235" t="s">
        <v>150</v>
      </c>
      <c r="E240" s="236" t="s">
        <v>30</v>
      </c>
      <c r="F240" s="237" t="s">
        <v>339</v>
      </c>
      <c r="G240" s="234"/>
      <c r="H240" s="236" t="s">
        <v>30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AT240" s="243" t="s">
        <v>150</v>
      </c>
      <c r="AU240" s="243" t="s">
        <v>84</v>
      </c>
      <c r="AV240" s="11" t="s">
        <v>82</v>
      </c>
      <c r="AW240" s="11" t="s">
        <v>37</v>
      </c>
      <c r="AX240" s="11" t="s">
        <v>74</v>
      </c>
      <c r="AY240" s="243" t="s">
        <v>141</v>
      </c>
    </row>
    <row r="241" s="12" customFormat="1">
      <c r="B241" s="244"/>
      <c r="C241" s="245"/>
      <c r="D241" s="235" t="s">
        <v>150</v>
      </c>
      <c r="E241" s="246" t="s">
        <v>30</v>
      </c>
      <c r="F241" s="247" t="s">
        <v>345</v>
      </c>
      <c r="G241" s="245"/>
      <c r="H241" s="248">
        <v>7.4100000000000001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AT241" s="254" t="s">
        <v>150</v>
      </c>
      <c r="AU241" s="254" t="s">
        <v>84</v>
      </c>
      <c r="AV241" s="12" t="s">
        <v>84</v>
      </c>
      <c r="AW241" s="12" t="s">
        <v>37</v>
      </c>
      <c r="AX241" s="12" t="s">
        <v>74</v>
      </c>
      <c r="AY241" s="254" t="s">
        <v>141</v>
      </c>
    </row>
    <row r="242" s="12" customFormat="1">
      <c r="B242" s="244"/>
      <c r="C242" s="245"/>
      <c r="D242" s="235" t="s">
        <v>150</v>
      </c>
      <c r="E242" s="246" t="s">
        <v>30</v>
      </c>
      <c r="F242" s="247" t="s">
        <v>406</v>
      </c>
      <c r="G242" s="245"/>
      <c r="H242" s="248">
        <v>0.93000000000000005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AT242" s="254" t="s">
        <v>150</v>
      </c>
      <c r="AU242" s="254" t="s">
        <v>84</v>
      </c>
      <c r="AV242" s="12" t="s">
        <v>84</v>
      </c>
      <c r="AW242" s="12" t="s">
        <v>37</v>
      </c>
      <c r="AX242" s="12" t="s">
        <v>74</v>
      </c>
      <c r="AY242" s="254" t="s">
        <v>141</v>
      </c>
    </row>
    <row r="243" s="14" customFormat="1">
      <c r="B243" s="266"/>
      <c r="C243" s="267"/>
      <c r="D243" s="235" t="s">
        <v>150</v>
      </c>
      <c r="E243" s="268" t="s">
        <v>30</v>
      </c>
      <c r="F243" s="269" t="s">
        <v>342</v>
      </c>
      <c r="G243" s="267"/>
      <c r="H243" s="270">
        <v>21</v>
      </c>
      <c r="I243" s="271"/>
      <c r="J243" s="267"/>
      <c r="K243" s="267"/>
      <c r="L243" s="272"/>
      <c r="M243" s="273"/>
      <c r="N243" s="274"/>
      <c r="O243" s="274"/>
      <c r="P243" s="274"/>
      <c r="Q243" s="274"/>
      <c r="R243" s="274"/>
      <c r="S243" s="274"/>
      <c r="T243" s="275"/>
      <c r="AT243" s="276" t="s">
        <v>150</v>
      </c>
      <c r="AU243" s="276" t="s">
        <v>84</v>
      </c>
      <c r="AV243" s="14" t="s">
        <v>159</v>
      </c>
      <c r="AW243" s="14" t="s">
        <v>37</v>
      </c>
      <c r="AX243" s="14" t="s">
        <v>74</v>
      </c>
      <c r="AY243" s="276" t="s">
        <v>141</v>
      </c>
    </row>
    <row r="244" s="11" customFormat="1">
      <c r="B244" s="233"/>
      <c r="C244" s="234"/>
      <c r="D244" s="235" t="s">
        <v>150</v>
      </c>
      <c r="E244" s="236" t="s">
        <v>30</v>
      </c>
      <c r="F244" s="237" t="s">
        <v>407</v>
      </c>
      <c r="G244" s="234"/>
      <c r="H244" s="236" t="s">
        <v>30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AT244" s="243" t="s">
        <v>150</v>
      </c>
      <c r="AU244" s="243" t="s">
        <v>84</v>
      </c>
      <c r="AV244" s="11" t="s">
        <v>82</v>
      </c>
      <c r="AW244" s="11" t="s">
        <v>37</v>
      </c>
      <c r="AX244" s="11" t="s">
        <v>74</v>
      </c>
      <c r="AY244" s="243" t="s">
        <v>141</v>
      </c>
    </row>
    <row r="245" s="11" customFormat="1">
      <c r="B245" s="233"/>
      <c r="C245" s="234"/>
      <c r="D245" s="235" t="s">
        <v>150</v>
      </c>
      <c r="E245" s="236" t="s">
        <v>30</v>
      </c>
      <c r="F245" s="237" t="s">
        <v>337</v>
      </c>
      <c r="G245" s="234"/>
      <c r="H245" s="236" t="s">
        <v>30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AT245" s="243" t="s">
        <v>150</v>
      </c>
      <c r="AU245" s="243" t="s">
        <v>84</v>
      </c>
      <c r="AV245" s="11" t="s">
        <v>82</v>
      </c>
      <c r="AW245" s="11" t="s">
        <v>37</v>
      </c>
      <c r="AX245" s="11" t="s">
        <v>74</v>
      </c>
      <c r="AY245" s="243" t="s">
        <v>141</v>
      </c>
    </row>
    <row r="246" s="12" customFormat="1">
      <c r="B246" s="244"/>
      <c r="C246" s="245"/>
      <c r="D246" s="235" t="s">
        <v>150</v>
      </c>
      <c r="E246" s="246" t="s">
        <v>30</v>
      </c>
      <c r="F246" s="247" t="s">
        <v>408</v>
      </c>
      <c r="G246" s="245"/>
      <c r="H246" s="248">
        <v>9.0600000000000005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AT246" s="254" t="s">
        <v>150</v>
      </c>
      <c r="AU246" s="254" t="s">
        <v>84</v>
      </c>
      <c r="AV246" s="12" t="s">
        <v>84</v>
      </c>
      <c r="AW246" s="12" t="s">
        <v>37</v>
      </c>
      <c r="AX246" s="12" t="s">
        <v>74</v>
      </c>
      <c r="AY246" s="254" t="s">
        <v>141</v>
      </c>
    </row>
    <row r="247" s="11" customFormat="1">
      <c r="B247" s="233"/>
      <c r="C247" s="234"/>
      <c r="D247" s="235" t="s">
        <v>150</v>
      </c>
      <c r="E247" s="236" t="s">
        <v>30</v>
      </c>
      <c r="F247" s="237" t="s">
        <v>339</v>
      </c>
      <c r="G247" s="234"/>
      <c r="H247" s="236" t="s">
        <v>30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AT247" s="243" t="s">
        <v>150</v>
      </c>
      <c r="AU247" s="243" t="s">
        <v>84</v>
      </c>
      <c r="AV247" s="11" t="s">
        <v>82</v>
      </c>
      <c r="AW247" s="11" t="s">
        <v>37</v>
      </c>
      <c r="AX247" s="11" t="s">
        <v>74</v>
      </c>
      <c r="AY247" s="243" t="s">
        <v>141</v>
      </c>
    </row>
    <row r="248" s="12" customFormat="1">
      <c r="B248" s="244"/>
      <c r="C248" s="245"/>
      <c r="D248" s="235" t="s">
        <v>150</v>
      </c>
      <c r="E248" s="246" t="s">
        <v>30</v>
      </c>
      <c r="F248" s="247" t="s">
        <v>409</v>
      </c>
      <c r="G248" s="245"/>
      <c r="H248" s="248">
        <v>4.5599999999999996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AT248" s="254" t="s">
        <v>150</v>
      </c>
      <c r="AU248" s="254" t="s">
        <v>84</v>
      </c>
      <c r="AV248" s="12" t="s">
        <v>84</v>
      </c>
      <c r="AW248" s="12" t="s">
        <v>37</v>
      </c>
      <c r="AX248" s="12" t="s">
        <v>74</v>
      </c>
      <c r="AY248" s="254" t="s">
        <v>141</v>
      </c>
    </row>
    <row r="249" s="12" customFormat="1">
      <c r="B249" s="244"/>
      <c r="C249" s="245"/>
      <c r="D249" s="235" t="s">
        <v>150</v>
      </c>
      <c r="E249" s="246" t="s">
        <v>30</v>
      </c>
      <c r="F249" s="247" t="s">
        <v>410</v>
      </c>
      <c r="G249" s="245"/>
      <c r="H249" s="248">
        <v>0.88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AT249" s="254" t="s">
        <v>150</v>
      </c>
      <c r="AU249" s="254" t="s">
        <v>84</v>
      </c>
      <c r="AV249" s="12" t="s">
        <v>84</v>
      </c>
      <c r="AW249" s="12" t="s">
        <v>37</v>
      </c>
      <c r="AX249" s="12" t="s">
        <v>74</v>
      </c>
      <c r="AY249" s="254" t="s">
        <v>141</v>
      </c>
    </row>
    <row r="250" s="14" customFormat="1">
      <c r="B250" s="266"/>
      <c r="C250" s="267"/>
      <c r="D250" s="235" t="s">
        <v>150</v>
      </c>
      <c r="E250" s="268" t="s">
        <v>30</v>
      </c>
      <c r="F250" s="269" t="s">
        <v>347</v>
      </c>
      <c r="G250" s="267"/>
      <c r="H250" s="270">
        <v>14.5</v>
      </c>
      <c r="I250" s="271"/>
      <c r="J250" s="267"/>
      <c r="K250" s="267"/>
      <c r="L250" s="272"/>
      <c r="M250" s="273"/>
      <c r="N250" s="274"/>
      <c r="O250" s="274"/>
      <c r="P250" s="274"/>
      <c r="Q250" s="274"/>
      <c r="R250" s="274"/>
      <c r="S250" s="274"/>
      <c r="T250" s="275"/>
      <c r="AT250" s="276" t="s">
        <v>150</v>
      </c>
      <c r="AU250" s="276" t="s">
        <v>84</v>
      </c>
      <c r="AV250" s="14" t="s">
        <v>159</v>
      </c>
      <c r="AW250" s="14" t="s">
        <v>37</v>
      </c>
      <c r="AX250" s="14" t="s">
        <v>74</v>
      </c>
      <c r="AY250" s="276" t="s">
        <v>141</v>
      </c>
    </row>
    <row r="251" s="13" customFormat="1">
      <c r="B251" s="255"/>
      <c r="C251" s="256"/>
      <c r="D251" s="235" t="s">
        <v>150</v>
      </c>
      <c r="E251" s="257" t="s">
        <v>30</v>
      </c>
      <c r="F251" s="258" t="s">
        <v>170</v>
      </c>
      <c r="G251" s="256"/>
      <c r="H251" s="259">
        <v>35.5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AT251" s="265" t="s">
        <v>150</v>
      </c>
      <c r="AU251" s="265" t="s">
        <v>84</v>
      </c>
      <c r="AV251" s="13" t="s">
        <v>148</v>
      </c>
      <c r="AW251" s="13" t="s">
        <v>37</v>
      </c>
      <c r="AX251" s="13" t="s">
        <v>82</v>
      </c>
      <c r="AY251" s="265" t="s">
        <v>141</v>
      </c>
    </row>
    <row r="252" s="1" customFormat="1" ht="16.5" customHeight="1">
      <c r="B252" s="46"/>
      <c r="C252" s="277" t="s">
        <v>411</v>
      </c>
      <c r="D252" s="277" t="s">
        <v>349</v>
      </c>
      <c r="E252" s="278" t="s">
        <v>412</v>
      </c>
      <c r="F252" s="279" t="s">
        <v>413</v>
      </c>
      <c r="G252" s="280" t="s">
        <v>147</v>
      </c>
      <c r="H252" s="281">
        <v>22.100000000000001</v>
      </c>
      <c r="I252" s="282"/>
      <c r="J252" s="283">
        <f>ROUND(I252*H252,2)</f>
        <v>0</v>
      </c>
      <c r="K252" s="279" t="s">
        <v>162</v>
      </c>
      <c r="L252" s="284"/>
      <c r="M252" s="285" t="s">
        <v>30</v>
      </c>
      <c r="N252" s="286" t="s">
        <v>45</v>
      </c>
      <c r="O252" s="47"/>
      <c r="P252" s="230">
        <f>O252*H252</f>
        <v>0</v>
      </c>
      <c r="Q252" s="230">
        <v>0.028400000000000002</v>
      </c>
      <c r="R252" s="230">
        <f>Q252*H252</f>
        <v>0.62764000000000009</v>
      </c>
      <c r="S252" s="230">
        <v>0</v>
      </c>
      <c r="T252" s="231">
        <f>S252*H252</f>
        <v>0</v>
      </c>
      <c r="AR252" s="24" t="s">
        <v>348</v>
      </c>
      <c r="AT252" s="24" t="s">
        <v>349</v>
      </c>
      <c r="AU252" s="24" t="s">
        <v>84</v>
      </c>
      <c r="AY252" s="24" t="s">
        <v>141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24" t="s">
        <v>82</v>
      </c>
      <c r="BK252" s="232">
        <f>ROUND(I252*H252,2)</f>
        <v>0</v>
      </c>
      <c r="BL252" s="24" t="s">
        <v>185</v>
      </c>
      <c r="BM252" s="24" t="s">
        <v>414</v>
      </c>
    </row>
    <row r="253" s="11" customFormat="1">
      <c r="B253" s="233"/>
      <c r="C253" s="234"/>
      <c r="D253" s="235" t="s">
        <v>150</v>
      </c>
      <c r="E253" s="236" t="s">
        <v>30</v>
      </c>
      <c r="F253" s="237" t="s">
        <v>415</v>
      </c>
      <c r="G253" s="234"/>
      <c r="H253" s="236" t="s">
        <v>30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AT253" s="243" t="s">
        <v>150</v>
      </c>
      <c r="AU253" s="243" t="s">
        <v>84</v>
      </c>
      <c r="AV253" s="11" t="s">
        <v>82</v>
      </c>
      <c r="AW253" s="11" t="s">
        <v>37</v>
      </c>
      <c r="AX253" s="11" t="s">
        <v>74</v>
      </c>
      <c r="AY253" s="243" t="s">
        <v>141</v>
      </c>
    </row>
    <row r="254" s="11" customFormat="1">
      <c r="B254" s="233"/>
      <c r="C254" s="234"/>
      <c r="D254" s="235" t="s">
        <v>150</v>
      </c>
      <c r="E254" s="236" t="s">
        <v>30</v>
      </c>
      <c r="F254" s="237" t="s">
        <v>416</v>
      </c>
      <c r="G254" s="234"/>
      <c r="H254" s="236" t="s">
        <v>30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AT254" s="243" t="s">
        <v>150</v>
      </c>
      <c r="AU254" s="243" t="s">
        <v>84</v>
      </c>
      <c r="AV254" s="11" t="s">
        <v>82</v>
      </c>
      <c r="AW254" s="11" t="s">
        <v>37</v>
      </c>
      <c r="AX254" s="11" t="s">
        <v>74</v>
      </c>
      <c r="AY254" s="243" t="s">
        <v>141</v>
      </c>
    </row>
    <row r="255" s="12" customFormat="1">
      <c r="B255" s="244"/>
      <c r="C255" s="245"/>
      <c r="D255" s="235" t="s">
        <v>150</v>
      </c>
      <c r="E255" s="246" t="s">
        <v>30</v>
      </c>
      <c r="F255" s="247" t="s">
        <v>417</v>
      </c>
      <c r="G255" s="245"/>
      <c r="H255" s="248">
        <v>22.100000000000001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AT255" s="254" t="s">
        <v>150</v>
      </c>
      <c r="AU255" s="254" t="s">
        <v>84</v>
      </c>
      <c r="AV255" s="12" t="s">
        <v>84</v>
      </c>
      <c r="AW255" s="12" t="s">
        <v>37</v>
      </c>
      <c r="AX255" s="12" t="s">
        <v>82</v>
      </c>
      <c r="AY255" s="254" t="s">
        <v>141</v>
      </c>
    </row>
    <row r="256" s="1" customFormat="1" ht="25.5" customHeight="1">
      <c r="B256" s="46"/>
      <c r="C256" s="277" t="s">
        <v>418</v>
      </c>
      <c r="D256" s="277" t="s">
        <v>349</v>
      </c>
      <c r="E256" s="278" t="s">
        <v>419</v>
      </c>
      <c r="F256" s="279" t="s">
        <v>420</v>
      </c>
      <c r="G256" s="280" t="s">
        <v>147</v>
      </c>
      <c r="H256" s="281">
        <v>16</v>
      </c>
      <c r="I256" s="282"/>
      <c r="J256" s="283">
        <f>ROUND(I256*H256,2)</f>
        <v>0</v>
      </c>
      <c r="K256" s="279" t="s">
        <v>30</v>
      </c>
      <c r="L256" s="284"/>
      <c r="M256" s="285" t="s">
        <v>30</v>
      </c>
      <c r="N256" s="286" t="s">
        <v>45</v>
      </c>
      <c r="O256" s="47"/>
      <c r="P256" s="230">
        <f>O256*H256</f>
        <v>0</v>
      </c>
      <c r="Q256" s="230">
        <v>0.020799999999999999</v>
      </c>
      <c r="R256" s="230">
        <f>Q256*H256</f>
        <v>0.33279999999999998</v>
      </c>
      <c r="S256" s="230">
        <v>0</v>
      </c>
      <c r="T256" s="231">
        <f>S256*H256</f>
        <v>0</v>
      </c>
      <c r="AR256" s="24" t="s">
        <v>348</v>
      </c>
      <c r="AT256" s="24" t="s">
        <v>349</v>
      </c>
      <c r="AU256" s="24" t="s">
        <v>84</v>
      </c>
      <c r="AY256" s="24" t="s">
        <v>141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24" t="s">
        <v>82</v>
      </c>
      <c r="BK256" s="232">
        <f>ROUND(I256*H256,2)</f>
        <v>0</v>
      </c>
      <c r="BL256" s="24" t="s">
        <v>185</v>
      </c>
      <c r="BM256" s="24" t="s">
        <v>421</v>
      </c>
    </row>
    <row r="257" s="11" customFormat="1">
      <c r="B257" s="233"/>
      <c r="C257" s="234"/>
      <c r="D257" s="235" t="s">
        <v>150</v>
      </c>
      <c r="E257" s="236" t="s">
        <v>30</v>
      </c>
      <c r="F257" s="237" t="s">
        <v>415</v>
      </c>
      <c r="G257" s="234"/>
      <c r="H257" s="236" t="s">
        <v>30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AT257" s="243" t="s">
        <v>150</v>
      </c>
      <c r="AU257" s="243" t="s">
        <v>84</v>
      </c>
      <c r="AV257" s="11" t="s">
        <v>82</v>
      </c>
      <c r="AW257" s="11" t="s">
        <v>37</v>
      </c>
      <c r="AX257" s="11" t="s">
        <v>74</v>
      </c>
      <c r="AY257" s="243" t="s">
        <v>141</v>
      </c>
    </row>
    <row r="258" s="11" customFormat="1">
      <c r="B258" s="233"/>
      <c r="C258" s="234"/>
      <c r="D258" s="235" t="s">
        <v>150</v>
      </c>
      <c r="E258" s="236" t="s">
        <v>30</v>
      </c>
      <c r="F258" s="237" t="s">
        <v>422</v>
      </c>
      <c r="G258" s="234"/>
      <c r="H258" s="236" t="s">
        <v>30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AT258" s="243" t="s">
        <v>150</v>
      </c>
      <c r="AU258" s="243" t="s">
        <v>84</v>
      </c>
      <c r="AV258" s="11" t="s">
        <v>82</v>
      </c>
      <c r="AW258" s="11" t="s">
        <v>37</v>
      </c>
      <c r="AX258" s="11" t="s">
        <v>74</v>
      </c>
      <c r="AY258" s="243" t="s">
        <v>141</v>
      </c>
    </row>
    <row r="259" s="12" customFormat="1">
      <c r="B259" s="244"/>
      <c r="C259" s="245"/>
      <c r="D259" s="235" t="s">
        <v>150</v>
      </c>
      <c r="E259" s="246" t="s">
        <v>30</v>
      </c>
      <c r="F259" s="247" t="s">
        <v>423</v>
      </c>
      <c r="G259" s="245"/>
      <c r="H259" s="248">
        <v>16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AT259" s="254" t="s">
        <v>150</v>
      </c>
      <c r="AU259" s="254" t="s">
        <v>84</v>
      </c>
      <c r="AV259" s="12" t="s">
        <v>84</v>
      </c>
      <c r="AW259" s="12" t="s">
        <v>37</v>
      </c>
      <c r="AX259" s="12" t="s">
        <v>82</v>
      </c>
      <c r="AY259" s="254" t="s">
        <v>141</v>
      </c>
    </row>
    <row r="260" s="1" customFormat="1" ht="16.5" customHeight="1">
      <c r="B260" s="46"/>
      <c r="C260" s="221" t="s">
        <v>424</v>
      </c>
      <c r="D260" s="221" t="s">
        <v>144</v>
      </c>
      <c r="E260" s="222" t="s">
        <v>425</v>
      </c>
      <c r="F260" s="223" t="s">
        <v>426</v>
      </c>
      <c r="G260" s="224" t="s">
        <v>302</v>
      </c>
      <c r="H260" s="225">
        <v>2.012</v>
      </c>
      <c r="I260" s="226"/>
      <c r="J260" s="227">
        <f>ROUND(I260*H260,2)</f>
        <v>0</v>
      </c>
      <c r="K260" s="223" t="s">
        <v>162</v>
      </c>
      <c r="L260" s="72"/>
      <c r="M260" s="228" t="s">
        <v>30</v>
      </c>
      <c r="N260" s="229" t="s">
        <v>45</v>
      </c>
      <c r="O260" s="47"/>
      <c r="P260" s="230">
        <f>O260*H260</f>
        <v>0</v>
      </c>
      <c r="Q260" s="230">
        <v>0</v>
      </c>
      <c r="R260" s="230">
        <f>Q260*H260</f>
        <v>0</v>
      </c>
      <c r="S260" s="230">
        <v>0</v>
      </c>
      <c r="T260" s="231">
        <f>S260*H260</f>
        <v>0</v>
      </c>
      <c r="AR260" s="24" t="s">
        <v>185</v>
      </c>
      <c r="AT260" s="24" t="s">
        <v>144</v>
      </c>
      <c r="AU260" s="24" t="s">
        <v>84</v>
      </c>
      <c r="AY260" s="24" t="s">
        <v>141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24" t="s">
        <v>82</v>
      </c>
      <c r="BK260" s="232">
        <f>ROUND(I260*H260,2)</f>
        <v>0</v>
      </c>
      <c r="BL260" s="24" t="s">
        <v>185</v>
      </c>
      <c r="BM260" s="24" t="s">
        <v>427</v>
      </c>
    </row>
    <row r="261" s="10" customFormat="1" ht="29.88" customHeight="1">
      <c r="B261" s="205"/>
      <c r="C261" s="206"/>
      <c r="D261" s="207" t="s">
        <v>73</v>
      </c>
      <c r="E261" s="219" t="s">
        <v>428</v>
      </c>
      <c r="F261" s="219" t="s">
        <v>429</v>
      </c>
      <c r="G261" s="206"/>
      <c r="H261" s="206"/>
      <c r="I261" s="209"/>
      <c r="J261" s="220">
        <f>BK261</f>
        <v>0</v>
      </c>
      <c r="K261" s="206"/>
      <c r="L261" s="211"/>
      <c r="M261" s="212"/>
      <c r="N261" s="213"/>
      <c r="O261" s="213"/>
      <c r="P261" s="214">
        <f>SUM(P262:P297)</f>
        <v>0</v>
      </c>
      <c r="Q261" s="213"/>
      <c r="R261" s="214">
        <f>SUM(R262:R297)</f>
        <v>0.27943499999999999</v>
      </c>
      <c r="S261" s="213"/>
      <c r="T261" s="215">
        <f>SUM(T262:T297)</f>
        <v>0</v>
      </c>
      <c r="AR261" s="216" t="s">
        <v>84</v>
      </c>
      <c r="AT261" s="217" t="s">
        <v>73</v>
      </c>
      <c r="AU261" s="217" t="s">
        <v>82</v>
      </c>
      <c r="AY261" s="216" t="s">
        <v>141</v>
      </c>
      <c r="BK261" s="218">
        <f>SUM(BK262:BK297)</f>
        <v>0</v>
      </c>
    </row>
    <row r="262" s="1" customFormat="1" ht="25.5" customHeight="1">
      <c r="B262" s="46"/>
      <c r="C262" s="221" t="s">
        <v>430</v>
      </c>
      <c r="D262" s="221" t="s">
        <v>144</v>
      </c>
      <c r="E262" s="222" t="s">
        <v>431</v>
      </c>
      <c r="F262" s="223" t="s">
        <v>432</v>
      </c>
      <c r="G262" s="224" t="s">
        <v>280</v>
      </c>
      <c r="H262" s="225">
        <v>14</v>
      </c>
      <c r="I262" s="226"/>
      <c r="J262" s="227">
        <f>ROUND(I262*H262,2)</f>
        <v>0</v>
      </c>
      <c r="K262" s="223" t="s">
        <v>30</v>
      </c>
      <c r="L262" s="72"/>
      <c r="M262" s="228" t="s">
        <v>30</v>
      </c>
      <c r="N262" s="229" t="s">
        <v>45</v>
      </c>
      <c r="O262" s="47"/>
      <c r="P262" s="230">
        <f>O262*H262</f>
        <v>0</v>
      </c>
      <c r="Q262" s="230">
        <v>0.00079000000000000001</v>
      </c>
      <c r="R262" s="230">
        <f>Q262*H262</f>
        <v>0.01106</v>
      </c>
      <c r="S262" s="230">
        <v>0</v>
      </c>
      <c r="T262" s="231">
        <f>S262*H262</f>
        <v>0</v>
      </c>
      <c r="AR262" s="24" t="s">
        <v>185</v>
      </c>
      <c r="AT262" s="24" t="s">
        <v>144</v>
      </c>
      <c r="AU262" s="24" t="s">
        <v>84</v>
      </c>
      <c r="AY262" s="24" t="s">
        <v>141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24" t="s">
        <v>82</v>
      </c>
      <c r="BK262" s="232">
        <f>ROUND(I262*H262,2)</f>
        <v>0</v>
      </c>
      <c r="BL262" s="24" t="s">
        <v>185</v>
      </c>
      <c r="BM262" s="24" t="s">
        <v>433</v>
      </c>
    </row>
    <row r="263" s="12" customFormat="1">
      <c r="B263" s="244"/>
      <c r="C263" s="245"/>
      <c r="D263" s="235" t="s">
        <v>150</v>
      </c>
      <c r="E263" s="246" t="s">
        <v>30</v>
      </c>
      <c r="F263" s="247" t="s">
        <v>434</v>
      </c>
      <c r="G263" s="245"/>
      <c r="H263" s="248">
        <v>14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AT263" s="254" t="s">
        <v>150</v>
      </c>
      <c r="AU263" s="254" t="s">
        <v>84</v>
      </c>
      <c r="AV263" s="12" t="s">
        <v>84</v>
      </c>
      <c r="AW263" s="12" t="s">
        <v>37</v>
      </c>
      <c r="AX263" s="12" t="s">
        <v>82</v>
      </c>
      <c r="AY263" s="254" t="s">
        <v>141</v>
      </c>
    </row>
    <row r="264" s="11" customFormat="1">
      <c r="B264" s="233"/>
      <c r="C264" s="234"/>
      <c r="D264" s="235" t="s">
        <v>150</v>
      </c>
      <c r="E264" s="236" t="s">
        <v>30</v>
      </c>
      <c r="F264" s="237" t="s">
        <v>435</v>
      </c>
      <c r="G264" s="234"/>
      <c r="H264" s="236" t="s">
        <v>30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AT264" s="243" t="s">
        <v>150</v>
      </c>
      <c r="AU264" s="243" t="s">
        <v>84</v>
      </c>
      <c r="AV264" s="11" t="s">
        <v>82</v>
      </c>
      <c r="AW264" s="11" t="s">
        <v>37</v>
      </c>
      <c r="AX264" s="11" t="s">
        <v>74</v>
      </c>
      <c r="AY264" s="243" t="s">
        <v>141</v>
      </c>
    </row>
    <row r="265" s="1" customFormat="1" ht="25.5" customHeight="1">
      <c r="B265" s="46"/>
      <c r="C265" s="221" t="s">
        <v>436</v>
      </c>
      <c r="D265" s="221" t="s">
        <v>144</v>
      </c>
      <c r="E265" s="222" t="s">
        <v>437</v>
      </c>
      <c r="F265" s="223" t="s">
        <v>438</v>
      </c>
      <c r="G265" s="224" t="s">
        <v>280</v>
      </c>
      <c r="H265" s="225">
        <v>25</v>
      </c>
      <c r="I265" s="226"/>
      <c r="J265" s="227">
        <f>ROUND(I265*H265,2)</f>
        <v>0</v>
      </c>
      <c r="K265" s="223" t="s">
        <v>30</v>
      </c>
      <c r="L265" s="72"/>
      <c r="M265" s="228" t="s">
        <v>30</v>
      </c>
      <c r="N265" s="229" t="s">
        <v>45</v>
      </c>
      <c r="O265" s="47"/>
      <c r="P265" s="230">
        <f>O265*H265</f>
        <v>0</v>
      </c>
      <c r="Q265" s="230">
        <v>0.00141</v>
      </c>
      <c r="R265" s="230">
        <f>Q265*H265</f>
        <v>0.035250000000000004</v>
      </c>
      <c r="S265" s="230">
        <v>0</v>
      </c>
      <c r="T265" s="231">
        <f>S265*H265</f>
        <v>0</v>
      </c>
      <c r="AR265" s="24" t="s">
        <v>185</v>
      </c>
      <c r="AT265" s="24" t="s">
        <v>144</v>
      </c>
      <c r="AU265" s="24" t="s">
        <v>84</v>
      </c>
      <c r="AY265" s="24" t="s">
        <v>141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24" t="s">
        <v>82</v>
      </c>
      <c r="BK265" s="232">
        <f>ROUND(I265*H265,2)</f>
        <v>0</v>
      </c>
      <c r="BL265" s="24" t="s">
        <v>185</v>
      </c>
      <c r="BM265" s="24" t="s">
        <v>439</v>
      </c>
    </row>
    <row r="266" s="11" customFormat="1">
      <c r="B266" s="233"/>
      <c r="C266" s="234"/>
      <c r="D266" s="235" t="s">
        <v>150</v>
      </c>
      <c r="E266" s="236" t="s">
        <v>30</v>
      </c>
      <c r="F266" s="237" t="s">
        <v>440</v>
      </c>
      <c r="G266" s="234"/>
      <c r="H266" s="236" t="s">
        <v>30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AT266" s="243" t="s">
        <v>150</v>
      </c>
      <c r="AU266" s="243" t="s">
        <v>84</v>
      </c>
      <c r="AV266" s="11" t="s">
        <v>82</v>
      </c>
      <c r="AW266" s="11" t="s">
        <v>37</v>
      </c>
      <c r="AX266" s="11" t="s">
        <v>74</v>
      </c>
      <c r="AY266" s="243" t="s">
        <v>141</v>
      </c>
    </row>
    <row r="267" s="11" customFormat="1">
      <c r="B267" s="233"/>
      <c r="C267" s="234"/>
      <c r="D267" s="235" t="s">
        <v>150</v>
      </c>
      <c r="E267" s="236" t="s">
        <v>30</v>
      </c>
      <c r="F267" s="237" t="s">
        <v>441</v>
      </c>
      <c r="G267" s="234"/>
      <c r="H267" s="236" t="s">
        <v>30</v>
      </c>
      <c r="I267" s="238"/>
      <c r="J267" s="234"/>
      <c r="K267" s="234"/>
      <c r="L267" s="239"/>
      <c r="M267" s="240"/>
      <c r="N267" s="241"/>
      <c r="O267" s="241"/>
      <c r="P267" s="241"/>
      <c r="Q267" s="241"/>
      <c r="R267" s="241"/>
      <c r="S267" s="241"/>
      <c r="T267" s="242"/>
      <c r="AT267" s="243" t="s">
        <v>150</v>
      </c>
      <c r="AU267" s="243" t="s">
        <v>84</v>
      </c>
      <c r="AV267" s="11" t="s">
        <v>82</v>
      </c>
      <c r="AW267" s="11" t="s">
        <v>37</v>
      </c>
      <c r="AX267" s="11" t="s">
        <v>74</v>
      </c>
      <c r="AY267" s="243" t="s">
        <v>141</v>
      </c>
    </row>
    <row r="268" s="12" customFormat="1">
      <c r="B268" s="244"/>
      <c r="C268" s="245"/>
      <c r="D268" s="235" t="s">
        <v>150</v>
      </c>
      <c r="E268" s="246" t="s">
        <v>30</v>
      </c>
      <c r="F268" s="247" t="s">
        <v>442</v>
      </c>
      <c r="G268" s="245"/>
      <c r="H268" s="248">
        <v>24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AT268" s="254" t="s">
        <v>150</v>
      </c>
      <c r="AU268" s="254" t="s">
        <v>84</v>
      </c>
      <c r="AV268" s="12" t="s">
        <v>84</v>
      </c>
      <c r="AW268" s="12" t="s">
        <v>37</v>
      </c>
      <c r="AX268" s="12" t="s">
        <v>74</v>
      </c>
      <c r="AY268" s="254" t="s">
        <v>141</v>
      </c>
    </row>
    <row r="269" s="12" customFormat="1">
      <c r="B269" s="244"/>
      <c r="C269" s="245"/>
      <c r="D269" s="235" t="s">
        <v>150</v>
      </c>
      <c r="E269" s="246" t="s">
        <v>30</v>
      </c>
      <c r="F269" s="247" t="s">
        <v>443</v>
      </c>
      <c r="G269" s="245"/>
      <c r="H269" s="248">
        <v>1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AT269" s="254" t="s">
        <v>150</v>
      </c>
      <c r="AU269" s="254" t="s">
        <v>84</v>
      </c>
      <c r="AV269" s="12" t="s">
        <v>84</v>
      </c>
      <c r="AW269" s="12" t="s">
        <v>37</v>
      </c>
      <c r="AX269" s="12" t="s">
        <v>74</v>
      </c>
      <c r="AY269" s="254" t="s">
        <v>141</v>
      </c>
    </row>
    <row r="270" s="13" customFormat="1">
      <c r="B270" s="255"/>
      <c r="C270" s="256"/>
      <c r="D270" s="235" t="s">
        <v>150</v>
      </c>
      <c r="E270" s="257" t="s">
        <v>30</v>
      </c>
      <c r="F270" s="258" t="s">
        <v>170</v>
      </c>
      <c r="G270" s="256"/>
      <c r="H270" s="259">
        <v>25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AT270" s="265" t="s">
        <v>150</v>
      </c>
      <c r="AU270" s="265" t="s">
        <v>84</v>
      </c>
      <c r="AV270" s="13" t="s">
        <v>148</v>
      </c>
      <c r="AW270" s="13" t="s">
        <v>37</v>
      </c>
      <c r="AX270" s="13" t="s">
        <v>82</v>
      </c>
      <c r="AY270" s="265" t="s">
        <v>141</v>
      </c>
    </row>
    <row r="271" s="1" customFormat="1" ht="25.5" customHeight="1">
      <c r="B271" s="46"/>
      <c r="C271" s="221" t="s">
        <v>444</v>
      </c>
      <c r="D271" s="221" t="s">
        <v>144</v>
      </c>
      <c r="E271" s="222" t="s">
        <v>445</v>
      </c>
      <c r="F271" s="223" t="s">
        <v>446</v>
      </c>
      <c r="G271" s="224" t="s">
        <v>280</v>
      </c>
      <c r="H271" s="225">
        <v>6.5</v>
      </c>
      <c r="I271" s="226"/>
      <c r="J271" s="227">
        <f>ROUND(I271*H271,2)</f>
        <v>0</v>
      </c>
      <c r="K271" s="223" t="s">
        <v>30</v>
      </c>
      <c r="L271" s="72"/>
      <c r="M271" s="228" t="s">
        <v>30</v>
      </c>
      <c r="N271" s="229" t="s">
        <v>45</v>
      </c>
      <c r="O271" s="47"/>
      <c r="P271" s="230">
        <f>O271*H271</f>
        <v>0</v>
      </c>
      <c r="Q271" s="230">
        <v>0.00116</v>
      </c>
      <c r="R271" s="230">
        <f>Q271*H271</f>
        <v>0.0075399999999999998</v>
      </c>
      <c r="S271" s="230">
        <v>0</v>
      </c>
      <c r="T271" s="231">
        <f>S271*H271</f>
        <v>0</v>
      </c>
      <c r="AR271" s="24" t="s">
        <v>185</v>
      </c>
      <c r="AT271" s="24" t="s">
        <v>144</v>
      </c>
      <c r="AU271" s="24" t="s">
        <v>84</v>
      </c>
      <c r="AY271" s="24" t="s">
        <v>141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24" t="s">
        <v>82</v>
      </c>
      <c r="BK271" s="232">
        <f>ROUND(I271*H271,2)</f>
        <v>0</v>
      </c>
      <c r="BL271" s="24" t="s">
        <v>185</v>
      </c>
      <c r="BM271" s="24" t="s">
        <v>447</v>
      </c>
    </row>
    <row r="272" s="11" customFormat="1">
      <c r="B272" s="233"/>
      <c r="C272" s="234"/>
      <c r="D272" s="235" t="s">
        <v>150</v>
      </c>
      <c r="E272" s="236" t="s">
        <v>30</v>
      </c>
      <c r="F272" s="237" t="s">
        <v>440</v>
      </c>
      <c r="G272" s="234"/>
      <c r="H272" s="236" t="s">
        <v>30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AT272" s="243" t="s">
        <v>150</v>
      </c>
      <c r="AU272" s="243" t="s">
        <v>84</v>
      </c>
      <c r="AV272" s="11" t="s">
        <v>82</v>
      </c>
      <c r="AW272" s="11" t="s">
        <v>37</v>
      </c>
      <c r="AX272" s="11" t="s">
        <v>74</v>
      </c>
      <c r="AY272" s="243" t="s">
        <v>141</v>
      </c>
    </row>
    <row r="273" s="11" customFormat="1">
      <c r="B273" s="233"/>
      <c r="C273" s="234"/>
      <c r="D273" s="235" t="s">
        <v>150</v>
      </c>
      <c r="E273" s="236" t="s">
        <v>30</v>
      </c>
      <c r="F273" s="237" t="s">
        <v>441</v>
      </c>
      <c r="G273" s="234"/>
      <c r="H273" s="236" t="s">
        <v>30</v>
      </c>
      <c r="I273" s="238"/>
      <c r="J273" s="234"/>
      <c r="K273" s="234"/>
      <c r="L273" s="239"/>
      <c r="M273" s="240"/>
      <c r="N273" s="241"/>
      <c r="O273" s="241"/>
      <c r="P273" s="241"/>
      <c r="Q273" s="241"/>
      <c r="R273" s="241"/>
      <c r="S273" s="241"/>
      <c r="T273" s="242"/>
      <c r="AT273" s="243" t="s">
        <v>150</v>
      </c>
      <c r="AU273" s="243" t="s">
        <v>84</v>
      </c>
      <c r="AV273" s="11" t="s">
        <v>82</v>
      </c>
      <c r="AW273" s="11" t="s">
        <v>37</v>
      </c>
      <c r="AX273" s="11" t="s">
        <v>74</v>
      </c>
      <c r="AY273" s="243" t="s">
        <v>141</v>
      </c>
    </row>
    <row r="274" s="12" customFormat="1">
      <c r="B274" s="244"/>
      <c r="C274" s="245"/>
      <c r="D274" s="235" t="s">
        <v>150</v>
      </c>
      <c r="E274" s="246" t="s">
        <v>30</v>
      </c>
      <c r="F274" s="247" t="s">
        <v>448</v>
      </c>
      <c r="G274" s="245"/>
      <c r="H274" s="248">
        <v>6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AT274" s="254" t="s">
        <v>150</v>
      </c>
      <c r="AU274" s="254" t="s">
        <v>84</v>
      </c>
      <c r="AV274" s="12" t="s">
        <v>84</v>
      </c>
      <c r="AW274" s="12" t="s">
        <v>37</v>
      </c>
      <c r="AX274" s="12" t="s">
        <v>74</v>
      </c>
      <c r="AY274" s="254" t="s">
        <v>141</v>
      </c>
    </row>
    <row r="275" s="12" customFormat="1">
      <c r="B275" s="244"/>
      <c r="C275" s="245"/>
      <c r="D275" s="235" t="s">
        <v>150</v>
      </c>
      <c r="E275" s="246" t="s">
        <v>30</v>
      </c>
      <c r="F275" s="247" t="s">
        <v>449</v>
      </c>
      <c r="G275" s="245"/>
      <c r="H275" s="248">
        <v>0.5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AT275" s="254" t="s">
        <v>150</v>
      </c>
      <c r="AU275" s="254" t="s">
        <v>84</v>
      </c>
      <c r="AV275" s="12" t="s">
        <v>84</v>
      </c>
      <c r="AW275" s="12" t="s">
        <v>37</v>
      </c>
      <c r="AX275" s="12" t="s">
        <v>74</v>
      </c>
      <c r="AY275" s="254" t="s">
        <v>141</v>
      </c>
    </row>
    <row r="276" s="13" customFormat="1">
      <c r="B276" s="255"/>
      <c r="C276" s="256"/>
      <c r="D276" s="235" t="s">
        <v>150</v>
      </c>
      <c r="E276" s="257" t="s">
        <v>30</v>
      </c>
      <c r="F276" s="258" t="s">
        <v>170</v>
      </c>
      <c r="G276" s="256"/>
      <c r="H276" s="259">
        <v>6.5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AT276" s="265" t="s">
        <v>150</v>
      </c>
      <c r="AU276" s="265" t="s">
        <v>84</v>
      </c>
      <c r="AV276" s="13" t="s">
        <v>148</v>
      </c>
      <c r="AW276" s="13" t="s">
        <v>37</v>
      </c>
      <c r="AX276" s="13" t="s">
        <v>82</v>
      </c>
      <c r="AY276" s="265" t="s">
        <v>141</v>
      </c>
    </row>
    <row r="277" s="1" customFormat="1" ht="25.5" customHeight="1">
      <c r="B277" s="46"/>
      <c r="C277" s="221" t="s">
        <v>450</v>
      </c>
      <c r="D277" s="221" t="s">
        <v>144</v>
      </c>
      <c r="E277" s="222" t="s">
        <v>451</v>
      </c>
      <c r="F277" s="223" t="s">
        <v>452</v>
      </c>
      <c r="G277" s="224" t="s">
        <v>280</v>
      </c>
      <c r="H277" s="225">
        <v>101</v>
      </c>
      <c r="I277" s="226"/>
      <c r="J277" s="227">
        <f>ROUND(I277*H277,2)</f>
        <v>0</v>
      </c>
      <c r="K277" s="223" t="s">
        <v>30</v>
      </c>
      <c r="L277" s="72"/>
      <c r="M277" s="228" t="s">
        <v>30</v>
      </c>
      <c r="N277" s="229" t="s">
        <v>45</v>
      </c>
      <c r="O277" s="47"/>
      <c r="P277" s="230">
        <f>O277*H277</f>
        <v>0</v>
      </c>
      <c r="Q277" s="230">
        <v>0.00116</v>
      </c>
      <c r="R277" s="230">
        <f>Q277*H277</f>
        <v>0.11716</v>
      </c>
      <c r="S277" s="230">
        <v>0</v>
      </c>
      <c r="T277" s="231">
        <f>S277*H277</f>
        <v>0</v>
      </c>
      <c r="AR277" s="24" t="s">
        <v>185</v>
      </c>
      <c r="AT277" s="24" t="s">
        <v>144</v>
      </c>
      <c r="AU277" s="24" t="s">
        <v>84</v>
      </c>
      <c r="AY277" s="24" t="s">
        <v>141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24" t="s">
        <v>82</v>
      </c>
      <c r="BK277" s="232">
        <f>ROUND(I277*H277,2)</f>
        <v>0</v>
      </c>
      <c r="BL277" s="24" t="s">
        <v>185</v>
      </c>
      <c r="BM277" s="24" t="s">
        <v>453</v>
      </c>
    </row>
    <row r="278" s="11" customFormat="1">
      <c r="B278" s="233"/>
      <c r="C278" s="234"/>
      <c r="D278" s="235" t="s">
        <v>150</v>
      </c>
      <c r="E278" s="236" t="s">
        <v>30</v>
      </c>
      <c r="F278" s="237" t="s">
        <v>440</v>
      </c>
      <c r="G278" s="234"/>
      <c r="H278" s="236" t="s">
        <v>30</v>
      </c>
      <c r="I278" s="238"/>
      <c r="J278" s="234"/>
      <c r="K278" s="234"/>
      <c r="L278" s="239"/>
      <c r="M278" s="240"/>
      <c r="N278" s="241"/>
      <c r="O278" s="241"/>
      <c r="P278" s="241"/>
      <c r="Q278" s="241"/>
      <c r="R278" s="241"/>
      <c r="S278" s="241"/>
      <c r="T278" s="242"/>
      <c r="AT278" s="243" t="s">
        <v>150</v>
      </c>
      <c r="AU278" s="243" t="s">
        <v>84</v>
      </c>
      <c r="AV278" s="11" t="s">
        <v>82</v>
      </c>
      <c r="AW278" s="11" t="s">
        <v>37</v>
      </c>
      <c r="AX278" s="11" t="s">
        <v>74</v>
      </c>
      <c r="AY278" s="243" t="s">
        <v>141</v>
      </c>
    </row>
    <row r="279" s="11" customFormat="1">
      <c r="B279" s="233"/>
      <c r="C279" s="234"/>
      <c r="D279" s="235" t="s">
        <v>150</v>
      </c>
      <c r="E279" s="236" t="s">
        <v>30</v>
      </c>
      <c r="F279" s="237" t="s">
        <v>441</v>
      </c>
      <c r="G279" s="234"/>
      <c r="H279" s="236" t="s">
        <v>30</v>
      </c>
      <c r="I279" s="238"/>
      <c r="J279" s="234"/>
      <c r="K279" s="234"/>
      <c r="L279" s="239"/>
      <c r="M279" s="240"/>
      <c r="N279" s="241"/>
      <c r="O279" s="241"/>
      <c r="P279" s="241"/>
      <c r="Q279" s="241"/>
      <c r="R279" s="241"/>
      <c r="S279" s="241"/>
      <c r="T279" s="242"/>
      <c r="AT279" s="243" t="s">
        <v>150</v>
      </c>
      <c r="AU279" s="243" t="s">
        <v>84</v>
      </c>
      <c r="AV279" s="11" t="s">
        <v>82</v>
      </c>
      <c r="AW279" s="11" t="s">
        <v>37</v>
      </c>
      <c r="AX279" s="11" t="s">
        <v>74</v>
      </c>
      <c r="AY279" s="243" t="s">
        <v>141</v>
      </c>
    </row>
    <row r="280" s="12" customFormat="1">
      <c r="B280" s="244"/>
      <c r="C280" s="245"/>
      <c r="D280" s="235" t="s">
        <v>150</v>
      </c>
      <c r="E280" s="246" t="s">
        <v>30</v>
      </c>
      <c r="F280" s="247" t="s">
        <v>454</v>
      </c>
      <c r="G280" s="245"/>
      <c r="H280" s="248">
        <v>42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AT280" s="254" t="s">
        <v>150</v>
      </c>
      <c r="AU280" s="254" t="s">
        <v>84</v>
      </c>
      <c r="AV280" s="12" t="s">
        <v>84</v>
      </c>
      <c r="AW280" s="12" t="s">
        <v>37</v>
      </c>
      <c r="AX280" s="12" t="s">
        <v>74</v>
      </c>
      <c r="AY280" s="254" t="s">
        <v>141</v>
      </c>
    </row>
    <row r="281" s="11" customFormat="1">
      <c r="B281" s="233"/>
      <c r="C281" s="234"/>
      <c r="D281" s="235" t="s">
        <v>150</v>
      </c>
      <c r="E281" s="236" t="s">
        <v>30</v>
      </c>
      <c r="F281" s="237" t="s">
        <v>339</v>
      </c>
      <c r="G281" s="234"/>
      <c r="H281" s="236" t="s">
        <v>30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AT281" s="243" t="s">
        <v>150</v>
      </c>
      <c r="AU281" s="243" t="s">
        <v>84</v>
      </c>
      <c r="AV281" s="11" t="s">
        <v>82</v>
      </c>
      <c r="AW281" s="11" t="s">
        <v>37</v>
      </c>
      <c r="AX281" s="11" t="s">
        <v>74</v>
      </c>
      <c r="AY281" s="243" t="s">
        <v>141</v>
      </c>
    </row>
    <row r="282" s="12" customFormat="1">
      <c r="B282" s="244"/>
      <c r="C282" s="245"/>
      <c r="D282" s="235" t="s">
        <v>150</v>
      </c>
      <c r="E282" s="246" t="s">
        <v>30</v>
      </c>
      <c r="F282" s="247" t="s">
        <v>455</v>
      </c>
      <c r="G282" s="245"/>
      <c r="H282" s="248">
        <v>57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AT282" s="254" t="s">
        <v>150</v>
      </c>
      <c r="AU282" s="254" t="s">
        <v>84</v>
      </c>
      <c r="AV282" s="12" t="s">
        <v>84</v>
      </c>
      <c r="AW282" s="12" t="s">
        <v>37</v>
      </c>
      <c r="AX282" s="12" t="s">
        <v>74</v>
      </c>
      <c r="AY282" s="254" t="s">
        <v>141</v>
      </c>
    </row>
    <row r="283" s="12" customFormat="1">
      <c r="B283" s="244"/>
      <c r="C283" s="245"/>
      <c r="D283" s="235" t="s">
        <v>150</v>
      </c>
      <c r="E283" s="246" t="s">
        <v>30</v>
      </c>
      <c r="F283" s="247" t="s">
        <v>456</v>
      </c>
      <c r="G283" s="245"/>
      <c r="H283" s="248">
        <v>2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AT283" s="254" t="s">
        <v>150</v>
      </c>
      <c r="AU283" s="254" t="s">
        <v>84</v>
      </c>
      <c r="AV283" s="12" t="s">
        <v>84</v>
      </c>
      <c r="AW283" s="12" t="s">
        <v>37</v>
      </c>
      <c r="AX283" s="12" t="s">
        <v>74</v>
      </c>
      <c r="AY283" s="254" t="s">
        <v>141</v>
      </c>
    </row>
    <row r="284" s="13" customFormat="1">
      <c r="B284" s="255"/>
      <c r="C284" s="256"/>
      <c r="D284" s="235" t="s">
        <v>150</v>
      </c>
      <c r="E284" s="257" t="s">
        <v>30</v>
      </c>
      <c r="F284" s="258" t="s">
        <v>170</v>
      </c>
      <c r="G284" s="256"/>
      <c r="H284" s="259">
        <v>101</v>
      </c>
      <c r="I284" s="260"/>
      <c r="J284" s="256"/>
      <c r="K284" s="256"/>
      <c r="L284" s="261"/>
      <c r="M284" s="262"/>
      <c r="N284" s="263"/>
      <c r="O284" s="263"/>
      <c r="P284" s="263"/>
      <c r="Q284" s="263"/>
      <c r="R284" s="263"/>
      <c r="S284" s="263"/>
      <c r="T284" s="264"/>
      <c r="AT284" s="265" t="s">
        <v>150</v>
      </c>
      <c r="AU284" s="265" t="s">
        <v>84</v>
      </c>
      <c r="AV284" s="13" t="s">
        <v>148</v>
      </c>
      <c r="AW284" s="13" t="s">
        <v>37</v>
      </c>
      <c r="AX284" s="13" t="s">
        <v>82</v>
      </c>
      <c r="AY284" s="265" t="s">
        <v>141</v>
      </c>
    </row>
    <row r="285" s="1" customFormat="1" ht="25.5" customHeight="1">
      <c r="B285" s="46"/>
      <c r="C285" s="221" t="s">
        <v>457</v>
      </c>
      <c r="D285" s="221" t="s">
        <v>144</v>
      </c>
      <c r="E285" s="222" t="s">
        <v>458</v>
      </c>
      <c r="F285" s="223" t="s">
        <v>459</v>
      </c>
      <c r="G285" s="224" t="s">
        <v>280</v>
      </c>
      <c r="H285" s="225">
        <v>25</v>
      </c>
      <c r="I285" s="226"/>
      <c r="J285" s="227">
        <f>ROUND(I285*H285,2)</f>
        <v>0</v>
      </c>
      <c r="K285" s="223" t="s">
        <v>30</v>
      </c>
      <c r="L285" s="72"/>
      <c r="M285" s="228" t="s">
        <v>30</v>
      </c>
      <c r="N285" s="229" t="s">
        <v>45</v>
      </c>
      <c r="O285" s="47"/>
      <c r="P285" s="230">
        <f>O285*H285</f>
        <v>0</v>
      </c>
      <c r="Q285" s="230">
        <v>0.00093999999999999997</v>
      </c>
      <c r="R285" s="230">
        <f>Q285*H285</f>
        <v>0.0235</v>
      </c>
      <c r="S285" s="230">
        <v>0</v>
      </c>
      <c r="T285" s="231">
        <f>S285*H285</f>
        <v>0</v>
      </c>
      <c r="AR285" s="24" t="s">
        <v>185</v>
      </c>
      <c r="AT285" s="24" t="s">
        <v>144</v>
      </c>
      <c r="AU285" s="24" t="s">
        <v>84</v>
      </c>
      <c r="AY285" s="24" t="s">
        <v>141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24" t="s">
        <v>82</v>
      </c>
      <c r="BK285" s="232">
        <f>ROUND(I285*H285,2)</f>
        <v>0</v>
      </c>
      <c r="BL285" s="24" t="s">
        <v>185</v>
      </c>
      <c r="BM285" s="24" t="s">
        <v>460</v>
      </c>
    </row>
    <row r="286" s="11" customFormat="1">
      <c r="B286" s="233"/>
      <c r="C286" s="234"/>
      <c r="D286" s="235" t="s">
        <v>150</v>
      </c>
      <c r="E286" s="236" t="s">
        <v>30</v>
      </c>
      <c r="F286" s="237" t="s">
        <v>440</v>
      </c>
      <c r="G286" s="234"/>
      <c r="H286" s="236" t="s">
        <v>30</v>
      </c>
      <c r="I286" s="238"/>
      <c r="J286" s="234"/>
      <c r="K286" s="234"/>
      <c r="L286" s="239"/>
      <c r="M286" s="240"/>
      <c r="N286" s="241"/>
      <c r="O286" s="241"/>
      <c r="P286" s="241"/>
      <c r="Q286" s="241"/>
      <c r="R286" s="241"/>
      <c r="S286" s="241"/>
      <c r="T286" s="242"/>
      <c r="AT286" s="243" t="s">
        <v>150</v>
      </c>
      <c r="AU286" s="243" t="s">
        <v>84</v>
      </c>
      <c r="AV286" s="11" t="s">
        <v>82</v>
      </c>
      <c r="AW286" s="11" t="s">
        <v>37</v>
      </c>
      <c r="AX286" s="11" t="s">
        <v>74</v>
      </c>
      <c r="AY286" s="243" t="s">
        <v>141</v>
      </c>
    </row>
    <row r="287" s="11" customFormat="1">
      <c r="B287" s="233"/>
      <c r="C287" s="234"/>
      <c r="D287" s="235" t="s">
        <v>150</v>
      </c>
      <c r="E287" s="236" t="s">
        <v>30</v>
      </c>
      <c r="F287" s="237" t="s">
        <v>461</v>
      </c>
      <c r="G287" s="234"/>
      <c r="H287" s="236" t="s">
        <v>30</v>
      </c>
      <c r="I287" s="238"/>
      <c r="J287" s="234"/>
      <c r="K287" s="234"/>
      <c r="L287" s="239"/>
      <c r="M287" s="240"/>
      <c r="N287" s="241"/>
      <c r="O287" s="241"/>
      <c r="P287" s="241"/>
      <c r="Q287" s="241"/>
      <c r="R287" s="241"/>
      <c r="S287" s="241"/>
      <c r="T287" s="242"/>
      <c r="AT287" s="243" t="s">
        <v>150</v>
      </c>
      <c r="AU287" s="243" t="s">
        <v>84</v>
      </c>
      <c r="AV287" s="11" t="s">
        <v>82</v>
      </c>
      <c r="AW287" s="11" t="s">
        <v>37</v>
      </c>
      <c r="AX287" s="11" t="s">
        <v>74</v>
      </c>
      <c r="AY287" s="243" t="s">
        <v>141</v>
      </c>
    </row>
    <row r="288" s="12" customFormat="1">
      <c r="B288" s="244"/>
      <c r="C288" s="245"/>
      <c r="D288" s="235" t="s">
        <v>150</v>
      </c>
      <c r="E288" s="246" t="s">
        <v>30</v>
      </c>
      <c r="F288" s="247" t="s">
        <v>462</v>
      </c>
      <c r="G288" s="245"/>
      <c r="H288" s="248">
        <v>25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AT288" s="254" t="s">
        <v>150</v>
      </c>
      <c r="AU288" s="254" t="s">
        <v>84</v>
      </c>
      <c r="AV288" s="12" t="s">
        <v>84</v>
      </c>
      <c r="AW288" s="12" t="s">
        <v>37</v>
      </c>
      <c r="AX288" s="12" t="s">
        <v>82</v>
      </c>
      <c r="AY288" s="254" t="s">
        <v>141</v>
      </c>
    </row>
    <row r="289" s="1" customFormat="1" ht="25.5" customHeight="1">
      <c r="B289" s="46"/>
      <c r="C289" s="221" t="s">
        <v>463</v>
      </c>
      <c r="D289" s="221" t="s">
        <v>144</v>
      </c>
      <c r="E289" s="222" t="s">
        <v>464</v>
      </c>
      <c r="F289" s="223" t="s">
        <v>465</v>
      </c>
      <c r="G289" s="224" t="s">
        <v>280</v>
      </c>
      <c r="H289" s="225">
        <v>6.5</v>
      </c>
      <c r="I289" s="226"/>
      <c r="J289" s="227">
        <f>ROUND(I289*H289,2)</f>
        <v>0</v>
      </c>
      <c r="K289" s="223" t="s">
        <v>30</v>
      </c>
      <c r="L289" s="72"/>
      <c r="M289" s="228" t="s">
        <v>30</v>
      </c>
      <c r="N289" s="229" t="s">
        <v>45</v>
      </c>
      <c r="O289" s="47"/>
      <c r="P289" s="230">
        <f>O289*H289</f>
        <v>0</v>
      </c>
      <c r="Q289" s="230">
        <v>0.00079000000000000001</v>
      </c>
      <c r="R289" s="230">
        <f>Q289*H289</f>
        <v>0.0051349999999999998</v>
      </c>
      <c r="S289" s="230">
        <v>0</v>
      </c>
      <c r="T289" s="231">
        <f>S289*H289</f>
        <v>0</v>
      </c>
      <c r="AR289" s="24" t="s">
        <v>185</v>
      </c>
      <c r="AT289" s="24" t="s">
        <v>144</v>
      </c>
      <c r="AU289" s="24" t="s">
        <v>84</v>
      </c>
      <c r="AY289" s="24" t="s">
        <v>141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24" t="s">
        <v>82</v>
      </c>
      <c r="BK289" s="232">
        <f>ROUND(I289*H289,2)</f>
        <v>0</v>
      </c>
      <c r="BL289" s="24" t="s">
        <v>185</v>
      </c>
      <c r="BM289" s="24" t="s">
        <v>466</v>
      </c>
    </row>
    <row r="290" s="11" customFormat="1">
      <c r="B290" s="233"/>
      <c r="C290" s="234"/>
      <c r="D290" s="235" t="s">
        <v>150</v>
      </c>
      <c r="E290" s="236" t="s">
        <v>30</v>
      </c>
      <c r="F290" s="237" t="s">
        <v>440</v>
      </c>
      <c r="G290" s="234"/>
      <c r="H290" s="236" t="s">
        <v>30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AT290" s="243" t="s">
        <v>150</v>
      </c>
      <c r="AU290" s="243" t="s">
        <v>84</v>
      </c>
      <c r="AV290" s="11" t="s">
        <v>82</v>
      </c>
      <c r="AW290" s="11" t="s">
        <v>37</v>
      </c>
      <c r="AX290" s="11" t="s">
        <v>74</v>
      </c>
      <c r="AY290" s="243" t="s">
        <v>141</v>
      </c>
    </row>
    <row r="291" s="11" customFormat="1">
      <c r="B291" s="233"/>
      <c r="C291" s="234"/>
      <c r="D291" s="235" t="s">
        <v>150</v>
      </c>
      <c r="E291" s="236" t="s">
        <v>30</v>
      </c>
      <c r="F291" s="237" t="s">
        <v>467</v>
      </c>
      <c r="G291" s="234"/>
      <c r="H291" s="236" t="s">
        <v>30</v>
      </c>
      <c r="I291" s="238"/>
      <c r="J291" s="234"/>
      <c r="K291" s="234"/>
      <c r="L291" s="239"/>
      <c r="M291" s="240"/>
      <c r="N291" s="241"/>
      <c r="O291" s="241"/>
      <c r="P291" s="241"/>
      <c r="Q291" s="241"/>
      <c r="R291" s="241"/>
      <c r="S291" s="241"/>
      <c r="T291" s="242"/>
      <c r="AT291" s="243" t="s">
        <v>150</v>
      </c>
      <c r="AU291" s="243" t="s">
        <v>84</v>
      </c>
      <c r="AV291" s="11" t="s">
        <v>82</v>
      </c>
      <c r="AW291" s="11" t="s">
        <v>37</v>
      </c>
      <c r="AX291" s="11" t="s">
        <v>74</v>
      </c>
      <c r="AY291" s="243" t="s">
        <v>141</v>
      </c>
    </row>
    <row r="292" s="12" customFormat="1">
      <c r="B292" s="244"/>
      <c r="C292" s="245"/>
      <c r="D292" s="235" t="s">
        <v>150</v>
      </c>
      <c r="E292" s="246" t="s">
        <v>30</v>
      </c>
      <c r="F292" s="247" t="s">
        <v>468</v>
      </c>
      <c r="G292" s="245"/>
      <c r="H292" s="248">
        <v>6.5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AT292" s="254" t="s">
        <v>150</v>
      </c>
      <c r="AU292" s="254" t="s">
        <v>84</v>
      </c>
      <c r="AV292" s="12" t="s">
        <v>84</v>
      </c>
      <c r="AW292" s="12" t="s">
        <v>37</v>
      </c>
      <c r="AX292" s="12" t="s">
        <v>82</v>
      </c>
      <c r="AY292" s="254" t="s">
        <v>141</v>
      </c>
    </row>
    <row r="293" s="1" customFormat="1" ht="25.5" customHeight="1">
      <c r="B293" s="46"/>
      <c r="C293" s="221" t="s">
        <v>469</v>
      </c>
      <c r="D293" s="221" t="s">
        <v>144</v>
      </c>
      <c r="E293" s="222" t="s">
        <v>470</v>
      </c>
      <c r="F293" s="223" t="s">
        <v>471</v>
      </c>
      <c r="G293" s="224" t="s">
        <v>280</v>
      </c>
      <c r="H293" s="225">
        <v>101</v>
      </c>
      <c r="I293" s="226"/>
      <c r="J293" s="227">
        <f>ROUND(I293*H293,2)</f>
        <v>0</v>
      </c>
      <c r="K293" s="223" t="s">
        <v>30</v>
      </c>
      <c r="L293" s="72"/>
      <c r="M293" s="228" t="s">
        <v>30</v>
      </c>
      <c r="N293" s="229" t="s">
        <v>45</v>
      </c>
      <c r="O293" s="47"/>
      <c r="P293" s="230">
        <f>O293*H293</f>
        <v>0</v>
      </c>
      <c r="Q293" s="230">
        <v>0.00079000000000000001</v>
      </c>
      <c r="R293" s="230">
        <f>Q293*H293</f>
        <v>0.07979</v>
      </c>
      <c r="S293" s="230">
        <v>0</v>
      </c>
      <c r="T293" s="231">
        <f>S293*H293</f>
        <v>0</v>
      </c>
      <c r="AR293" s="24" t="s">
        <v>185</v>
      </c>
      <c r="AT293" s="24" t="s">
        <v>144</v>
      </c>
      <c r="AU293" s="24" t="s">
        <v>84</v>
      </c>
      <c r="AY293" s="24" t="s">
        <v>141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24" t="s">
        <v>82</v>
      </c>
      <c r="BK293" s="232">
        <f>ROUND(I293*H293,2)</f>
        <v>0</v>
      </c>
      <c r="BL293" s="24" t="s">
        <v>185</v>
      </c>
      <c r="BM293" s="24" t="s">
        <v>472</v>
      </c>
    </row>
    <row r="294" s="11" customFormat="1">
      <c r="B294" s="233"/>
      <c r="C294" s="234"/>
      <c r="D294" s="235" t="s">
        <v>150</v>
      </c>
      <c r="E294" s="236" t="s">
        <v>30</v>
      </c>
      <c r="F294" s="237" t="s">
        <v>440</v>
      </c>
      <c r="G294" s="234"/>
      <c r="H294" s="236" t="s">
        <v>30</v>
      </c>
      <c r="I294" s="238"/>
      <c r="J294" s="234"/>
      <c r="K294" s="234"/>
      <c r="L294" s="239"/>
      <c r="M294" s="240"/>
      <c r="N294" s="241"/>
      <c r="O294" s="241"/>
      <c r="P294" s="241"/>
      <c r="Q294" s="241"/>
      <c r="R294" s="241"/>
      <c r="S294" s="241"/>
      <c r="T294" s="242"/>
      <c r="AT294" s="243" t="s">
        <v>150</v>
      </c>
      <c r="AU294" s="243" t="s">
        <v>84</v>
      </c>
      <c r="AV294" s="11" t="s">
        <v>82</v>
      </c>
      <c r="AW294" s="11" t="s">
        <v>37</v>
      </c>
      <c r="AX294" s="11" t="s">
        <v>74</v>
      </c>
      <c r="AY294" s="243" t="s">
        <v>141</v>
      </c>
    </row>
    <row r="295" s="11" customFormat="1">
      <c r="B295" s="233"/>
      <c r="C295" s="234"/>
      <c r="D295" s="235" t="s">
        <v>150</v>
      </c>
      <c r="E295" s="236" t="s">
        <v>30</v>
      </c>
      <c r="F295" s="237" t="s">
        <v>473</v>
      </c>
      <c r="G295" s="234"/>
      <c r="H295" s="236" t="s">
        <v>30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AT295" s="243" t="s">
        <v>150</v>
      </c>
      <c r="AU295" s="243" t="s">
        <v>84</v>
      </c>
      <c r="AV295" s="11" t="s">
        <v>82</v>
      </c>
      <c r="AW295" s="11" t="s">
        <v>37</v>
      </c>
      <c r="AX295" s="11" t="s">
        <v>74</v>
      </c>
      <c r="AY295" s="243" t="s">
        <v>141</v>
      </c>
    </row>
    <row r="296" s="12" customFormat="1">
      <c r="B296" s="244"/>
      <c r="C296" s="245"/>
      <c r="D296" s="235" t="s">
        <v>150</v>
      </c>
      <c r="E296" s="246" t="s">
        <v>30</v>
      </c>
      <c r="F296" s="247" t="s">
        <v>474</v>
      </c>
      <c r="G296" s="245"/>
      <c r="H296" s="248">
        <v>101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AT296" s="254" t="s">
        <v>150</v>
      </c>
      <c r="AU296" s="254" t="s">
        <v>84</v>
      </c>
      <c r="AV296" s="12" t="s">
        <v>84</v>
      </c>
      <c r="AW296" s="12" t="s">
        <v>37</v>
      </c>
      <c r="AX296" s="12" t="s">
        <v>82</v>
      </c>
      <c r="AY296" s="254" t="s">
        <v>141</v>
      </c>
    </row>
    <row r="297" s="1" customFormat="1" ht="16.5" customHeight="1">
      <c r="B297" s="46"/>
      <c r="C297" s="221" t="s">
        <v>475</v>
      </c>
      <c r="D297" s="221" t="s">
        <v>144</v>
      </c>
      <c r="E297" s="222" t="s">
        <v>476</v>
      </c>
      <c r="F297" s="223" t="s">
        <v>477</v>
      </c>
      <c r="G297" s="224" t="s">
        <v>302</v>
      </c>
      <c r="H297" s="225">
        <v>0.27900000000000003</v>
      </c>
      <c r="I297" s="226"/>
      <c r="J297" s="227">
        <f>ROUND(I297*H297,2)</f>
        <v>0</v>
      </c>
      <c r="K297" s="223" t="s">
        <v>162</v>
      </c>
      <c r="L297" s="72"/>
      <c r="M297" s="228" t="s">
        <v>30</v>
      </c>
      <c r="N297" s="229" t="s">
        <v>45</v>
      </c>
      <c r="O297" s="47"/>
      <c r="P297" s="230">
        <f>O297*H297</f>
        <v>0</v>
      </c>
      <c r="Q297" s="230">
        <v>0</v>
      </c>
      <c r="R297" s="230">
        <f>Q297*H297</f>
        <v>0</v>
      </c>
      <c r="S297" s="230">
        <v>0</v>
      </c>
      <c r="T297" s="231">
        <f>S297*H297</f>
        <v>0</v>
      </c>
      <c r="AR297" s="24" t="s">
        <v>185</v>
      </c>
      <c r="AT297" s="24" t="s">
        <v>144</v>
      </c>
      <c r="AU297" s="24" t="s">
        <v>84</v>
      </c>
      <c r="AY297" s="24" t="s">
        <v>141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24" t="s">
        <v>82</v>
      </c>
      <c r="BK297" s="232">
        <f>ROUND(I297*H297,2)</f>
        <v>0</v>
      </c>
      <c r="BL297" s="24" t="s">
        <v>185</v>
      </c>
      <c r="BM297" s="24" t="s">
        <v>478</v>
      </c>
    </row>
    <row r="298" s="10" customFormat="1" ht="29.88" customHeight="1">
      <c r="B298" s="205"/>
      <c r="C298" s="206"/>
      <c r="D298" s="207" t="s">
        <v>73</v>
      </c>
      <c r="E298" s="219" t="s">
        <v>479</v>
      </c>
      <c r="F298" s="219" t="s">
        <v>480</v>
      </c>
      <c r="G298" s="206"/>
      <c r="H298" s="206"/>
      <c r="I298" s="209"/>
      <c r="J298" s="220">
        <f>BK298</f>
        <v>0</v>
      </c>
      <c r="K298" s="206"/>
      <c r="L298" s="211"/>
      <c r="M298" s="212"/>
      <c r="N298" s="213"/>
      <c r="O298" s="213"/>
      <c r="P298" s="214">
        <f>SUM(P299:P338)</f>
        <v>0</v>
      </c>
      <c r="Q298" s="213"/>
      <c r="R298" s="214">
        <f>SUM(R299:R338)</f>
        <v>1.6669339999999999</v>
      </c>
      <c r="S298" s="213"/>
      <c r="T298" s="215">
        <f>SUM(T299:T338)</f>
        <v>0</v>
      </c>
      <c r="AR298" s="216" t="s">
        <v>84</v>
      </c>
      <c r="AT298" s="217" t="s">
        <v>73</v>
      </c>
      <c r="AU298" s="217" t="s">
        <v>82</v>
      </c>
      <c r="AY298" s="216" t="s">
        <v>141</v>
      </c>
      <c r="BK298" s="218">
        <f>SUM(BK299:BK338)</f>
        <v>0</v>
      </c>
    </row>
    <row r="299" s="1" customFormat="1" ht="25.5" customHeight="1">
      <c r="B299" s="46"/>
      <c r="C299" s="221" t="s">
        <v>481</v>
      </c>
      <c r="D299" s="221" t="s">
        <v>144</v>
      </c>
      <c r="E299" s="222" t="s">
        <v>482</v>
      </c>
      <c r="F299" s="223" t="s">
        <v>483</v>
      </c>
      <c r="G299" s="224" t="s">
        <v>147</v>
      </c>
      <c r="H299" s="225">
        <v>16</v>
      </c>
      <c r="I299" s="226"/>
      <c r="J299" s="227">
        <f>ROUND(I299*H299,2)</f>
        <v>0</v>
      </c>
      <c r="K299" s="223" t="s">
        <v>30</v>
      </c>
      <c r="L299" s="72"/>
      <c r="M299" s="228" t="s">
        <v>30</v>
      </c>
      <c r="N299" s="229" t="s">
        <v>45</v>
      </c>
      <c r="O299" s="47"/>
      <c r="P299" s="230">
        <f>O299*H299</f>
        <v>0</v>
      </c>
      <c r="Q299" s="230">
        <v>0.00025999999999999998</v>
      </c>
      <c r="R299" s="230">
        <f>Q299*H299</f>
        <v>0.0041599999999999996</v>
      </c>
      <c r="S299" s="230">
        <v>0</v>
      </c>
      <c r="T299" s="231">
        <f>S299*H299</f>
        <v>0</v>
      </c>
      <c r="AR299" s="24" t="s">
        <v>185</v>
      </c>
      <c r="AT299" s="24" t="s">
        <v>144</v>
      </c>
      <c r="AU299" s="24" t="s">
        <v>84</v>
      </c>
      <c r="AY299" s="24" t="s">
        <v>141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24" t="s">
        <v>82</v>
      </c>
      <c r="BK299" s="232">
        <f>ROUND(I299*H299,2)</f>
        <v>0</v>
      </c>
      <c r="BL299" s="24" t="s">
        <v>185</v>
      </c>
      <c r="BM299" s="24" t="s">
        <v>484</v>
      </c>
    </row>
    <row r="300" s="11" customFormat="1">
      <c r="B300" s="233"/>
      <c r="C300" s="234"/>
      <c r="D300" s="235" t="s">
        <v>150</v>
      </c>
      <c r="E300" s="236" t="s">
        <v>30</v>
      </c>
      <c r="F300" s="237" t="s">
        <v>226</v>
      </c>
      <c r="G300" s="234"/>
      <c r="H300" s="236" t="s">
        <v>30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AT300" s="243" t="s">
        <v>150</v>
      </c>
      <c r="AU300" s="243" t="s">
        <v>84</v>
      </c>
      <c r="AV300" s="11" t="s">
        <v>82</v>
      </c>
      <c r="AW300" s="11" t="s">
        <v>37</v>
      </c>
      <c r="AX300" s="11" t="s">
        <v>74</v>
      </c>
      <c r="AY300" s="243" t="s">
        <v>141</v>
      </c>
    </row>
    <row r="301" s="12" customFormat="1">
      <c r="B301" s="244"/>
      <c r="C301" s="245"/>
      <c r="D301" s="235" t="s">
        <v>150</v>
      </c>
      <c r="E301" s="246" t="s">
        <v>30</v>
      </c>
      <c r="F301" s="247" t="s">
        <v>245</v>
      </c>
      <c r="G301" s="245"/>
      <c r="H301" s="248">
        <v>1.5600000000000001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AT301" s="254" t="s">
        <v>150</v>
      </c>
      <c r="AU301" s="254" t="s">
        <v>84</v>
      </c>
      <c r="AV301" s="12" t="s">
        <v>84</v>
      </c>
      <c r="AW301" s="12" t="s">
        <v>37</v>
      </c>
      <c r="AX301" s="12" t="s">
        <v>74</v>
      </c>
      <c r="AY301" s="254" t="s">
        <v>141</v>
      </c>
    </row>
    <row r="302" s="12" customFormat="1">
      <c r="B302" s="244"/>
      <c r="C302" s="245"/>
      <c r="D302" s="235" t="s">
        <v>150</v>
      </c>
      <c r="E302" s="246" t="s">
        <v>30</v>
      </c>
      <c r="F302" s="247" t="s">
        <v>485</v>
      </c>
      <c r="G302" s="245"/>
      <c r="H302" s="248">
        <v>13.365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AT302" s="254" t="s">
        <v>150</v>
      </c>
      <c r="AU302" s="254" t="s">
        <v>84</v>
      </c>
      <c r="AV302" s="12" t="s">
        <v>84</v>
      </c>
      <c r="AW302" s="12" t="s">
        <v>37</v>
      </c>
      <c r="AX302" s="12" t="s">
        <v>74</v>
      </c>
      <c r="AY302" s="254" t="s">
        <v>141</v>
      </c>
    </row>
    <row r="303" s="12" customFormat="1">
      <c r="B303" s="244"/>
      <c r="C303" s="245"/>
      <c r="D303" s="235" t="s">
        <v>150</v>
      </c>
      <c r="E303" s="246" t="s">
        <v>30</v>
      </c>
      <c r="F303" s="247" t="s">
        <v>486</v>
      </c>
      <c r="G303" s="245"/>
      <c r="H303" s="248">
        <v>1.075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AT303" s="254" t="s">
        <v>150</v>
      </c>
      <c r="AU303" s="254" t="s">
        <v>84</v>
      </c>
      <c r="AV303" s="12" t="s">
        <v>84</v>
      </c>
      <c r="AW303" s="12" t="s">
        <v>37</v>
      </c>
      <c r="AX303" s="12" t="s">
        <v>74</v>
      </c>
      <c r="AY303" s="254" t="s">
        <v>141</v>
      </c>
    </row>
    <row r="304" s="13" customFormat="1">
      <c r="B304" s="255"/>
      <c r="C304" s="256"/>
      <c r="D304" s="235" t="s">
        <v>150</v>
      </c>
      <c r="E304" s="257" t="s">
        <v>30</v>
      </c>
      <c r="F304" s="258" t="s">
        <v>170</v>
      </c>
      <c r="G304" s="256"/>
      <c r="H304" s="259">
        <v>16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AT304" s="265" t="s">
        <v>150</v>
      </c>
      <c r="AU304" s="265" t="s">
        <v>84</v>
      </c>
      <c r="AV304" s="13" t="s">
        <v>148</v>
      </c>
      <c r="AW304" s="13" t="s">
        <v>37</v>
      </c>
      <c r="AX304" s="13" t="s">
        <v>82</v>
      </c>
      <c r="AY304" s="265" t="s">
        <v>141</v>
      </c>
    </row>
    <row r="305" s="1" customFormat="1" ht="25.5" customHeight="1">
      <c r="B305" s="46"/>
      <c r="C305" s="221" t="s">
        <v>487</v>
      </c>
      <c r="D305" s="221" t="s">
        <v>144</v>
      </c>
      <c r="E305" s="222" t="s">
        <v>488</v>
      </c>
      <c r="F305" s="223" t="s">
        <v>489</v>
      </c>
      <c r="G305" s="224" t="s">
        <v>147</v>
      </c>
      <c r="H305" s="225">
        <v>16.199999999999999</v>
      </c>
      <c r="I305" s="226"/>
      <c r="J305" s="227">
        <f>ROUND(I305*H305,2)</f>
        <v>0</v>
      </c>
      <c r="K305" s="223" t="s">
        <v>162</v>
      </c>
      <c r="L305" s="72"/>
      <c r="M305" s="228" t="s">
        <v>30</v>
      </c>
      <c r="N305" s="229" t="s">
        <v>45</v>
      </c>
      <c r="O305" s="47"/>
      <c r="P305" s="230">
        <f>O305*H305</f>
        <v>0</v>
      </c>
      <c r="Q305" s="230">
        <v>0.00027</v>
      </c>
      <c r="R305" s="230">
        <f>Q305*H305</f>
        <v>0.0043740000000000003</v>
      </c>
      <c r="S305" s="230">
        <v>0</v>
      </c>
      <c r="T305" s="231">
        <f>S305*H305</f>
        <v>0</v>
      </c>
      <c r="AR305" s="24" t="s">
        <v>185</v>
      </c>
      <c r="AT305" s="24" t="s">
        <v>144</v>
      </c>
      <c r="AU305" s="24" t="s">
        <v>84</v>
      </c>
      <c r="AY305" s="24" t="s">
        <v>141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24" t="s">
        <v>82</v>
      </c>
      <c r="BK305" s="232">
        <f>ROUND(I305*H305,2)</f>
        <v>0</v>
      </c>
      <c r="BL305" s="24" t="s">
        <v>185</v>
      </c>
      <c r="BM305" s="24" t="s">
        <v>490</v>
      </c>
    </row>
    <row r="306" s="11" customFormat="1">
      <c r="B306" s="233"/>
      <c r="C306" s="234"/>
      <c r="D306" s="235" t="s">
        <v>150</v>
      </c>
      <c r="E306" s="236" t="s">
        <v>30</v>
      </c>
      <c r="F306" s="237" t="s">
        <v>226</v>
      </c>
      <c r="G306" s="234"/>
      <c r="H306" s="236" t="s">
        <v>30</v>
      </c>
      <c r="I306" s="238"/>
      <c r="J306" s="234"/>
      <c r="K306" s="234"/>
      <c r="L306" s="239"/>
      <c r="M306" s="240"/>
      <c r="N306" s="241"/>
      <c r="O306" s="241"/>
      <c r="P306" s="241"/>
      <c r="Q306" s="241"/>
      <c r="R306" s="241"/>
      <c r="S306" s="241"/>
      <c r="T306" s="242"/>
      <c r="AT306" s="243" t="s">
        <v>150</v>
      </c>
      <c r="AU306" s="243" t="s">
        <v>84</v>
      </c>
      <c r="AV306" s="11" t="s">
        <v>82</v>
      </c>
      <c r="AW306" s="11" t="s">
        <v>37</v>
      </c>
      <c r="AX306" s="11" t="s">
        <v>74</v>
      </c>
      <c r="AY306" s="243" t="s">
        <v>141</v>
      </c>
    </row>
    <row r="307" s="12" customFormat="1">
      <c r="B307" s="244"/>
      <c r="C307" s="245"/>
      <c r="D307" s="235" t="s">
        <v>150</v>
      </c>
      <c r="E307" s="246" t="s">
        <v>30</v>
      </c>
      <c r="F307" s="247" t="s">
        <v>491</v>
      </c>
      <c r="G307" s="245"/>
      <c r="H307" s="248">
        <v>7.7999999999999998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AT307" s="254" t="s">
        <v>150</v>
      </c>
      <c r="AU307" s="254" t="s">
        <v>84</v>
      </c>
      <c r="AV307" s="12" t="s">
        <v>84</v>
      </c>
      <c r="AW307" s="12" t="s">
        <v>37</v>
      </c>
      <c r="AX307" s="12" t="s">
        <v>74</v>
      </c>
      <c r="AY307" s="254" t="s">
        <v>141</v>
      </c>
    </row>
    <row r="308" s="12" customFormat="1">
      <c r="B308" s="244"/>
      <c r="C308" s="245"/>
      <c r="D308" s="235" t="s">
        <v>150</v>
      </c>
      <c r="E308" s="246" t="s">
        <v>30</v>
      </c>
      <c r="F308" s="247" t="s">
        <v>492</v>
      </c>
      <c r="G308" s="245"/>
      <c r="H308" s="248">
        <v>7.5780000000000003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AT308" s="254" t="s">
        <v>150</v>
      </c>
      <c r="AU308" s="254" t="s">
        <v>84</v>
      </c>
      <c r="AV308" s="12" t="s">
        <v>84</v>
      </c>
      <c r="AW308" s="12" t="s">
        <v>37</v>
      </c>
      <c r="AX308" s="12" t="s">
        <v>74</v>
      </c>
      <c r="AY308" s="254" t="s">
        <v>141</v>
      </c>
    </row>
    <row r="309" s="12" customFormat="1">
      <c r="B309" s="244"/>
      <c r="C309" s="245"/>
      <c r="D309" s="235" t="s">
        <v>150</v>
      </c>
      <c r="E309" s="246" t="s">
        <v>30</v>
      </c>
      <c r="F309" s="247" t="s">
        <v>493</v>
      </c>
      <c r="G309" s="245"/>
      <c r="H309" s="248">
        <v>0.82199999999999995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AT309" s="254" t="s">
        <v>150</v>
      </c>
      <c r="AU309" s="254" t="s">
        <v>84</v>
      </c>
      <c r="AV309" s="12" t="s">
        <v>84</v>
      </c>
      <c r="AW309" s="12" t="s">
        <v>37</v>
      </c>
      <c r="AX309" s="12" t="s">
        <v>74</v>
      </c>
      <c r="AY309" s="254" t="s">
        <v>141</v>
      </c>
    </row>
    <row r="310" s="13" customFormat="1">
      <c r="B310" s="255"/>
      <c r="C310" s="256"/>
      <c r="D310" s="235" t="s">
        <v>150</v>
      </c>
      <c r="E310" s="257" t="s">
        <v>30</v>
      </c>
      <c r="F310" s="258" t="s">
        <v>170</v>
      </c>
      <c r="G310" s="256"/>
      <c r="H310" s="259">
        <v>16.199999999999999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AT310" s="265" t="s">
        <v>150</v>
      </c>
      <c r="AU310" s="265" t="s">
        <v>84</v>
      </c>
      <c r="AV310" s="13" t="s">
        <v>148</v>
      </c>
      <c r="AW310" s="13" t="s">
        <v>37</v>
      </c>
      <c r="AX310" s="13" t="s">
        <v>82</v>
      </c>
      <c r="AY310" s="265" t="s">
        <v>141</v>
      </c>
    </row>
    <row r="311" s="1" customFormat="1" ht="25.5" customHeight="1">
      <c r="B311" s="46"/>
      <c r="C311" s="221" t="s">
        <v>494</v>
      </c>
      <c r="D311" s="221" t="s">
        <v>144</v>
      </c>
      <c r="E311" s="222" t="s">
        <v>495</v>
      </c>
      <c r="F311" s="223" t="s">
        <v>496</v>
      </c>
      <c r="G311" s="224" t="s">
        <v>147</v>
      </c>
      <c r="H311" s="225">
        <v>32</v>
      </c>
      <c r="I311" s="226"/>
      <c r="J311" s="227">
        <f>ROUND(I311*H311,2)</f>
        <v>0</v>
      </c>
      <c r="K311" s="223" t="s">
        <v>30</v>
      </c>
      <c r="L311" s="72"/>
      <c r="M311" s="228" t="s">
        <v>30</v>
      </c>
      <c r="N311" s="229" t="s">
        <v>45</v>
      </c>
      <c r="O311" s="47"/>
      <c r="P311" s="230">
        <f>O311*H311</f>
        <v>0</v>
      </c>
      <c r="Q311" s="230">
        <v>0.00025999999999999998</v>
      </c>
      <c r="R311" s="230">
        <f>Q311*H311</f>
        <v>0.0083199999999999993</v>
      </c>
      <c r="S311" s="230">
        <v>0</v>
      </c>
      <c r="T311" s="231">
        <f>S311*H311</f>
        <v>0</v>
      </c>
      <c r="AR311" s="24" t="s">
        <v>185</v>
      </c>
      <c r="AT311" s="24" t="s">
        <v>144</v>
      </c>
      <c r="AU311" s="24" t="s">
        <v>84</v>
      </c>
      <c r="AY311" s="24" t="s">
        <v>141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24" t="s">
        <v>82</v>
      </c>
      <c r="BK311" s="232">
        <f>ROUND(I311*H311,2)</f>
        <v>0</v>
      </c>
      <c r="BL311" s="24" t="s">
        <v>185</v>
      </c>
      <c r="BM311" s="24" t="s">
        <v>497</v>
      </c>
    </row>
    <row r="312" s="11" customFormat="1">
      <c r="B312" s="233"/>
      <c r="C312" s="234"/>
      <c r="D312" s="235" t="s">
        <v>150</v>
      </c>
      <c r="E312" s="236" t="s">
        <v>30</v>
      </c>
      <c r="F312" s="237" t="s">
        <v>498</v>
      </c>
      <c r="G312" s="234"/>
      <c r="H312" s="236" t="s">
        <v>30</v>
      </c>
      <c r="I312" s="238"/>
      <c r="J312" s="234"/>
      <c r="K312" s="234"/>
      <c r="L312" s="239"/>
      <c r="M312" s="240"/>
      <c r="N312" s="241"/>
      <c r="O312" s="241"/>
      <c r="P312" s="241"/>
      <c r="Q312" s="241"/>
      <c r="R312" s="241"/>
      <c r="S312" s="241"/>
      <c r="T312" s="242"/>
      <c r="AT312" s="243" t="s">
        <v>150</v>
      </c>
      <c r="AU312" s="243" t="s">
        <v>84</v>
      </c>
      <c r="AV312" s="11" t="s">
        <v>82</v>
      </c>
      <c r="AW312" s="11" t="s">
        <v>37</v>
      </c>
      <c r="AX312" s="11" t="s">
        <v>74</v>
      </c>
      <c r="AY312" s="243" t="s">
        <v>141</v>
      </c>
    </row>
    <row r="313" s="11" customFormat="1">
      <c r="B313" s="233"/>
      <c r="C313" s="234"/>
      <c r="D313" s="235" t="s">
        <v>150</v>
      </c>
      <c r="E313" s="236" t="s">
        <v>30</v>
      </c>
      <c r="F313" s="237" t="s">
        <v>236</v>
      </c>
      <c r="G313" s="234"/>
      <c r="H313" s="236" t="s">
        <v>30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AT313" s="243" t="s">
        <v>150</v>
      </c>
      <c r="AU313" s="243" t="s">
        <v>84</v>
      </c>
      <c r="AV313" s="11" t="s">
        <v>82</v>
      </c>
      <c r="AW313" s="11" t="s">
        <v>37</v>
      </c>
      <c r="AX313" s="11" t="s">
        <v>74</v>
      </c>
      <c r="AY313" s="243" t="s">
        <v>141</v>
      </c>
    </row>
    <row r="314" s="12" customFormat="1">
      <c r="B314" s="244"/>
      <c r="C314" s="245"/>
      <c r="D314" s="235" t="s">
        <v>150</v>
      </c>
      <c r="E314" s="246" t="s">
        <v>30</v>
      </c>
      <c r="F314" s="247" t="s">
        <v>237</v>
      </c>
      <c r="G314" s="245"/>
      <c r="H314" s="248">
        <v>32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AT314" s="254" t="s">
        <v>150</v>
      </c>
      <c r="AU314" s="254" t="s">
        <v>84</v>
      </c>
      <c r="AV314" s="12" t="s">
        <v>84</v>
      </c>
      <c r="AW314" s="12" t="s">
        <v>37</v>
      </c>
      <c r="AX314" s="12" t="s">
        <v>82</v>
      </c>
      <c r="AY314" s="254" t="s">
        <v>141</v>
      </c>
    </row>
    <row r="315" s="1" customFormat="1" ht="16.5" customHeight="1">
      <c r="B315" s="46"/>
      <c r="C315" s="277" t="s">
        <v>499</v>
      </c>
      <c r="D315" s="277" t="s">
        <v>349</v>
      </c>
      <c r="E315" s="278" t="s">
        <v>500</v>
      </c>
      <c r="F315" s="279" t="s">
        <v>501</v>
      </c>
      <c r="G315" s="280" t="s">
        <v>147</v>
      </c>
      <c r="H315" s="281">
        <v>16</v>
      </c>
      <c r="I315" s="282"/>
      <c r="J315" s="283">
        <f>ROUND(I315*H315,2)</f>
        <v>0</v>
      </c>
      <c r="K315" s="279" t="s">
        <v>30</v>
      </c>
      <c r="L315" s="284"/>
      <c r="M315" s="285" t="s">
        <v>30</v>
      </c>
      <c r="N315" s="286" t="s">
        <v>45</v>
      </c>
      <c r="O315" s="47"/>
      <c r="P315" s="230">
        <f>O315*H315</f>
        <v>0</v>
      </c>
      <c r="Q315" s="230">
        <v>0.012999999999999999</v>
      </c>
      <c r="R315" s="230">
        <f>Q315*H315</f>
        <v>0.20799999999999999</v>
      </c>
      <c r="S315" s="230">
        <v>0</v>
      </c>
      <c r="T315" s="231">
        <f>S315*H315</f>
        <v>0</v>
      </c>
      <c r="AR315" s="24" t="s">
        <v>348</v>
      </c>
      <c r="AT315" s="24" t="s">
        <v>349</v>
      </c>
      <c r="AU315" s="24" t="s">
        <v>84</v>
      </c>
      <c r="AY315" s="24" t="s">
        <v>141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24" t="s">
        <v>82</v>
      </c>
      <c r="BK315" s="232">
        <f>ROUND(I315*H315,2)</f>
        <v>0</v>
      </c>
      <c r="BL315" s="24" t="s">
        <v>185</v>
      </c>
      <c r="BM315" s="24" t="s">
        <v>502</v>
      </c>
    </row>
    <row r="316" s="11" customFormat="1">
      <c r="B316" s="233"/>
      <c r="C316" s="234"/>
      <c r="D316" s="235" t="s">
        <v>150</v>
      </c>
      <c r="E316" s="236" t="s">
        <v>30</v>
      </c>
      <c r="F316" s="237" t="s">
        <v>503</v>
      </c>
      <c r="G316" s="234"/>
      <c r="H316" s="236" t="s">
        <v>30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AT316" s="243" t="s">
        <v>150</v>
      </c>
      <c r="AU316" s="243" t="s">
        <v>84</v>
      </c>
      <c r="AV316" s="11" t="s">
        <v>82</v>
      </c>
      <c r="AW316" s="11" t="s">
        <v>37</v>
      </c>
      <c r="AX316" s="11" t="s">
        <v>74</v>
      </c>
      <c r="AY316" s="243" t="s">
        <v>141</v>
      </c>
    </row>
    <row r="317" s="11" customFormat="1">
      <c r="B317" s="233"/>
      <c r="C317" s="234"/>
      <c r="D317" s="235" t="s">
        <v>150</v>
      </c>
      <c r="E317" s="236" t="s">
        <v>30</v>
      </c>
      <c r="F317" s="237" t="s">
        <v>504</v>
      </c>
      <c r="G317" s="234"/>
      <c r="H317" s="236" t="s">
        <v>30</v>
      </c>
      <c r="I317" s="238"/>
      <c r="J317" s="234"/>
      <c r="K317" s="234"/>
      <c r="L317" s="239"/>
      <c r="M317" s="240"/>
      <c r="N317" s="241"/>
      <c r="O317" s="241"/>
      <c r="P317" s="241"/>
      <c r="Q317" s="241"/>
      <c r="R317" s="241"/>
      <c r="S317" s="241"/>
      <c r="T317" s="242"/>
      <c r="AT317" s="243" t="s">
        <v>150</v>
      </c>
      <c r="AU317" s="243" t="s">
        <v>84</v>
      </c>
      <c r="AV317" s="11" t="s">
        <v>82</v>
      </c>
      <c r="AW317" s="11" t="s">
        <v>37</v>
      </c>
      <c r="AX317" s="11" t="s">
        <v>74</v>
      </c>
      <c r="AY317" s="243" t="s">
        <v>141</v>
      </c>
    </row>
    <row r="318" s="12" customFormat="1">
      <c r="B318" s="244"/>
      <c r="C318" s="245"/>
      <c r="D318" s="235" t="s">
        <v>150</v>
      </c>
      <c r="E318" s="246" t="s">
        <v>30</v>
      </c>
      <c r="F318" s="247" t="s">
        <v>505</v>
      </c>
      <c r="G318" s="245"/>
      <c r="H318" s="248">
        <v>16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AT318" s="254" t="s">
        <v>150</v>
      </c>
      <c r="AU318" s="254" t="s">
        <v>84</v>
      </c>
      <c r="AV318" s="12" t="s">
        <v>84</v>
      </c>
      <c r="AW318" s="12" t="s">
        <v>37</v>
      </c>
      <c r="AX318" s="12" t="s">
        <v>82</v>
      </c>
      <c r="AY318" s="254" t="s">
        <v>141</v>
      </c>
    </row>
    <row r="319" s="1" customFormat="1" ht="16.5" customHeight="1">
      <c r="B319" s="46"/>
      <c r="C319" s="277" t="s">
        <v>506</v>
      </c>
      <c r="D319" s="277" t="s">
        <v>349</v>
      </c>
      <c r="E319" s="278" t="s">
        <v>507</v>
      </c>
      <c r="F319" s="279" t="s">
        <v>508</v>
      </c>
      <c r="G319" s="280" t="s">
        <v>147</v>
      </c>
      <c r="H319" s="281">
        <v>16.199999999999999</v>
      </c>
      <c r="I319" s="282"/>
      <c r="J319" s="283">
        <f>ROUND(I319*H319,2)</f>
        <v>0</v>
      </c>
      <c r="K319" s="279" t="s">
        <v>30</v>
      </c>
      <c r="L319" s="284"/>
      <c r="M319" s="285" t="s">
        <v>30</v>
      </c>
      <c r="N319" s="286" t="s">
        <v>45</v>
      </c>
      <c r="O319" s="47"/>
      <c r="P319" s="230">
        <f>O319*H319</f>
        <v>0</v>
      </c>
      <c r="Q319" s="230">
        <v>0.016</v>
      </c>
      <c r="R319" s="230">
        <f>Q319*H319</f>
        <v>0.25919999999999999</v>
      </c>
      <c r="S319" s="230">
        <v>0</v>
      </c>
      <c r="T319" s="231">
        <f>S319*H319</f>
        <v>0</v>
      </c>
      <c r="AR319" s="24" t="s">
        <v>348</v>
      </c>
      <c r="AT319" s="24" t="s">
        <v>349</v>
      </c>
      <c r="AU319" s="24" t="s">
        <v>84</v>
      </c>
      <c r="AY319" s="24" t="s">
        <v>141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24" t="s">
        <v>82</v>
      </c>
      <c r="BK319" s="232">
        <f>ROUND(I319*H319,2)</f>
        <v>0</v>
      </c>
      <c r="BL319" s="24" t="s">
        <v>185</v>
      </c>
      <c r="BM319" s="24" t="s">
        <v>509</v>
      </c>
    </row>
    <row r="320" s="11" customFormat="1">
      <c r="B320" s="233"/>
      <c r="C320" s="234"/>
      <c r="D320" s="235" t="s">
        <v>150</v>
      </c>
      <c r="E320" s="236" t="s">
        <v>30</v>
      </c>
      <c r="F320" s="237" t="s">
        <v>503</v>
      </c>
      <c r="G320" s="234"/>
      <c r="H320" s="236" t="s">
        <v>30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AT320" s="243" t="s">
        <v>150</v>
      </c>
      <c r="AU320" s="243" t="s">
        <v>84</v>
      </c>
      <c r="AV320" s="11" t="s">
        <v>82</v>
      </c>
      <c r="AW320" s="11" t="s">
        <v>37</v>
      </c>
      <c r="AX320" s="11" t="s">
        <v>74</v>
      </c>
      <c r="AY320" s="243" t="s">
        <v>141</v>
      </c>
    </row>
    <row r="321" s="11" customFormat="1">
      <c r="B321" s="233"/>
      <c r="C321" s="234"/>
      <c r="D321" s="235" t="s">
        <v>150</v>
      </c>
      <c r="E321" s="236" t="s">
        <v>30</v>
      </c>
      <c r="F321" s="237" t="s">
        <v>226</v>
      </c>
      <c r="G321" s="234"/>
      <c r="H321" s="236" t="s">
        <v>30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AT321" s="243" t="s">
        <v>150</v>
      </c>
      <c r="AU321" s="243" t="s">
        <v>84</v>
      </c>
      <c r="AV321" s="11" t="s">
        <v>82</v>
      </c>
      <c r="AW321" s="11" t="s">
        <v>37</v>
      </c>
      <c r="AX321" s="11" t="s">
        <v>74</v>
      </c>
      <c r="AY321" s="243" t="s">
        <v>141</v>
      </c>
    </row>
    <row r="322" s="11" customFormat="1">
      <c r="B322" s="233"/>
      <c r="C322" s="234"/>
      <c r="D322" s="235" t="s">
        <v>150</v>
      </c>
      <c r="E322" s="236" t="s">
        <v>30</v>
      </c>
      <c r="F322" s="237" t="s">
        <v>510</v>
      </c>
      <c r="G322" s="234"/>
      <c r="H322" s="236" t="s">
        <v>30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AT322" s="243" t="s">
        <v>150</v>
      </c>
      <c r="AU322" s="243" t="s">
        <v>84</v>
      </c>
      <c r="AV322" s="11" t="s">
        <v>82</v>
      </c>
      <c r="AW322" s="11" t="s">
        <v>37</v>
      </c>
      <c r="AX322" s="11" t="s">
        <v>74</v>
      </c>
      <c r="AY322" s="243" t="s">
        <v>141</v>
      </c>
    </row>
    <row r="323" s="12" customFormat="1">
      <c r="B323" s="244"/>
      <c r="C323" s="245"/>
      <c r="D323" s="235" t="s">
        <v>150</v>
      </c>
      <c r="E323" s="246" t="s">
        <v>30</v>
      </c>
      <c r="F323" s="247" t="s">
        <v>511</v>
      </c>
      <c r="G323" s="245"/>
      <c r="H323" s="248">
        <v>16.199999999999999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AT323" s="254" t="s">
        <v>150</v>
      </c>
      <c r="AU323" s="254" t="s">
        <v>84</v>
      </c>
      <c r="AV323" s="12" t="s">
        <v>84</v>
      </c>
      <c r="AW323" s="12" t="s">
        <v>37</v>
      </c>
      <c r="AX323" s="12" t="s">
        <v>82</v>
      </c>
      <c r="AY323" s="254" t="s">
        <v>141</v>
      </c>
    </row>
    <row r="324" s="1" customFormat="1" ht="25.5" customHeight="1">
      <c r="B324" s="46"/>
      <c r="C324" s="277" t="s">
        <v>512</v>
      </c>
      <c r="D324" s="277" t="s">
        <v>349</v>
      </c>
      <c r="E324" s="278" t="s">
        <v>513</v>
      </c>
      <c r="F324" s="279" t="s">
        <v>514</v>
      </c>
      <c r="G324" s="280" t="s">
        <v>147</v>
      </c>
      <c r="H324" s="281">
        <v>32</v>
      </c>
      <c r="I324" s="282"/>
      <c r="J324" s="283">
        <f>ROUND(I324*H324,2)</f>
        <v>0</v>
      </c>
      <c r="K324" s="279" t="s">
        <v>30</v>
      </c>
      <c r="L324" s="284"/>
      <c r="M324" s="285" t="s">
        <v>30</v>
      </c>
      <c r="N324" s="286" t="s">
        <v>45</v>
      </c>
      <c r="O324" s="47"/>
      <c r="P324" s="230">
        <f>O324*H324</f>
        <v>0</v>
      </c>
      <c r="Q324" s="230">
        <v>0.032000000000000001</v>
      </c>
      <c r="R324" s="230">
        <f>Q324*H324</f>
        <v>1.024</v>
      </c>
      <c r="S324" s="230">
        <v>0</v>
      </c>
      <c r="T324" s="231">
        <f>S324*H324</f>
        <v>0</v>
      </c>
      <c r="AR324" s="24" t="s">
        <v>348</v>
      </c>
      <c r="AT324" s="24" t="s">
        <v>349</v>
      </c>
      <c r="AU324" s="24" t="s">
        <v>84</v>
      </c>
      <c r="AY324" s="24" t="s">
        <v>141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24" t="s">
        <v>82</v>
      </c>
      <c r="BK324" s="232">
        <f>ROUND(I324*H324,2)</f>
        <v>0</v>
      </c>
      <c r="BL324" s="24" t="s">
        <v>185</v>
      </c>
      <c r="BM324" s="24" t="s">
        <v>515</v>
      </c>
    </row>
    <row r="325" s="11" customFormat="1">
      <c r="B325" s="233"/>
      <c r="C325" s="234"/>
      <c r="D325" s="235" t="s">
        <v>150</v>
      </c>
      <c r="E325" s="236" t="s">
        <v>30</v>
      </c>
      <c r="F325" s="237" t="s">
        <v>503</v>
      </c>
      <c r="G325" s="234"/>
      <c r="H325" s="236" t="s">
        <v>30</v>
      </c>
      <c r="I325" s="238"/>
      <c r="J325" s="234"/>
      <c r="K325" s="234"/>
      <c r="L325" s="239"/>
      <c r="M325" s="240"/>
      <c r="N325" s="241"/>
      <c r="O325" s="241"/>
      <c r="P325" s="241"/>
      <c r="Q325" s="241"/>
      <c r="R325" s="241"/>
      <c r="S325" s="241"/>
      <c r="T325" s="242"/>
      <c r="AT325" s="243" t="s">
        <v>150</v>
      </c>
      <c r="AU325" s="243" t="s">
        <v>84</v>
      </c>
      <c r="AV325" s="11" t="s">
        <v>82</v>
      </c>
      <c r="AW325" s="11" t="s">
        <v>37</v>
      </c>
      <c r="AX325" s="11" t="s">
        <v>74</v>
      </c>
      <c r="AY325" s="243" t="s">
        <v>141</v>
      </c>
    </row>
    <row r="326" s="11" customFormat="1">
      <c r="B326" s="233"/>
      <c r="C326" s="234"/>
      <c r="D326" s="235" t="s">
        <v>150</v>
      </c>
      <c r="E326" s="236" t="s">
        <v>30</v>
      </c>
      <c r="F326" s="237" t="s">
        <v>516</v>
      </c>
      <c r="G326" s="234"/>
      <c r="H326" s="236" t="s">
        <v>30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AT326" s="243" t="s">
        <v>150</v>
      </c>
      <c r="AU326" s="243" t="s">
        <v>84</v>
      </c>
      <c r="AV326" s="11" t="s">
        <v>82</v>
      </c>
      <c r="AW326" s="11" t="s">
        <v>37</v>
      </c>
      <c r="AX326" s="11" t="s">
        <v>74</v>
      </c>
      <c r="AY326" s="243" t="s">
        <v>141</v>
      </c>
    </row>
    <row r="327" s="12" customFormat="1">
      <c r="B327" s="244"/>
      <c r="C327" s="245"/>
      <c r="D327" s="235" t="s">
        <v>150</v>
      </c>
      <c r="E327" s="246" t="s">
        <v>30</v>
      </c>
      <c r="F327" s="247" t="s">
        <v>237</v>
      </c>
      <c r="G327" s="245"/>
      <c r="H327" s="248">
        <v>32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AT327" s="254" t="s">
        <v>150</v>
      </c>
      <c r="AU327" s="254" t="s">
        <v>84</v>
      </c>
      <c r="AV327" s="12" t="s">
        <v>84</v>
      </c>
      <c r="AW327" s="12" t="s">
        <v>37</v>
      </c>
      <c r="AX327" s="12" t="s">
        <v>82</v>
      </c>
      <c r="AY327" s="254" t="s">
        <v>141</v>
      </c>
    </row>
    <row r="328" s="1" customFormat="1" ht="25.5" customHeight="1">
      <c r="B328" s="46"/>
      <c r="C328" s="221" t="s">
        <v>517</v>
      </c>
      <c r="D328" s="221" t="s">
        <v>144</v>
      </c>
      <c r="E328" s="222" t="s">
        <v>518</v>
      </c>
      <c r="F328" s="223" t="s">
        <v>519</v>
      </c>
      <c r="G328" s="224" t="s">
        <v>268</v>
      </c>
      <c r="H328" s="225">
        <v>1</v>
      </c>
      <c r="I328" s="226"/>
      <c r="J328" s="227">
        <f>ROUND(I328*H328,2)</f>
        <v>0</v>
      </c>
      <c r="K328" s="223" t="s">
        <v>30</v>
      </c>
      <c r="L328" s="72"/>
      <c r="M328" s="228" t="s">
        <v>30</v>
      </c>
      <c r="N328" s="229" t="s">
        <v>45</v>
      </c>
      <c r="O328" s="47"/>
      <c r="P328" s="230">
        <f>O328*H328</f>
        <v>0</v>
      </c>
      <c r="Q328" s="230">
        <v>0.00088000000000000003</v>
      </c>
      <c r="R328" s="230">
        <f>Q328*H328</f>
        <v>0.00088000000000000003</v>
      </c>
      <c r="S328" s="230">
        <v>0</v>
      </c>
      <c r="T328" s="231">
        <f>S328*H328</f>
        <v>0</v>
      </c>
      <c r="AR328" s="24" t="s">
        <v>185</v>
      </c>
      <c r="AT328" s="24" t="s">
        <v>144</v>
      </c>
      <c r="AU328" s="24" t="s">
        <v>84</v>
      </c>
      <c r="AY328" s="24" t="s">
        <v>141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24" t="s">
        <v>82</v>
      </c>
      <c r="BK328" s="232">
        <f>ROUND(I328*H328,2)</f>
        <v>0</v>
      </c>
      <c r="BL328" s="24" t="s">
        <v>185</v>
      </c>
      <c r="BM328" s="24" t="s">
        <v>520</v>
      </c>
    </row>
    <row r="329" s="11" customFormat="1">
      <c r="B329" s="233"/>
      <c r="C329" s="234"/>
      <c r="D329" s="235" t="s">
        <v>150</v>
      </c>
      <c r="E329" s="236" t="s">
        <v>30</v>
      </c>
      <c r="F329" s="237" t="s">
        <v>521</v>
      </c>
      <c r="G329" s="234"/>
      <c r="H329" s="236" t="s">
        <v>30</v>
      </c>
      <c r="I329" s="238"/>
      <c r="J329" s="234"/>
      <c r="K329" s="234"/>
      <c r="L329" s="239"/>
      <c r="M329" s="240"/>
      <c r="N329" s="241"/>
      <c r="O329" s="241"/>
      <c r="P329" s="241"/>
      <c r="Q329" s="241"/>
      <c r="R329" s="241"/>
      <c r="S329" s="241"/>
      <c r="T329" s="242"/>
      <c r="AT329" s="243" t="s">
        <v>150</v>
      </c>
      <c r="AU329" s="243" t="s">
        <v>84</v>
      </c>
      <c r="AV329" s="11" t="s">
        <v>82</v>
      </c>
      <c r="AW329" s="11" t="s">
        <v>37</v>
      </c>
      <c r="AX329" s="11" t="s">
        <v>74</v>
      </c>
      <c r="AY329" s="243" t="s">
        <v>141</v>
      </c>
    </row>
    <row r="330" s="12" customFormat="1">
      <c r="B330" s="244"/>
      <c r="C330" s="245"/>
      <c r="D330" s="235" t="s">
        <v>150</v>
      </c>
      <c r="E330" s="246" t="s">
        <v>30</v>
      </c>
      <c r="F330" s="247" t="s">
        <v>82</v>
      </c>
      <c r="G330" s="245"/>
      <c r="H330" s="248">
        <v>1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AT330" s="254" t="s">
        <v>150</v>
      </c>
      <c r="AU330" s="254" t="s">
        <v>84</v>
      </c>
      <c r="AV330" s="12" t="s">
        <v>84</v>
      </c>
      <c r="AW330" s="12" t="s">
        <v>37</v>
      </c>
      <c r="AX330" s="12" t="s">
        <v>82</v>
      </c>
      <c r="AY330" s="254" t="s">
        <v>141</v>
      </c>
    </row>
    <row r="331" s="1" customFormat="1" ht="38.25" customHeight="1">
      <c r="B331" s="46"/>
      <c r="C331" s="277" t="s">
        <v>522</v>
      </c>
      <c r="D331" s="277" t="s">
        <v>349</v>
      </c>
      <c r="E331" s="278" t="s">
        <v>523</v>
      </c>
      <c r="F331" s="279" t="s">
        <v>524</v>
      </c>
      <c r="G331" s="280" t="s">
        <v>268</v>
      </c>
      <c r="H331" s="281">
        <v>1</v>
      </c>
      <c r="I331" s="282"/>
      <c r="J331" s="283">
        <f>ROUND(I331*H331,2)</f>
        <v>0</v>
      </c>
      <c r="K331" s="279" t="s">
        <v>30</v>
      </c>
      <c r="L331" s="284"/>
      <c r="M331" s="285" t="s">
        <v>30</v>
      </c>
      <c r="N331" s="286" t="s">
        <v>45</v>
      </c>
      <c r="O331" s="47"/>
      <c r="P331" s="230">
        <f>O331*H331</f>
        <v>0</v>
      </c>
      <c r="Q331" s="230">
        <v>0.13500000000000001</v>
      </c>
      <c r="R331" s="230">
        <f>Q331*H331</f>
        <v>0.13500000000000001</v>
      </c>
      <c r="S331" s="230">
        <v>0</v>
      </c>
      <c r="T331" s="231">
        <f>S331*H331</f>
        <v>0</v>
      </c>
      <c r="AR331" s="24" t="s">
        <v>348</v>
      </c>
      <c r="AT331" s="24" t="s">
        <v>349</v>
      </c>
      <c r="AU331" s="24" t="s">
        <v>84</v>
      </c>
      <c r="AY331" s="24" t="s">
        <v>141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24" t="s">
        <v>82</v>
      </c>
      <c r="BK331" s="232">
        <f>ROUND(I331*H331,2)</f>
        <v>0</v>
      </c>
      <c r="BL331" s="24" t="s">
        <v>185</v>
      </c>
      <c r="BM331" s="24" t="s">
        <v>525</v>
      </c>
    </row>
    <row r="332" s="11" customFormat="1">
      <c r="B332" s="233"/>
      <c r="C332" s="234"/>
      <c r="D332" s="235" t="s">
        <v>150</v>
      </c>
      <c r="E332" s="236" t="s">
        <v>30</v>
      </c>
      <c r="F332" s="237" t="s">
        <v>226</v>
      </c>
      <c r="G332" s="234"/>
      <c r="H332" s="236" t="s">
        <v>30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AT332" s="243" t="s">
        <v>150</v>
      </c>
      <c r="AU332" s="243" t="s">
        <v>84</v>
      </c>
      <c r="AV332" s="11" t="s">
        <v>82</v>
      </c>
      <c r="AW332" s="11" t="s">
        <v>37</v>
      </c>
      <c r="AX332" s="11" t="s">
        <v>74</v>
      </c>
      <c r="AY332" s="243" t="s">
        <v>141</v>
      </c>
    </row>
    <row r="333" s="12" customFormat="1">
      <c r="B333" s="244"/>
      <c r="C333" s="245"/>
      <c r="D333" s="235" t="s">
        <v>150</v>
      </c>
      <c r="E333" s="246" t="s">
        <v>30</v>
      </c>
      <c r="F333" s="247" t="s">
        <v>82</v>
      </c>
      <c r="G333" s="245"/>
      <c r="H333" s="248">
        <v>1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AT333" s="254" t="s">
        <v>150</v>
      </c>
      <c r="AU333" s="254" t="s">
        <v>84</v>
      </c>
      <c r="AV333" s="12" t="s">
        <v>84</v>
      </c>
      <c r="AW333" s="12" t="s">
        <v>37</v>
      </c>
      <c r="AX333" s="12" t="s">
        <v>82</v>
      </c>
      <c r="AY333" s="254" t="s">
        <v>141</v>
      </c>
    </row>
    <row r="334" s="1" customFormat="1" ht="25.5" customHeight="1">
      <c r="B334" s="46"/>
      <c r="C334" s="221" t="s">
        <v>526</v>
      </c>
      <c r="D334" s="221" t="s">
        <v>144</v>
      </c>
      <c r="E334" s="222" t="s">
        <v>527</v>
      </c>
      <c r="F334" s="223" t="s">
        <v>528</v>
      </c>
      <c r="G334" s="224" t="s">
        <v>268</v>
      </c>
      <c r="H334" s="225">
        <v>3</v>
      </c>
      <c r="I334" s="226"/>
      <c r="J334" s="227">
        <f>ROUND(I334*H334,2)</f>
        <v>0</v>
      </c>
      <c r="K334" s="223" t="s">
        <v>162</v>
      </c>
      <c r="L334" s="72"/>
      <c r="M334" s="228" t="s">
        <v>30</v>
      </c>
      <c r="N334" s="229" t="s">
        <v>45</v>
      </c>
      <c r="O334" s="47"/>
      <c r="P334" s="230">
        <f>O334*H334</f>
        <v>0</v>
      </c>
      <c r="Q334" s="230">
        <v>0</v>
      </c>
      <c r="R334" s="230">
        <f>Q334*H334</f>
        <v>0</v>
      </c>
      <c r="S334" s="230">
        <v>0</v>
      </c>
      <c r="T334" s="231">
        <f>S334*H334</f>
        <v>0</v>
      </c>
      <c r="AR334" s="24" t="s">
        <v>185</v>
      </c>
      <c r="AT334" s="24" t="s">
        <v>144</v>
      </c>
      <c r="AU334" s="24" t="s">
        <v>84</v>
      </c>
      <c r="AY334" s="24" t="s">
        <v>141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24" t="s">
        <v>82</v>
      </c>
      <c r="BK334" s="232">
        <f>ROUND(I334*H334,2)</f>
        <v>0</v>
      </c>
      <c r="BL334" s="24" t="s">
        <v>185</v>
      </c>
      <c r="BM334" s="24" t="s">
        <v>529</v>
      </c>
    </row>
    <row r="335" s="1" customFormat="1" ht="25.5" customHeight="1">
      <c r="B335" s="46"/>
      <c r="C335" s="221" t="s">
        <v>530</v>
      </c>
      <c r="D335" s="221" t="s">
        <v>144</v>
      </c>
      <c r="E335" s="222" t="s">
        <v>531</v>
      </c>
      <c r="F335" s="223" t="s">
        <v>532</v>
      </c>
      <c r="G335" s="224" t="s">
        <v>268</v>
      </c>
      <c r="H335" s="225">
        <v>2</v>
      </c>
      <c r="I335" s="226"/>
      <c r="J335" s="227">
        <f>ROUND(I335*H335,2)</f>
        <v>0</v>
      </c>
      <c r="K335" s="223" t="s">
        <v>162</v>
      </c>
      <c r="L335" s="72"/>
      <c r="M335" s="228" t="s">
        <v>30</v>
      </c>
      <c r="N335" s="229" t="s">
        <v>45</v>
      </c>
      <c r="O335" s="47"/>
      <c r="P335" s="230">
        <f>O335*H335</f>
        <v>0</v>
      </c>
      <c r="Q335" s="230">
        <v>0</v>
      </c>
      <c r="R335" s="230">
        <f>Q335*H335</f>
        <v>0</v>
      </c>
      <c r="S335" s="230">
        <v>0</v>
      </c>
      <c r="T335" s="231">
        <f>S335*H335</f>
        <v>0</v>
      </c>
      <c r="AR335" s="24" t="s">
        <v>185</v>
      </c>
      <c r="AT335" s="24" t="s">
        <v>144</v>
      </c>
      <c r="AU335" s="24" t="s">
        <v>84</v>
      </c>
      <c r="AY335" s="24" t="s">
        <v>141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24" t="s">
        <v>82</v>
      </c>
      <c r="BK335" s="232">
        <f>ROUND(I335*H335,2)</f>
        <v>0</v>
      </c>
      <c r="BL335" s="24" t="s">
        <v>185</v>
      </c>
      <c r="BM335" s="24" t="s">
        <v>533</v>
      </c>
    </row>
    <row r="336" s="1" customFormat="1" ht="16.5" customHeight="1">
      <c r="B336" s="46"/>
      <c r="C336" s="277" t="s">
        <v>534</v>
      </c>
      <c r="D336" s="277" t="s">
        <v>349</v>
      </c>
      <c r="E336" s="278" t="s">
        <v>535</v>
      </c>
      <c r="F336" s="279" t="s">
        <v>536</v>
      </c>
      <c r="G336" s="280" t="s">
        <v>280</v>
      </c>
      <c r="H336" s="281">
        <v>20</v>
      </c>
      <c r="I336" s="282"/>
      <c r="J336" s="283">
        <f>ROUND(I336*H336,2)</f>
        <v>0</v>
      </c>
      <c r="K336" s="279" t="s">
        <v>162</v>
      </c>
      <c r="L336" s="284"/>
      <c r="M336" s="285" t="s">
        <v>30</v>
      </c>
      <c r="N336" s="286" t="s">
        <v>45</v>
      </c>
      <c r="O336" s="47"/>
      <c r="P336" s="230">
        <f>O336*H336</f>
        <v>0</v>
      </c>
      <c r="Q336" s="230">
        <v>0.0011000000000000001</v>
      </c>
      <c r="R336" s="230">
        <f>Q336*H336</f>
        <v>0.022000000000000002</v>
      </c>
      <c r="S336" s="230">
        <v>0</v>
      </c>
      <c r="T336" s="231">
        <f>S336*H336</f>
        <v>0</v>
      </c>
      <c r="AR336" s="24" t="s">
        <v>348</v>
      </c>
      <c r="AT336" s="24" t="s">
        <v>349</v>
      </c>
      <c r="AU336" s="24" t="s">
        <v>84</v>
      </c>
      <c r="AY336" s="24" t="s">
        <v>141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24" t="s">
        <v>82</v>
      </c>
      <c r="BK336" s="232">
        <f>ROUND(I336*H336,2)</f>
        <v>0</v>
      </c>
      <c r="BL336" s="24" t="s">
        <v>185</v>
      </c>
      <c r="BM336" s="24" t="s">
        <v>537</v>
      </c>
    </row>
    <row r="337" s="1" customFormat="1" ht="16.5" customHeight="1">
      <c r="B337" s="46"/>
      <c r="C337" s="277" t="s">
        <v>538</v>
      </c>
      <c r="D337" s="277" t="s">
        <v>349</v>
      </c>
      <c r="E337" s="278" t="s">
        <v>539</v>
      </c>
      <c r="F337" s="279" t="s">
        <v>540</v>
      </c>
      <c r="G337" s="280" t="s">
        <v>541</v>
      </c>
      <c r="H337" s="281">
        <v>5</v>
      </c>
      <c r="I337" s="282"/>
      <c r="J337" s="283">
        <f>ROUND(I337*H337,2)</f>
        <v>0</v>
      </c>
      <c r="K337" s="279" t="s">
        <v>162</v>
      </c>
      <c r="L337" s="284"/>
      <c r="M337" s="285" t="s">
        <v>30</v>
      </c>
      <c r="N337" s="286" t="s">
        <v>45</v>
      </c>
      <c r="O337" s="47"/>
      <c r="P337" s="230">
        <f>O337*H337</f>
        <v>0</v>
      </c>
      <c r="Q337" s="230">
        <v>0.00020000000000000001</v>
      </c>
      <c r="R337" s="230">
        <f>Q337*H337</f>
        <v>0.001</v>
      </c>
      <c r="S337" s="230">
        <v>0</v>
      </c>
      <c r="T337" s="231">
        <f>S337*H337</f>
        <v>0</v>
      </c>
      <c r="AR337" s="24" t="s">
        <v>348</v>
      </c>
      <c r="AT337" s="24" t="s">
        <v>349</v>
      </c>
      <c r="AU337" s="24" t="s">
        <v>84</v>
      </c>
      <c r="AY337" s="24" t="s">
        <v>141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24" t="s">
        <v>82</v>
      </c>
      <c r="BK337" s="232">
        <f>ROUND(I337*H337,2)</f>
        <v>0</v>
      </c>
      <c r="BL337" s="24" t="s">
        <v>185</v>
      </c>
      <c r="BM337" s="24" t="s">
        <v>542</v>
      </c>
    </row>
    <row r="338" s="1" customFormat="1" ht="16.5" customHeight="1">
      <c r="B338" s="46"/>
      <c r="C338" s="221" t="s">
        <v>543</v>
      </c>
      <c r="D338" s="221" t="s">
        <v>144</v>
      </c>
      <c r="E338" s="222" t="s">
        <v>544</v>
      </c>
      <c r="F338" s="223" t="s">
        <v>545</v>
      </c>
      <c r="G338" s="224" t="s">
        <v>302</v>
      </c>
      <c r="H338" s="225">
        <v>1.667</v>
      </c>
      <c r="I338" s="226"/>
      <c r="J338" s="227">
        <f>ROUND(I338*H338,2)</f>
        <v>0</v>
      </c>
      <c r="K338" s="223" t="s">
        <v>162</v>
      </c>
      <c r="L338" s="72"/>
      <c r="M338" s="228" t="s">
        <v>30</v>
      </c>
      <c r="N338" s="229" t="s">
        <v>45</v>
      </c>
      <c r="O338" s="47"/>
      <c r="P338" s="230">
        <f>O338*H338</f>
        <v>0</v>
      </c>
      <c r="Q338" s="230">
        <v>0</v>
      </c>
      <c r="R338" s="230">
        <f>Q338*H338</f>
        <v>0</v>
      </c>
      <c r="S338" s="230">
        <v>0</v>
      </c>
      <c r="T338" s="231">
        <f>S338*H338</f>
        <v>0</v>
      </c>
      <c r="AR338" s="24" t="s">
        <v>185</v>
      </c>
      <c r="AT338" s="24" t="s">
        <v>144</v>
      </c>
      <c r="AU338" s="24" t="s">
        <v>84</v>
      </c>
      <c r="AY338" s="24" t="s">
        <v>141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24" t="s">
        <v>82</v>
      </c>
      <c r="BK338" s="232">
        <f>ROUND(I338*H338,2)</f>
        <v>0</v>
      </c>
      <c r="BL338" s="24" t="s">
        <v>185</v>
      </c>
      <c r="BM338" s="24" t="s">
        <v>546</v>
      </c>
    </row>
    <row r="339" s="10" customFormat="1" ht="29.88" customHeight="1">
      <c r="B339" s="205"/>
      <c r="C339" s="206"/>
      <c r="D339" s="207" t="s">
        <v>73</v>
      </c>
      <c r="E339" s="219" t="s">
        <v>547</v>
      </c>
      <c r="F339" s="219" t="s">
        <v>548</v>
      </c>
      <c r="G339" s="206"/>
      <c r="H339" s="206"/>
      <c r="I339" s="209"/>
      <c r="J339" s="220">
        <f>BK339</f>
        <v>0</v>
      </c>
      <c r="K339" s="206"/>
      <c r="L339" s="211"/>
      <c r="M339" s="212"/>
      <c r="N339" s="213"/>
      <c r="O339" s="213"/>
      <c r="P339" s="214">
        <f>SUM(P340:P350)</f>
        <v>0</v>
      </c>
      <c r="Q339" s="213"/>
      <c r="R339" s="214">
        <f>SUM(R340:R350)</f>
        <v>0.85450000000000004</v>
      </c>
      <c r="S339" s="213"/>
      <c r="T339" s="215">
        <f>SUM(T340:T350)</f>
        <v>0</v>
      </c>
      <c r="AR339" s="216" t="s">
        <v>84</v>
      </c>
      <c r="AT339" s="217" t="s">
        <v>73</v>
      </c>
      <c r="AU339" s="217" t="s">
        <v>82</v>
      </c>
      <c r="AY339" s="216" t="s">
        <v>141</v>
      </c>
      <c r="BK339" s="218">
        <f>SUM(BK340:BK350)</f>
        <v>0</v>
      </c>
    </row>
    <row r="340" s="1" customFormat="1" ht="16.5" customHeight="1">
      <c r="B340" s="46"/>
      <c r="C340" s="221" t="s">
        <v>549</v>
      </c>
      <c r="D340" s="221" t="s">
        <v>144</v>
      </c>
      <c r="E340" s="222" t="s">
        <v>550</v>
      </c>
      <c r="F340" s="223" t="s">
        <v>551</v>
      </c>
      <c r="G340" s="224" t="s">
        <v>280</v>
      </c>
      <c r="H340" s="225">
        <v>6</v>
      </c>
      <c r="I340" s="226"/>
      <c r="J340" s="227">
        <f>ROUND(I340*H340,2)</f>
        <v>0</v>
      </c>
      <c r="K340" s="223" t="s">
        <v>162</v>
      </c>
      <c r="L340" s="72"/>
      <c r="M340" s="228" t="s">
        <v>30</v>
      </c>
      <c r="N340" s="229" t="s">
        <v>45</v>
      </c>
      <c r="O340" s="47"/>
      <c r="P340" s="230">
        <f>O340*H340</f>
        <v>0</v>
      </c>
      <c r="Q340" s="230">
        <v>0.016</v>
      </c>
      <c r="R340" s="230">
        <f>Q340*H340</f>
        <v>0.096000000000000002</v>
      </c>
      <c r="S340" s="230">
        <v>0</v>
      </c>
      <c r="T340" s="231">
        <f>S340*H340</f>
        <v>0</v>
      </c>
      <c r="AR340" s="24" t="s">
        <v>148</v>
      </c>
      <c r="AT340" s="24" t="s">
        <v>144</v>
      </c>
      <c r="AU340" s="24" t="s">
        <v>84</v>
      </c>
      <c r="AY340" s="24" t="s">
        <v>141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24" t="s">
        <v>82</v>
      </c>
      <c r="BK340" s="232">
        <f>ROUND(I340*H340,2)</f>
        <v>0</v>
      </c>
      <c r="BL340" s="24" t="s">
        <v>148</v>
      </c>
      <c r="BM340" s="24" t="s">
        <v>552</v>
      </c>
    </row>
    <row r="341" s="11" customFormat="1">
      <c r="B341" s="233"/>
      <c r="C341" s="234"/>
      <c r="D341" s="235" t="s">
        <v>150</v>
      </c>
      <c r="E341" s="236" t="s">
        <v>30</v>
      </c>
      <c r="F341" s="237" t="s">
        <v>553</v>
      </c>
      <c r="G341" s="234"/>
      <c r="H341" s="236" t="s">
        <v>30</v>
      </c>
      <c r="I341" s="238"/>
      <c r="J341" s="234"/>
      <c r="K341" s="234"/>
      <c r="L341" s="239"/>
      <c r="M341" s="240"/>
      <c r="N341" s="241"/>
      <c r="O341" s="241"/>
      <c r="P341" s="241"/>
      <c r="Q341" s="241"/>
      <c r="R341" s="241"/>
      <c r="S341" s="241"/>
      <c r="T341" s="242"/>
      <c r="AT341" s="243" t="s">
        <v>150</v>
      </c>
      <c r="AU341" s="243" t="s">
        <v>84</v>
      </c>
      <c r="AV341" s="11" t="s">
        <v>82</v>
      </c>
      <c r="AW341" s="11" t="s">
        <v>37</v>
      </c>
      <c r="AX341" s="11" t="s">
        <v>74</v>
      </c>
      <c r="AY341" s="243" t="s">
        <v>141</v>
      </c>
    </row>
    <row r="342" s="12" customFormat="1">
      <c r="B342" s="244"/>
      <c r="C342" s="245"/>
      <c r="D342" s="235" t="s">
        <v>150</v>
      </c>
      <c r="E342" s="246" t="s">
        <v>30</v>
      </c>
      <c r="F342" s="247" t="s">
        <v>448</v>
      </c>
      <c r="G342" s="245"/>
      <c r="H342" s="248">
        <v>6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AT342" s="254" t="s">
        <v>150</v>
      </c>
      <c r="AU342" s="254" t="s">
        <v>84</v>
      </c>
      <c r="AV342" s="12" t="s">
        <v>84</v>
      </c>
      <c r="AW342" s="12" t="s">
        <v>37</v>
      </c>
      <c r="AX342" s="12" t="s">
        <v>82</v>
      </c>
      <c r="AY342" s="254" t="s">
        <v>141</v>
      </c>
    </row>
    <row r="343" s="1" customFormat="1" ht="16.5" customHeight="1">
      <c r="B343" s="46"/>
      <c r="C343" s="221" t="s">
        <v>554</v>
      </c>
      <c r="D343" s="221" t="s">
        <v>144</v>
      </c>
      <c r="E343" s="222" t="s">
        <v>555</v>
      </c>
      <c r="F343" s="223" t="s">
        <v>556</v>
      </c>
      <c r="G343" s="224" t="s">
        <v>280</v>
      </c>
      <c r="H343" s="225">
        <v>6</v>
      </c>
      <c r="I343" s="226"/>
      <c r="J343" s="227">
        <f>ROUND(I343*H343,2)</f>
        <v>0</v>
      </c>
      <c r="K343" s="223" t="s">
        <v>30</v>
      </c>
      <c r="L343" s="72"/>
      <c r="M343" s="228" t="s">
        <v>30</v>
      </c>
      <c r="N343" s="229" t="s">
        <v>45</v>
      </c>
      <c r="O343" s="47"/>
      <c r="P343" s="230">
        <f>O343*H343</f>
        <v>0</v>
      </c>
      <c r="Q343" s="230">
        <v>0.016</v>
      </c>
      <c r="R343" s="230">
        <f>Q343*H343</f>
        <v>0.096000000000000002</v>
      </c>
      <c r="S343" s="230">
        <v>0</v>
      </c>
      <c r="T343" s="231">
        <f>S343*H343</f>
        <v>0</v>
      </c>
      <c r="AR343" s="24" t="s">
        <v>148</v>
      </c>
      <c r="AT343" s="24" t="s">
        <v>144</v>
      </c>
      <c r="AU343" s="24" t="s">
        <v>84</v>
      </c>
      <c r="AY343" s="24" t="s">
        <v>141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24" t="s">
        <v>82</v>
      </c>
      <c r="BK343" s="232">
        <f>ROUND(I343*H343,2)</f>
        <v>0</v>
      </c>
      <c r="BL343" s="24" t="s">
        <v>148</v>
      </c>
      <c r="BM343" s="24" t="s">
        <v>557</v>
      </c>
    </row>
    <row r="344" s="1" customFormat="1" ht="16.5" customHeight="1">
      <c r="B344" s="46"/>
      <c r="C344" s="221" t="s">
        <v>558</v>
      </c>
      <c r="D344" s="221" t="s">
        <v>144</v>
      </c>
      <c r="E344" s="222" t="s">
        <v>559</v>
      </c>
      <c r="F344" s="223" t="s">
        <v>560</v>
      </c>
      <c r="G344" s="224" t="s">
        <v>285</v>
      </c>
      <c r="H344" s="225">
        <v>625</v>
      </c>
      <c r="I344" s="226"/>
      <c r="J344" s="227">
        <f>ROUND(I344*H344,2)</f>
        <v>0</v>
      </c>
      <c r="K344" s="223" t="s">
        <v>162</v>
      </c>
      <c r="L344" s="72"/>
      <c r="M344" s="228" t="s">
        <v>30</v>
      </c>
      <c r="N344" s="229" t="s">
        <v>45</v>
      </c>
      <c r="O344" s="47"/>
      <c r="P344" s="230">
        <f>O344*H344</f>
        <v>0</v>
      </c>
      <c r="Q344" s="230">
        <v>6.0000000000000002E-05</v>
      </c>
      <c r="R344" s="230">
        <f>Q344*H344</f>
        <v>0.037499999999999999</v>
      </c>
      <c r="S344" s="230">
        <v>0</v>
      </c>
      <c r="T344" s="231">
        <f>S344*H344</f>
        <v>0</v>
      </c>
      <c r="AR344" s="24" t="s">
        <v>148</v>
      </c>
      <c r="AT344" s="24" t="s">
        <v>144</v>
      </c>
      <c r="AU344" s="24" t="s">
        <v>84</v>
      </c>
      <c r="AY344" s="24" t="s">
        <v>141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24" t="s">
        <v>82</v>
      </c>
      <c r="BK344" s="232">
        <f>ROUND(I344*H344,2)</f>
        <v>0</v>
      </c>
      <c r="BL344" s="24" t="s">
        <v>148</v>
      </c>
      <c r="BM344" s="24" t="s">
        <v>561</v>
      </c>
    </row>
    <row r="345" s="11" customFormat="1">
      <c r="B345" s="233"/>
      <c r="C345" s="234"/>
      <c r="D345" s="235" t="s">
        <v>150</v>
      </c>
      <c r="E345" s="236" t="s">
        <v>30</v>
      </c>
      <c r="F345" s="237" t="s">
        <v>287</v>
      </c>
      <c r="G345" s="234"/>
      <c r="H345" s="236" t="s">
        <v>30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AT345" s="243" t="s">
        <v>150</v>
      </c>
      <c r="AU345" s="243" t="s">
        <v>84</v>
      </c>
      <c r="AV345" s="11" t="s">
        <v>82</v>
      </c>
      <c r="AW345" s="11" t="s">
        <v>37</v>
      </c>
      <c r="AX345" s="11" t="s">
        <v>74</v>
      </c>
      <c r="AY345" s="243" t="s">
        <v>141</v>
      </c>
    </row>
    <row r="346" s="11" customFormat="1">
      <c r="B346" s="233"/>
      <c r="C346" s="234"/>
      <c r="D346" s="235" t="s">
        <v>150</v>
      </c>
      <c r="E346" s="236" t="s">
        <v>30</v>
      </c>
      <c r="F346" s="237" t="s">
        <v>288</v>
      </c>
      <c r="G346" s="234"/>
      <c r="H346" s="236" t="s">
        <v>30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AT346" s="243" t="s">
        <v>150</v>
      </c>
      <c r="AU346" s="243" t="s">
        <v>84</v>
      </c>
      <c r="AV346" s="11" t="s">
        <v>82</v>
      </c>
      <c r="AW346" s="11" t="s">
        <v>37</v>
      </c>
      <c r="AX346" s="11" t="s">
        <v>74</v>
      </c>
      <c r="AY346" s="243" t="s">
        <v>141</v>
      </c>
    </row>
    <row r="347" s="11" customFormat="1">
      <c r="B347" s="233"/>
      <c r="C347" s="234"/>
      <c r="D347" s="235" t="s">
        <v>150</v>
      </c>
      <c r="E347" s="236" t="s">
        <v>30</v>
      </c>
      <c r="F347" s="237" t="s">
        <v>562</v>
      </c>
      <c r="G347" s="234"/>
      <c r="H347" s="236" t="s">
        <v>30</v>
      </c>
      <c r="I347" s="238"/>
      <c r="J347" s="234"/>
      <c r="K347" s="234"/>
      <c r="L347" s="239"/>
      <c r="M347" s="240"/>
      <c r="N347" s="241"/>
      <c r="O347" s="241"/>
      <c r="P347" s="241"/>
      <c r="Q347" s="241"/>
      <c r="R347" s="241"/>
      <c r="S347" s="241"/>
      <c r="T347" s="242"/>
      <c r="AT347" s="243" t="s">
        <v>150</v>
      </c>
      <c r="AU347" s="243" t="s">
        <v>84</v>
      </c>
      <c r="AV347" s="11" t="s">
        <v>82</v>
      </c>
      <c r="AW347" s="11" t="s">
        <v>37</v>
      </c>
      <c r="AX347" s="11" t="s">
        <v>74</v>
      </c>
      <c r="AY347" s="243" t="s">
        <v>141</v>
      </c>
    </row>
    <row r="348" s="12" customFormat="1">
      <c r="B348" s="244"/>
      <c r="C348" s="245"/>
      <c r="D348" s="235" t="s">
        <v>150</v>
      </c>
      <c r="E348" s="246" t="s">
        <v>30</v>
      </c>
      <c r="F348" s="247" t="s">
        <v>290</v>
      </c>
      <c r="G348" s="245"/>
      <c r="H348" s="248">
        <v>625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AT348" s="254" t="s">
        <v>150</v>
      </c>
      <c r="AU348" s="254" t="s">
        <v>84</v>
      </c>
      <c r="AV348" s="12" t="s">
        <v>84</v>
      </c>
      <c r="AW348" s="12" t="s">
        <v>37</v>
      </c>
      <c r="AX348" s="12" t="s">
        <v>82</v>
      </c>
      <c r="AY348" s="254" t="s">
        <v>141</v>
      </c>
    </row>
    <row r="349" s="1" customFormat="1" ht="25.5" customHeight="1">
      <c r="B349" s="46"/>
      <c r="C349" s="277" t="s">
        <v>563</v>
      </c>
      <c r="D349" s="277" t="s">
        <v>349</v>
      </c>
      <c r="E349" s="278" t="s">
        <v>564</v>
      </c>
      <c r="F349" s="279" t="s">
        <v>565</v>
      </c>
      <c r="G349" s="280" t="s">
        <v>285</v>
      </c>
      <c r="H349" s="281">
        <v>625</v>
      </c>
      <c r="I349" s="282"/>
      <c r="J349" s="283">
        <f>ROUND(I349*H349,2)</f>
        <v>0</v>
      </c>
      <c r="K349" s="279" t="s">
        <v>30</v>
      </c>
      <c r="L349" s="284"/>
      <c r="M349" s="285" t="s">
        <v>30</v>
      </c>
      <c r="N349" s="286" t="s">
        <v>45</v>
      </c>
      <c r="O349" s="47"/>
      <c r="P349" s="230">
        <f>O349*H349</f>
        <v>0</v>
      </c>
      <c r="Q349" s="230">
        <v>0.001</v>
      </c>
      <c r="R349" s="230">
        <f>Q349*H349</f>
        <v>0.625</v>
      </c>
      <c r="S349" s="230">
        <v>0</v>
      </c>
      <c r="T349" s="231">
        <f>S349*H349</f>
        <v>0</v>
      </c>
      <c r="AR349" s="24" t="s">
        <v>194</v>
      </c>
      <c r="AT349" s="24" t="s">
        <v>349</v>
      </c>
      <c r="AU349" s="24" t="s">
        <v>84</v>
      </c>
      <c r="AY349" s="24" t="s">
        <v>141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24" t="s">
        <v>82</v>
      </c>
      <c r="BK349" s="232">
        <f>ROUND(I349*H349,2)</f>
        <v>0</v>
      </c>
      <c r="BL349" s="24" t="s">
        <v>148</v>
      </c>
      <c r="BM349" s="24" t="s">
        <v>566</v>
      </c>
    </row>
    <row r="350" s="1" customFormat="1" ht="16.5" customHeight="1">
      <c r="B350" s="46"/>
      <c r="C350" s="221" t="s">
        <v>567</v>
      </c>
      <c r="D350" s="221" t="s">
        <v>144</v>
      </c>
      <c r="E350" s="222" t="s">
        <v>568</v>
      </c>
      <c r="F350" s="223" t="s">
        <v>569</v>
      </c>
      <c r="G350" s="224" t="s">
        <v>302</v>
      </c>
      <c r="H350" s="225">
        <v>0.85499999999999998</v>
      </c>
      <c r="I350" s="226"/>
      <c r="J350" s="227">
        <f>ROUND(I350*H350,2)</f>
        <v>0</v>
      </c>
      <c r="K350" s="223" t="s">
        <v>162</v>
      </c>
      <c r="L350" s="72"/>
      <c r="M350" s="228" t="s">
        <v>30</v>
      </c>
      <c r="N350" s="229" t="s">
        <v>45</v>
      </c>
      <c r="O350" s="47"/>
      <c r="P350" s="230">
        <f>O350*H350</f>
        <v>0</v>
      </c>
      <c r="Q350" s="230">
        <v>0</v>
      </c>
      <c r="R350" s="230">
        <f>Q350*H350</f>
        <v>0</v>
      </c>
      <c r="S350" s="230">
        <v>0</v>
      </c>
      <c r="T350" s="231">
        <f>S350*H350</f>
        <v>0</v>
      </c>
      <c r="AR350" s="24" t="s">
        <v>148</v>
      </c>
      <c r="AT350" s="24" t="s">
        <v>144</v>
      </c>
      <c r="AU350" s="24" t="s">
        <v>84</v>
      </c>
      <c r="AY350" s="24" t="s">
        <v>141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24" t="s">
        <v>82</v>
      </c>
      <c r="BK350" s="232">
        <f>ROUND(I350*H350,2)</f>
        <v>0</v>
      </c>
      <c r="BL350" s="24" t="s">
        <v>148</v>
      </c>
      <c r="BM350" s="24" t="s">
        <v>570</v>
      </c>
    </row>
    <row r="351" s="10" customFormat="1" ht="29.88" customHeight="1">
      <c r="B351" s="205"/>
      <c r="C351" s="206"/>
      <c r="D351" s="207" t="s">
        <v>73</v>
      </c>
      <c r="E351" s="219" t="s">
        <v>571</v>
      </c>
      <c r="F351" s="219" t="s">
        <v>572</v>
      </c>
      <c r="G351" s="206"/>
      <c r="H351" s="206"/>
      <c r="I351" s="209"/>
      <c r="J351" s="220">
        <f>BK351</f>
        <v>0</v>
      </c>
      <c r="K351" s="206"/>
      <c r="L351" s="211"/>
      <c r="M351" s="212"/>
      <c r="N351" s="213"/>
      <c r="O351" s="213"/>
      <c r="P351" s="214">
        <f>SUM(P352:P369)</f>
        <v>0</v>
      </c>
      <c r="Q351" s="213"/>
      <c r="R351" s="214">
        <f>SUM(R352:R369)</f>
        <v>0.00264</v>
      </c>
      <c r="S351" s="213"/>
      <c r="T351" s="215">
        <f>SUM(T352:T369)</f>
        <v>0</v>
      </c>
      <c r="AR351" s="216" t="s">
        <v>84</v>
      </c>
      <c r="AT351" s="217" t="s">
        <v>73</v>
      </c>
      <c r="AU351" s="217" t="s">
        <v>82</v>
      </c>
      <c r="AY351" s="216" t="s">
        <v>141</v>
      </c>
      <c r="BK351" s="218">
        <f>SUM(BK352:BK369)</f>
        <v>0</v>
      </c>
    </row>
    <row r="352" s="1" customFormat="1" ht="25.5" customHeight="1">
      <c r="B352" s="46"/>
      <c r="C352" s="221" t="s">
        <v>573</v>
      </c>
      <c r="D352" s="221" t="s">
        <v>144</v>
      </c>
      <c r="E352" s="222" t="s">
        <v>574</v>
      </c>
      <c r="F352" s="223" t="s">
        <v>575</v>
      </c>
      <c r="G352" s="224" t="s">
        <v>147</v>
      </c>
      <c r="H352" s="225">
        <v>32</v>
      </c>
      <c r="I352" s="226"/>
      <c r="J352" s="227">
        <f>ROUND(I352*H352,2)</f>
        <v>0</v>
      </c>
      <c r="K352" s="223" t="s">
        <v>30</v>
      </c>
      <c r="L352" s="72"/>
      <c r="M352" s="228" t="s">
        <v>30</v>
      </c>
      <c r="N352" s="229" t="s">
        <v>45</v>
      </c>
      <c r="O352" s="47"/>
      <c r="P352" s="230">
        <f>O352*H352</f>
        <v>0</v>
      </c>
      <c r="Q352" s="230">
        <v>0</v>
      </c>
      <c r="R352" s="230">
        <f>Q352*H352</f>
        <v>0</v>
      </c>
      <c r="S352" s="230">
        <v>0</v>
      </c>
      <c r="T352" s="231">
        <f>S352*H352</f>
        <v>0</v>
      </c>
      <c r="AR352" s="24" t="s">
        <v>185</v>
      </c>
      <c r="AT352" s="24" t="s">
        <v>144</v>
      </c>
      <c r="AU352" s="24" t="s">
        <v>84</v>
      </c>
      <c r="AY352" s="24" t="s">
        <v>141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24" t="s">
        <v>82</v>
      </c>
      <c r="BK352" s="232">
        <f>ROUND(I352*H352,2)</f>
        <v>0</v>
      </c>
      <c r="BL352" s="24" t="s">
        <v>185</v>
      </c>
      <c r="BM352" s="24" t="s">
        <v>576</v>
      </c>
    </row>
    <row r="353" s="11" customFormat="1">
      <c r="B353" s="233"/>
      <c r="C353" s="234"/>
      <c r="D353" s="235" t="s">
        <v>150</v>
      </c>
      <c r="E353" s="236" t="s">
        <v>30</v>
      </c>
      <c r="F353" s="237" t="s">
        <v>577</v>
      </c>
      <c r="G353" s="234"/>
      <c r="H353" s="236" t="s">
        <v>30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AT353" s="243" t="s">
        <v>150</v>
      </c>
      <c r="AU353" s="243" t="s">
        <v>84</v>
      </c>
      <c r="AV353" s="11" t="s">
        <v>82</v>
      </c>
      <c r="AW353" s="11" t="s">
        <v>37</v>
      </c>
      <c r="AX353" s="11" t="s">
        <v>74</v>
      </c>
      <c r="AY353" s="243" t="s">
        <v>141</v>
      </c>
    </row>
    <row r="354" s="12" customFormat="1">
      <c r="B354" s="244"/>
      <c r="C354" s="245"/>
      <c r="D354" s="235" t="s">
        <v>150</v>
      </c>
      <c r="E354" s="246" t="s">
        <v>30</v>
      </c>
      <c r="F354" s="247" t="s">
        <v>578</v>
      </c>
      <c r="G354" s="245"/>
      <c r="H354" s="248">
        <v>20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AT354" s="254" t="s">
        <v>150</v>
      </c>
      <c r="AU354" s="254" t="s">
        <v>84</v>
      </c>
      <c r="AV354" s="12" t="s">
        <v>84</v>
      </c>
      <c r="AW354" s="12" t="s">
        <v>37</v>
      </c>
      <c r="AX354" s="12" t="s">
        <v>74</v>
      </c>
      <c r="AY354" s="254" t="s">
        <v>141</v>
      </c>
    </row>
    <row r="355" s="11" customFormat="1">
      <c r="B355" s="233"/>
      <c r="C355" s="234"/>
      <c r="D355" s="235" t="s">
        <v>150</v>
      </c>
      <c r="E355" s="236" t="s">
        <v>30</v>
      </c>
      <c r="F355" s="237" t="s">
        <v>579</v>
      </c>
      <c r="G355" s="234"/>
      <c r="H355" s="236" t="s">
        <v>30</v>
      </c>
      <c r="I355" s="238"/>
      <c r="J355" s="234"/>
      <c r="K355" s="234"/>
      <c r="L355" s="239"/>
      <c r="M355" s="240"/>
      <c r="N355" s="241"/>
      <c r="O355" s="241"/>
      <c r="P355" s="241"/>
      <c r="Q355" s="241"/>
      <c r="R355" s="241"/>
      <c r="S355" s="241"/>
      <c r="T355" s="242"/>
      <c r="AT355" s="243" t="s">
        <v>150</v>
      </c>
      <c r="AU355" s="243" t="s">
        <v>84</v>
      </c>
      <c r="AV355" s="11" t="s">
        <v>82</v>
      </c>
      <c r="AW355" s="11" t="s">
        <v>37</v>
      </c>
      <c r="AX355" s="11" t="s">
        <v>74</v>
      </c>
      <c r="AY355" s="243" t="s">
        <v>141</v>
      </c>
    </row>
    <row r="356" s="12" customFormat="1">
      <c r="B356" s="244"/>
      <c r="C356" s="245"/>
      <c r="D356" s="235" t="s">
        <v>150</v>
      </c>
      <c r="E356" s="246" t="s">
        <v>30</v>
      </c>
      <c r="F356" s="247" t="s">
        <v>580</v>
      </c>
      <c r="G356" s="245"/>
      <c r="H356" s="248">
        <v>12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AT356" s="254" t="s">
        <v>150</v>
      </c>
      <c r="AU356" s="254" t="s">
        <v>84</v>
      </c>
      <c r="AV356" s="12" t="s">
        <v>84</v>
      </c>
      <c r="AW356" s="12" t="s">
        <v>37</v>
      </c>
      <c r="AX356" s="12" t="s">
        <v>74</v>
      </c>
      <c r="AY356" s="254" t="s">
        <v>141</v>
      </c>
    </row>
    <row r="357" s="13" customFormat="1">
      <c r="B357" s="255"/>
      <c r="C357" s="256"/>
      <c r="D357" s="235" t="s">
        <v>150</v>
      </c>
      <c r="E357" s="257" t="s">
        <v>30</v>
      </c>
      <c r="F357" s="258" t="s">
        <v>170</v>
      </c>
      <c r="G357" s="256"/>
      <c r="H357" s="259">
        <v>32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AT357" s="265" t="s">
        <v>150</v>
      </c>
      <c r="AU357" s="265" t="s">
        <v>84</v>
      </c>
      <c r="AV357" s="13" t="s">
        <v>148</v>
      </c>
      <c r="AW357" s="13" t="s">
        <v>37</v>
      </c>
      <c r="AX357" s="13" t="s">
        <v>82</v>
      </c>
      <c r="AY357" s="265" t="s">
        <v>141</v>
      </c>
    </row>
    <row r="358" s="1" customFormat="1" ht="16.5" customHeight="1">
      <c r="B358" s="46"/>
      <c r="C358" s="221" t="s">
        <v>581</v>
      </c>
      <c r="D358" s="221" t="s">
        <v>144</v>
      </c>
      <c r="E358" s="222" t="s">
        <v>582</v>
      </c>
      <c r="F358" s="223" t="s">
        <v>583</v>
      </c>
      <c r="G358" s="224" t="s">
        <v>147</v>
      </c>
      <c r="H358" s="225">
        <v>12</v>
      </c>
      <c r="I358" s="226"/>
      <c r="J358" s="227">
        <f>ROUND(I358*H358,2)</f>
        <v>0</v>
      </c>
      <c r="K358" s="223" t="s">
        <v>162</v>
      </c>
      <c r="L358" s="72"/>
      <c r="M358" s="228" t="s">
        <v>30</v>
      </c>
      <c r="N358" s="229" t="s">
        <v>45</v>
      </c>
      <c r="O358" s="47"/>
      <c r="P358" s="230">
        <f>O358*H358</f>
        <v>0</v>
      </c>
      <c r="Q358" s="230">
        <v>0</v>
      </c>
      <c r="R358" s="230">
        <f>Q358*H358</f>
        <v>0</v>
      </c>
      <c r="S358" s="230">
        <v>0</v>
      </c>
      <c r="T358" s="231">
        <f>S358*H358</f>
        <v>0</v>
      </c>
      <c r="AR358" s="24" t="s">
        <v>185</v>
      </c>
      <c r="AT358" s="24" t="s">
        <v>144</v>
      </c>
      <c r="AU358" s="24" t="s">
        <v>84</v>
      </c>
      <c r="AY358" s="24" t="s">
        <v>141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24" t="s">
        <v>82</v>
      </c>
      <c r="BK358" s="232">
        <f>ROUND(I358*H358,2)</f>
        <v>0</v>
      </c>
      <c r="BL358" s="24" t="s">
        <v>185</v>
      </c>
      <c r="BM358" s="24" t="s">
        <v>584</v>
      </c>
    </row>
    <row r="359" s="11" customFormat="1">
      <c r="B359" s="233"/>
      <c r="C359" s="234"/>
      <c r="D359" s="235" t="s">
        <v>150</v>
      </c>
      <c r="E359" s="236" t="s">
        <v>30</v>
      </c>
      <c r="F359" s="237" t="s">
        <v>579</v>
      </c>
      <c r="G359" s="234"/>
      <c r="H359" s="236" t="s">
        <v>30</v>
      </c>
      <c r="I359" s="238"/>
      <c r="J359" s="234"/>
      <c r="K359" s="234"/>
      <c r="L359" s="239"/>
      <c r="M359" s="240"/>
      <c r="N359" s="241"/>
      <c r="O359" s="241"/>
      <c r="P359" s="241"/>
      <c r="Q359" s="241"/>
      <c r="R359" s="241"/>
      <c r="S359" s="241"/>
      <c r="T359" s="242"/>
      <c r="AT359" s="243" t="s">
        <v>150</v>
      </c>
      <c r="AU359" s="243" t="s">
        <v>84</v>
      </c>
      <c r="AV359" s="11" t="s">
        <v>82</v>
      </c>
      <c r="AW359" s="11" t="s">
        <v>37</v>
      </c>
      <c r="AX359" s="11" t="s">
        <v>74</v>
      </c>
      <c r="AY359" s="243" t="s">
        <v>141</v>
      </c>
    </row>
    <row r="360" s="12" customFormat="1">
      <c r="B360" s="244"/>
      <c r="C360" s="245"/>
      <c r="D360" s="235" t="s">
        <v>150</v>
      </c>
      <c r="E360" s="246" t="s">
        <v>30</v>
      </c>
      <c r="F360" s="247" t="s">
        <v>580</v>
      </c>
      <c r="G360" s="245"/>
      <c r="H360" s="248">
        <v>12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AT360" s="254" t="s">
        <v>150</v>
      </c>
      <c r="AU360" s="254" t="s">
        <v>84</v>
      </c>
      <c r="AV360" s="12" t="s">
        <v>84</v>
      </c>
      <c r="AW360" s="12" t="s">
        <v>37</v>
      </c>
      <c r="AX360" s="12" t="s">
        <v>82</v>
      </c>
      <c r="AY360" s="254" t="s">
        <v>141</v>
      </c>
    </row>
    <row r="361" s="1" customFormat="1" ht="16.5" customHeight="1">
      <c r="B361" s="46"/>
      <c r="C361" s="221" t="s">
        <v>585</v>
      </c>
      <c r="D361" s="221" t="s">
        <v>144</v>
      </c>
      <c r="E361" s="222" t="s">
        <v>586</v>
      </c>
      <c r="F361" s="223" t="s">
        <v>587</v>
      </c>
      <c r="G361" s="224" t="s">
        <v>147</v>
      </c>
      <c r="H361" s="225">
        <v>12</v>
      </c>
      <c r="I361" s="226"/>
      <c r="J361" s="227">
        <f>ROUND(I361*H361,2)</f>
        <v>0</v>
      </c>
      <c r="K361" s="223" t="s">
        <v>162</v>
      </c>
      <c r="L361" s="72"/>
      <c r="M361" s="228" t="s">
        <v>30</v>
      </c>
      <c r="N361" s="229" t="s">
        <v>45</v>
      </c>
      <c r="O361" s="47"/>
      <c r="P361" s="230">
        <f>O361*H361</f>
        <v>0</v>
      </c>
      <c r="Q361" s="230">
        <v>0</v>
      </c>
      <c r="R361" s="230">
        <f>Q361*H361</f>
        <v>0</v>
      </c>
      <c r="S361" s="230">
        <v>0</v>
      </c>
      <c r="T361" s="231">
        <f>S361*H361</f>
        <v>0</v>
      </c>
      <c r="AR361" s="24" t="s">
        <v>185</v>
      </c>
      <c r="AT361" s="24" t="s">
        <v>144</v>
      </c>
      <c r="AU361" s="24" t="s">
        <v>84</v>
      </c>
      <c r="AY361" s="24" t="s">
        <v>141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24" t="s">
        <v>82</v>
      </c>
      <c r="BK361" s="232">
        <f>ROUND(I361*H361,2)</f>
        <v>0</v>
      </c>
      <c r="BL361" s="24" t="s">
        <v>185</v>
      </c>
      <c r="BM361" s="24" t="s">
        <v>588</v>
      </c>
    </row>
    <row r="362" s="11" customFormat="1">
      <c r="B362" s="233"/>
      <c r="C362" s="234"/>
      <c r="D362" s="235" t="s">
        <v>150</v>
      </c>
      <c r="E362" s="236" t="s">
        <v>30</v>
      </c>
      <c r="F362" s="237" t="s">
        <v>579</v>
      </c>
      <c r="G362" s="234"/>
      <c r="H362" s="236" t="s">
        <v>30</v>
      </c>
      <c r="I362" s="238"/>
      <c r="J362" s="234"/>
      <c r="K362" s="234"/>
      <c r="L362" s="239"/>
      <c r="M362" s="240"/>
      <c r="N362" s="241"/>
      <c r="O362" s="241"/>
      <c r="P362" s="241"/>
      <c r="Q362" s="241"/>
      <c r="R362" s="241"/>
      <c r="S362" s="241"/>
      <c r="T362" s="242"/>
      <c r="AT362" s="243" t="s">
        <v>150</v>
      </c>
      <c r="AU362" s="243" t="s">
        <v>84</v>
      </c>
      <c r="AV362" s="11" t="s">
        <v>82</v>
      </c>
      <c r="AW362" s="11" t="s">
        <v>37</v>
      </c>
      <c r="AX362" s="11" t="s">
        <v>74</v>
      </c>
      <c r="AY362" s="243" t="s">
        <v>141</v>
      </c>
    </row>
    <row r="363" s="12" customFormat="1">
      <c r="B363" s="244"/>
      <c r="C363" s="245"/>
      <c r="D363" s="235" t="s">
        <v>150</v>
      </c>
      <c r="E363" s="246" t="s">
        <v>30</v>
      </c>
      <c r="F363" s="247" t="s">
        <v>589</v>
      </c>
      <c r="G363" s="245"/>
      <c r="H363" s="248">
        <v>12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AT363" s="254" t="s">
        <v>150</v>
      </c>
      <c r="AU363" s="254" t="s">
        <v>84</v>
      </c>
      <c r="AV363" s="12" t="s">
        <v>84</v>
      </c>
      <c r="AW363" s="12" t="s">
        <v>37</v>
      </c>
      <c r="AX363" s="12" t="s">
        <v>82</v>
      </c>
      <c r="AY363" s="254" t="s">
        <v>141</v>
      </c>
    </row>
    <row r="364" s="1" customFormat="1" ht="16.5" customHeight="1">
      <c r="B364" s="46"/>
      <c r="C364" s="221" t="s">
        <v>590</v>
      </c>
      <c r="D364" s="221" t="s">
        <v>144</v>
      </c>
      <c r="E364" s="222" t="s">
        <v>591</v>
      </c>
      <c r="F364" s="223" t="s">
        <v>592</v>
      </c>
      <c r="G364" s="224" t="s">
        <v>147</v>
      </c>
      <c r="H364" s="225">
        <v>12</v>
      </c>
      <c r="I364" s="226"/>
      <c r="J364" s="227">
        <f>ROUND(I364*H364,2)</f>
        <v>0</v>
      </c>
      <c r="K364" s="223" t="s">
        <v>162</v>
      </c>
      <c r="L364" s="72"/>
      <c r="M364" s="228" t="s">
        <v>30</v>
      </c>
      <c r="N364" s="229" t="s">
        <v>45</v>
      </c>
      <c r="O364" s="47"/>
      <c r="P364" s="230">
        <f>O364*H364</f>
        <v>0</v>
      </c>
      <c r="Q364" s="230">
        <v>6.9999999999999994E-05</v>
      </c>
      <c r="R364" s="230">
        <f>Q364*H364</f>
        <v>0.00083999999999999993</v>
      </c>
      <c r="S364" s="230">
        <v>0</v>
      </c>
      <c r="T364" s="231">
        <f>S364*H364</f>
        <v>0</v>
      </c>
      <c r="AR364" s="24" t="s">
        <v>185</v>
      </c>
      <c r="AT364" s="24" t="s">
        <v>144</v>
      </c>
      <c r="AU364" s="24" t="s">
        <v>84</v>
      </c>
      <c r="AY364" s="24" t="s">
        <v>141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24" t="s">
        <v>82</v>
      </c>
      <c r="BK364" s="232">
        <f>ROUND(I364*H364,2)</f>
        <v>0</v>
      </c>
      <c r="BL364" s="24" t="s">
        <v>185</v>
      </c>
      <c r="BM364" s="24" t="s">
        <v>593</v>
      </c>
    </row>
    <row r="365" s="11" customFormat="1">
      <c r="B365" s="233"/>
      <c r="C365" s="234"/>
      <c r="D365" s="235" t="s">
        <v>150</v>
      </c>
      <c r="E365" s="236" t="s">
        <v>30</v>
      </c>
      <c r="F365" s="237" t="s">
        <v>579</v>
      </c>
      <c r="G365" s="234"/>
      <c r="H365" s="236" t="s">
        <v>30</v>
      </c>
      <c r="I365" s="238"/>
      <c r="J365" s="234"/>
      <c r="K365" s="234"/>
      <c r="L365" s="239"/>
      <c r="M365" s="240"/>
      <c r="N365" s="241"/>
      <c r="O365" s="241"/>
      <c r="P365" s="241"/>
      <c r="Q365" s="241"/>
      <c r="R365" s="241"/>
      <c r="S365" s="241"/>
      <c r="T365" s="242"/>
      <c r="AT365" s="243" t="s">
        <v>150</v>
      </c>
      <c r="AU365" s="243" t="s">
        <v>84</v>
      </c>
      <c r="AV365" s="11" t="s">
        <v>82</v>
      </c>
      <c r="AW365" s="11" t="s">
        <v>37</v>
      </c>
      <c r="AX365" s="11" t="s">
        <v>74</v>
      </c>
      <c r="AY365" s="243" t="s">
        <v>141</v>
      </c>
    </row>
    <row r="366" s="12" customFormat="1">
      <c r="B366" s="244"/>
      <c r="C366" s="245"/>
      <c r="D366" s="235" t="s">
        <v>150</v>
      </c>
      <c r="E366" s="246" t="s">
        <v>30</v>
      </c>
      <c r="F366" s="247" t="s">
        <v>589</v>
      </c>
      <c r="G366" s="245"/>
      <c r="H366" s="248">
        <v>12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AT366" s="254" t="s">
        <v>150</v>
      </c>
      <c r="AU366" s="254" t="s">
        <v>84</v>
      </c>
      <c r="AV366" s="12" t="s">
        <v>84</v>
      </c>
      <c r="AW366" s="12" t="s">
        <v>37</v>
      </c>
      <c r="AX366" s="12" t="s">
        <v>82</v>
      </c>
      <c r="AY366" s="254" t="s">
        <v>141</v>
      </c>
    </row>
    <row r="367" s="1" customFormat="1" ht="16.5" customHeight="1">
      <c r="B367" s="46"/>
      <c r="C367" s="221" t="s">
        <v>594</v>
      </c>
      <c r="D367" s="221" t="s">
        <v>144</v>
      </c>
      <c r="E367" s="222" t="s">
        <v>595</v>
      </c>
      <c r="F367" s="223" t="s">
        <v>596</v>
      </c>
      <c r="G367" s="224" t="s">
        <v>147</v>
      </c>
      <c r="H367" s="225">
        <v>15</v>
      </c>
      <c r="I367" s="226"/>
      <c r="J367" s="227">
        <f>ROUND(I367*H367,2)</f>
        <v>0</v>
      </c>
      <c r="K367" s="223" t="s">
        <v>30</v>
      </c>
      <c r="L367" s="72"/>
      <c r="M367" s="228" t="s">
        <v>30</v>
      </c>
      <c r="N367" s="229" t="s">
        <v>45</v>
      </c>
      <c r="O367" s="47"/>
      <c r="P367" s="230">
        <f>O367*H367</f>
        <v>0</v>
      </c>
      <c r="Q367" s="230">
        <v>0.00012</v>
      </c>
      <c r="R367" s="230">
        <f>Q367*H367</f>
        <v>0.0018</v>
      </c>
      <c r="S367" s="230">
        <v>0</v>
      </c>
      <c r="T367" s="231">
        <f>S367*H367</f>
        <v>0</v>
      </c>
      <c r="AR367" s="24" t="s">
        <v>185</v>
      </c>
      <c r="AT367" s="24" t="s">
        <v>144</v>
      </c>
      <c r="AU367" s="24" t="s">
        <v>84</v>
      </c>
      <c r="AY367" s="24" t="s">
        <v>141</v>
      </c>
      <c r="BE367" s="232">
        <f>IF(N367="základní",J367,0)</f>
        <v>0</v>
      </c>
      <c r="BF367" s="232">
        <f>IF(N367="snížená",J367,0)</f>
        <v>0</v>
      </c>
      <c r="BG367" s="232">
        <f>IF(N367="zákl. přenesená",J367,0)</f>
        <v>0</v>
      </c>
      <c r="BH367" s="232">
        <f>IF(N367="sníž. přenesená",J367,0)</f>
        <v>0</v>
      </c>
      <c r="BI367" s="232">
        <f>IF(N367="nulová",J367,0)</f>
        <v>0</v>
      </c>
      <c r="BJ367" s="24" t="s">
        <v>82</v>
      </c>
      <c r="BK367" s="232">
        <f>ROUND(I367*H367,2)</f>
        <v>0</v>
      </c>
      <c r="BL367" s="24" t="s">
        <v>185</v>
      </c>
      <c r="BM367" s="24" t="s">
        <v>597</v>
      </c>
    </row>
    <row r="368" s="11" customFormat="1">
      <c r="B368" s="233"/>
      <c r="C368" s="234"/>
      <c r="D368" s="235" t="s">
        <v>150</v>
      </c>
      <c r="E368" s="236" t="s">
        <v>30</v>
      </c>
      <c r="F368" s="237" t="s">
        <v>598</v>
      </c>
      <c r="G368" s="234"/>
      <c r="H368" s="236" t="s">
        <v>30</v>
      </c>
      <c r="I368" s="238"/>
      <c r="J368" s="234"/>
      <c r="K368" s="234"/>
      <c r="L368" s="239"/>
      <c r="M368" s="240"/>
      <c r="N368" s="241"/>
      <c r="O368" s="241"/>
      <c r="P368" s="241"/>
      <c r="Q368" s="241"/>
      <c r="R368" s="241"/>
      <c r="S368" s="241"/>
      <c r="T368" s="242"/>
      <c r="AT368" s="243" t="s">
        <v>150</v>
      </c>
      <c r="AU368" s="243" t="s">
        <v>84</v>
      </c>
      <c r="AV368" s="11" t="s">
        <v>82</v>
      </c>
      <c r="AW368" s="11" t="s">
        <v>37</v>
      </c>
      <c r="AX368" s="11" t="s">
        <v>74</v>
      </c>
      <c r="AY368" s="243" t="s">
        <v>141</v>
      </c>
    </row>
    <row r="369" s="12" customFormat="1">
      <c r="B369" s="244"/>
      <c r="C369" s="245"/>
      <c r="D369" s="235" t="s">
        <v>150</v>
      </c>
      <c r="E369" s="246" t="s">
        <v>30</v>
      </c>
      <c r="F369" s="247" t="s">
        <v>599</v>
      </c>
      <c r="G369" s="245"/>
      <c r="H369" s="248">
        <v>15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AT369" s="254" t="s">
        <v>150</v>
      </c>
      <c r="AU369" s="254" t="s">
        <v>84</v>
      </c>
      <c r="AV369" s="12" t="s">
        <v>84</v>
      </c>
      <c r="AW369" s="12" t="s">
        <v>37</v>
      </c>
      <c r="AX369" s="12" t="s">
        <v>82</v>
      </c>
      <c r="AY369" s="254" t="s">
        <v>141</v>
      </c>
    </row>
    <row r="370" s="10" customFormat="1" ht="29.88" customHeight="1">
      <c r="B370" s="205"/>
      <c r="C370" s="206"/>
      <c r="D370" s="207" t="s">
        <v>73</v>
      </c>
      <c r="E370" s="219" t="s">
        <v>600</v>
      </c>
      <c r="F370" s="219" t="s">
        <v>601</v>
      </c>
      <c r="G370" s="206"/>
      <c r="H370" s="206"/>
      <c r="I370" s="209"/>
      <c r="J370" s="220">
        <f>BK370</f>
        <v>0</v>
      </c>
      <c r="K370" s="206"/>
      <c r="L370" s="211"/>
      <c r="M370" s="212"/>
      <c r="N370" s="213"/>
      <c r="O370" s="213"/>
      <c r="P370" s="214">
        <f>SUM(P371:P382)</f>
        <v>0</v>
      </c>
      <c r="Q370" s="213"/>
      <c r="R370" s="214">
        <f>SUM(R371:R382)</f>
        <v>0.047000000000000007</v>
      </c>
      <c r="S370" s="213"/>
      <c r="T370" s="215">
        <f>SUM(T371:T382)</f>
        <v>0</v>
      </c>
      <c r="AR370" s="216" t="s">
        <v>84</v>
      </c>
      <c r="AT370" s="217" t="s">
        <v>73</v>
      </c>
      <c r="AU370" s="217" t="s">
        <v>82</v>
      </c>
      <c r="AY370" s="216" t="s">
        <v>141</v>
      </c>
      <c r="BK370" s="218">
        <f>SUM(BK371:BK382)</f>
        <v>0</v>
      </c>
    </row>
    <row r="371" s="1" customFormat="1" ht="16.5" customHeight="1">
      <c r="B371" s="46"/>
      <c r="C371" s="221" t="s">
        <v>602</v>
      </c>
      <c r="D371" s="221" t="s">
        <v>144</v>
      </c>
      <c r="E371" s="222" t="s">
        <v>603</v>
      </c>
      <c r="F371" s="223" t="s">
        <v>604</v>
      </c>
      <c r="G371" s="224" t="s">
        <v>147</v>
      </c>
      <c r="H371" s="225">
        <v>94</v>
      </c>
      <c r="I371" s="226"/>
      <c r="J371" s="227">
        <f>ROUND(I371*H371,2)</f>
        <v>0</v>
      </c>
      <c r="K371" s="223" t="s">
        <v>162</v>
      </c>
      <c r="L371" s="72"/>
      <c r="M371" s="228" t="s">
        <v>30</v>
      </c>
      <c r="N371" s="229" t="s">
        <v>45</v>
      </c>
      <c r="O371" s="47"/>
      <c r="P371" s="230">
        <f>O371*H371</f>
        <v>0</v>
      </c>
      <c r="Q371" s="230">
        <v>0.00020000000000000001</v>
      </c>
      <c r="R371" s="230">
        <f>Q371*H371</f>
        <v>0.018800000000000001</v>
      </c>
      <c r="S371" s="230">
        <v>0</v>
      </c>
      <c r="T371" s="231">
        <f>S371*H371</f>
        <v>0</v>
      </c>
      <c r="AR371" s="24" t="s">
        <v>185</v>
      </c>
      <c r="AT371" s="24" t="s">
        <v>144</v>
      </c>
      <c r="AU371" s="24" t="s">
        <v>84</v>
      </c>
      <c r="AY371" s="24" t="s">
        <v>141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24" t="s">
        <v>82</v>
      </c>
      <c r="BK371" s="232">
        <f>ROUND(I371*H371,2)</f>
        <v>0</v>
      </c>
      <c r="BL371" s="24" t="s">
        <v>185</v>
      </c>
      <c r="BM371" s="24" t="s">
        <v>605</v>
      </c>
    </row>
    <row r="372" s="11" customFormat="1">
      <c r="B372" s="233"/>
      <c r="C372" s="234"/>
      <c r="D372" s="235" t="s">
        <v>150</v>
      </c>
      <c r="E372" s="236" t="s">
        <v>30</v>
      </c>
      <c r="F372" s="237" t="s">
        <v>295</v>
      </c>
      <c r="G372" s="234"/>
      <c r="H372" s="236" t="s">
        <v>30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AT372" s="243" t="s">
        <v>150</v>
      </c>
      <c r="AU372" s="243" t="s">
        <v>84</v>
      </c>
      <c r="AV372" s="11" t="s">
        <v>82</v>
      </c>
      <c r="AW372" s="11" t="s">
        <v>37</v>
      </c>
      <c r="AX372" s="11" t="s">
        <v>74</v>
      </c>
      <c r="AY372" s="243" t="s">
        <v>141</v>
      </c>
    </row>
    <row r="373" s="12" customFormat="1">
      <c r="B373" s="244"/>
      <c r="C373" s="245"/>
      <c r="D373" s="235" t="s">
        <v>150</v>
      </c>
      <c r="E373" s="246" t="s">
        <v>30</v>
      </c>
      <c r="F373" s="247" t="s">
        <v>296</v>
      </c>
      <c r="G373" s="245"/>
      <c r="H373" s="248">
        <v>94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AT373" s="254" t="s">
        <v>150</v>
      </c>
      <c r="AU373" s="254" t="s">
        <v>84</v>
      </c>
      <c r="AV373" s="12" t="s">
        <v>84</v>
      </c>
      <c r="AW373" s="12" t="s">
        <v>37</v>
      </c>
      <c r="AX373" s="12" t="s">
        <v>82</v>
      </c>
      <c r="AY373" s="254" t="s">
        <v>141</v>
      </c>
    </row>
    <row r="374" s="1" customFormat="1" ht="25.5" customHeight="1">
      <c r="B374" s="46"/>
      <c r="C374" s="221" t="s">
        <v>606</v>
      </c>
      <c r="D374" s="221" t="s">
        <v>144</v>
      </c>
      <c r="E374" s="222" t="s">
        <v>607</v>
      </c>
      <c r="F374" s="223" t="s">
        <v>608</v>
      </c>
      <c r="G374" s="224" t="s">
        <v>147</v>
      </c>
      <c r="H374" s="225">
        <v>94</v>
      </c>
      <c r="I374" s="226"/>
      <c r="J374" s="227">
        <f>ROUND(I374*H374,2)</f>
        <v>0</v>
      </c>
      <c r="K374" s="223" t="s">
        <v>162</v>
      </c>
      <c r="L374" s="72"/>
      <c r="M374" s="228" t="s">
        <v>30</v>
      </c>
      <c r="N374" s="229" t="s">
        <v>45</v>
      </c>
      <c r="O374" s="47"/>
      <c r="P374" s="230">
        <f>O374*H374</f>
        <v>0</v>
      </c>
      <c r="Q374" s="230">
        <v>0.00029</v>
      </c>
      <c r="R374" s="230">
        <f>Q374*H374</f>
        <v>0.02726</v>
      </c>
      <c r="S374" s="230">
        <v>0</v>
      </c>
      <c r="T374" s="231">
        <f>S374*H374</f>
        <v>0</v>
      </c>
      <c r="AR374" s="24" t="s">
        <v>185</v>
      </c>
      <c r="AT374" s="24" t="s">
        <v>144</v>
      </c>
      <c r="AU374" s="24" t="s">
        <v>84</v>
      </c>
      <c r="AY374" s="24" t="s">
        <v>141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24" t="s">
        <v>82</v>
      </c>
      <c r="BK374" s="232">
        <f>ROUND(I374*H374,2)</f>
        <v>0</v>
      </c>
      <c r="BL374" s="24" t="s">
        <v>185</v>
      </c>
      <c r="BM374" s="24" t="s">
        <v>609</v>
      </c>
    </row>
    <row r="375" s="11" customFormat="1">
      <c r="B375" s="233"/>
      <c r="C375" s="234"/>
      <c r="D375" s="235" t="s">
        <v>150</v>
      </c>
      <c r="E375" s="236" t="s">
        <v>30</v>
      </c>
      <c r="F375" s="237" t="s">
        <v>610</v>
      </c>
      <c r="G375" s="234"/>
      <c r="H375" s="236" t="s">
        <v>30</v>
      </c>
      <c r="I375" s="238"/>
      <c r="J375" s="234"/>
      <c r="K375" s="234"/>
      <c r="L375" s="239"/>
      <c r="M375" s="240"/>
      <c r="N375" s="241"/>
      <c r="O375" s="241"/>
      <c r="P375" s="241"/>
      <c r="Q375" s="241"/>
      <c r="R375" s="241"/>
      <c r="S375" s="241"/>
      <c r="T375" s="242"/>
      <c r="AT375" s="243" t="s">
        <v>150</v>
      </c>
      <c r="AU375" s="243" t="s">
        <v>84</v>
      </c>
      <c r="AV375" s="11" t="s">
        <v>82</v>
      </c>
      <c r="AW375" s="11" t="s">
        <v>37</v>
      </c>
      <c r="AX375" s="11" t="s">
        <v>74</v>
      </c>
      <c r="AY375" s="243" t="s">
        <v>141</v>
      </c>
    </row>
    <row r="376" s="11" customFormat="1">
      <c r="B376" s="233"/>
      <c r="C376" s="234"/>
      <c r="D376" s="235" t="s">
        <v>150</v>
      </c>
      <c r="E376" s="236" t="s">
        <v>30</v>
      </c>
      <c r="F376" s="237" t="s">
        <v>226</v>
      </c>
      <c r="G376" s="234"/>
      <c r="H376" s="236" t="s">
        <v>30</v>
      </c>
      <c r="I376" s="238"/>
      <c r="J376" s="234"/>
      <c r="K376" s="234"/>
      <c r="L376" s="239"/>
      <c r="M376" s="240"/>
      <c r="N376" s="241"/>
      <c r="O376" s="241"/>
      <c r="P376" s="241"/>
      <c r="Q376" s="241"/>
      <c r="R376" s="241"/>
      <c r="S376" s="241"/>
      <c r="T376" s="242"/>
      <c r="AT376" s="243" t="s">
        <v>150</v>
      </c>
      <c r="AU376" s="243" t="s">
        <v>84</v>
      </c>
      <c r="AV376" s="11" t="s">
        <v>82</v>
      </c>
      <c r="AW376" s="11" t="s">
        <v>37</v>
      </c>
      <c r="AX376" s="11" t="s">
        <v>74</v>
      </c>
      <c r="AY376" s="243" t="s">
        <v>141</v>
      </c>
    </row>
    <row r="377" s="12" customFormat="1">
      <c r="B377" s="244"/>
      <c r="C377" s="245"/>
      <c r="D377" s="235" t="s">
        <v>150</v>
      </c>
      <c r="E377" s="246" t="s">
        <v>30</v>
      </c>
      <c r="F377" s="247" t="s">
        <v>611</v>
      </c>
      <c r="G377" s="245"/>
      <c r="H377" s="248">
        <v>28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AT377" s="254" t="s">
        <v>150</v>
      </c>
      <c r="AU377" s="254" t="s">
        <v>84</v>
      </c>
      <c r="AV377" s="12" t="s">
        <v>84</v>
      </c>
      <c r="AW377" s="12" t="s">
        <v>37</v>
      </c>
      <c r="AX377" s="12" t="s">
        <v>74</v>
      </c>
      <c r="AY377" s="254" t="s">
        <v>141</v>
      </c>
    </row>
    <row r="378" s="12" customFormat="1">
      <c r="B378" s="244"/>
      <c r="C378" s="245"/>
      <c r="D378" s="235" t="s">
        <v>150</v>
      </c>
      <c r="E378" s="246" t="s">
        <v>30</v>
      </c>
      <c r="F378" s="247" t="s">
        <v>612</v>
      </c>
      <c r="G378" s="245"/>
      <c r="H378" s="248">
        <v>57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AT378" s="254" t="s">
        <v>150</v>
      </c>
      <c r="AU378" s="254" t="s">
        <v>84</v>
      </c>
      <c r="AV378" s="12" t="s">
        <v>84</v>
      </c>
      <c r="AW378" s="12" t="s">
        <v>37</v>
      </c>
      <c r="AX378" s="12" t="s">
        <v>74</v>
      </c>
      <c r="AY378" s="254" t="s">
        <v>141</v>
      </c>
    </row>
    <row r="379" s="12" customFormat="1">
      <c r="B379" s="244"/>
      <c r="C379" s="245"/>
      <c r="D379" s="235" t="s">
        <v>150</v>
      </c>
      <c r="E379" s="246" t="s">
        <v>30</v>
      </c>
      <c r="F379" s="247" t="s">
        <v>613</v>
      </c>
      <c r="G379" s="245"/>
      <c r="H379" s="248">
        <v>9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AT379" s="254" t="s">
        <v>150</v>
      </c>
      <c r="AU379" s="254" t="s">
        <v>84</v>
      </c>
      <c r="AV379" s="12" t="s">
        <v>84</v>
      </c>
      <c r="AW379" s="12" t="s">
        <v>37</v>
      </c>
      <c r="AX379" s="12" t="s">
        <v>74</v>
      </c>
      <c r="AY379" s="254" t="s">
        <v>141</v>
      </c>
    </row>
    <row r="380" s="13" customFormat="1">
      <c r="B380" s="255"/>
      <c r="C380" s="256"/>
      <c r="D380" s="235" t="s">
        <v>150</v>
      </c>
      <c r="E380" s="257" t="s">
        <v>30</v>
      </c>
      <c r="F380" s="258" t="s">
        <v>170</v>
      </c>
      <c r="G380" s="256"/>
      <c r="H380" s="259">
        <v>94</v>
      </c>
      <c r="I380" s="260"/>
      <c r="J380" s="256"/>
      <c r="K380" s="256"/>
      <c r="L380" s="261"/>
      <c r="M380" s="262"/>
      <c r="N380" s="263"/>
      <c r="O380" s="263"/>
      <c r="P380" s="263"/>
      <c r="Q380" s="263"/>
      <c r="R380" s="263"/>
      <c r="S380" s="263"/>
      <c r="T380" s="264"/>
      <c r="AT380" s="265" t="s">
        <v>150</v>
      </c>
      <c r="AU380" s="265" t="s">
        <v>84</v>
      </c>
      <c r="AV380" s="13" t="s">
        <v>148</v>
      </c>
      <c r="AW380" s="13" t="s">
        <v>37</v>
      </c>
      <c r="AX380" s="13" t="s">
        <v>82</v>
      </c>
      <c r="AY380" s="265" t="s">
        <v>141</v>
      </c>
    </row>
    <row r="381" s="1" customFormat="1" ht="25.5" customHeight="1">
      <c r="B381" s="46"/>
      <c r="C381" s="221" t="s">
        <v>614</v>
      </c>
      <c r="D381" s="221" t="s">
        <v>144</v>
      </c>
      <c r="E381" s="222" t="s">
        <v>615</v>
      </c>
      <c r="F381" s="223" t="s">
        <v>616</v>
      </c>
      <c r="G381" s="224" t="s">
        <v>147</v>
      </c>
      <c r="H381" s="225">
        <v>94</v>
      </c>
      <c r="I381" s="226"/>
      <c r="J381" s="227">
        <f>ROUND(I381*H381,2)</f>
        <v>0</v>
      </c>
      <c r="K381" s="223" t="s">
        <v>162</v>
      </c>
      <c r="L381" s="72"/>
      <c r="M381" s="228" t="s">
        <v>30</v>
      </c>
      <c r="N381" s="229" t="s">
        <v>45</v>
      </c>
      <c r="O381" s="47"/>
      <c r="P381" s="230">
        <f>O381*H381</f>
        <v>0</v>
      </c>
      <c r="Q381" s="230">
        <v>0</v>
      </c>
      <c r="R381" s="230">
        <f>Q381*H381</f>
        <v>0</v>
      </c>
      <c r="S381" s="230">
        <v>0</v>
      </c>
      <c r="T381" s="231">
        <f>S381*H381</f>
        <v>0</v>
      </c>
      <c r="AR381" s="24" t="s">
        <v>185</v>
      </c>
      <c r="AT381" s="24" t="s">
        <v>144</v>
      </c>
      <c r="AU381" s="24" t="s">
        <v>84</v>
      </c>
      <c r="AY381" s="24" t="s">
        <v>141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24" t="s">
        <v>82</v>
      </c>
      <c r="BK381" s="232">
        <f>ROUND(I381*H381,2)</f>
        <v>0</v>
      </c>
      <c r="BL381" s="24" t="s">
        <v>185</v>
      </c>
      <c r="BM381" s="24" t="s">
        <v>617</v>
      </c>
    </row>
    <row r="382" s="1" customFormat="1" ht="25.5" customHeight="1">
      <c r="B382" s="46"/>
      <c r="C382" s="221" t="s">
        <v>618</v>
      </c>
      <c r="D382" s="221" t="s">
        <v>144</v>
      </c>
      <c r="E382" s="222" t="s">
        <v>619</v>
      </c>
      <c r="F382" s="223" t="s">
        <v>620</v>
      </c>
      <c r="G382" s="224" t="s">
        <v>147</v>
      </c>
      <c r="H382" s="225">
        <v>94</v>
      </c>
      <c r="I382" s="226"/>
      <c r="J382" s="227">
        <f>ROUND(I382*H382,2)</f>
        <v>0</v>
      </c>
      <c r="K382" s="223" t="s">
        <v>162</v>
      </c>
      <c r="L382" s="72"/>
      <c r="M382" s="228" t="s">
        <v>30</v>
      </c>
      <c r="N382" s="287" t="s">
        <v>45</v>
      </c>
      <c r="O382" s="288"/>
      <c r="P382" s="289">
        <f>O382*H382</f>
        <v>0</v>
      </c>
      <c r="Q382" s="289">
        <v>1.0000000000000001E-05</v>
      </c>
      <c r="R382" s="289">
        <f>Q382*H382</f>
        <v>0.00094000000000000008</v>
      </c>
      <c r="S382" s="289">
        <v>0</v>
      </c>
      <c r="T382" s="290">
        <f>S382*H382</f>
        <v>0</v>
      </c>
      <c r="AR382" s="24" t="s">
        <v>185</v>
      </c>
      <c r="AT382" s="24" t="s">
        <v>144</v>
      </c>
      <c r="AU382" s="24" t="s">
        <v>84</v>
      </c>
      <c r="AY382" s="24" t="s">
        <v>141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24" t="s">
        <v>82</v>
      </c>
      <c r="BK382" s="232">
        <f>ROUND(I382*H382,2)</f>
        <v>0</v>
      </c>
      <c r="BL382" s="24" t="s">
        <v>185</v>
      </c>
      <c r="BM382" s="24" t="s">
        <v>621</v>
      </c>
    </row>
    <row r="383" s="1" customFormat="1" ht="6.96" customHeight="1">
      <c r="B383" s="67"/>
      <c r="C383" s="68"/>
      <c r="D383" s="68"/>
      <c r="E383" s="68"/>
      <c r="F383" s="68"/>
      <c r="G383" s="68"/>
      <c r="H383" s="68"/>
      <c r="I383" s="166"/>
      <c r="J383" s="68"/>
      <c r="K383" s="68"/>
      <c r="L383" s="72"/>
    </row>
  </sheetData>
  <sheetProtection sheet="1" autoFilter="0" formatColumns="0" formatRows="0" objects="1" scenarios="1" spinCount="100000" saltValue="eojrKriAYTs12vqTkyl1joLLBoEVA8QKMYTb5dOsdEoDOxE4MoEKMwbnNOXJjZfBuSuEj36wunkpPWStPV29mw==" hashValue="YAaPelMdIBPlpkTW2MShrM7U8I6sbBx1HQYFuDEQxEZgo1tk7hrl+ZP3KpsjSInvfFKUp/gix05gniLSi/Wizw==" algorithmName="SHA-512" password="CC35"/>
  <autoFilter ref="C91:K382"/>
  <mergeCells count="10">
    <mergeCell ref="E7:H7"/>
    <mergeCell ref="E9:H9"/>
    <mergeCell ref="E24:H24"/>
    <mergeCell ref="E45:H45"/>
    <mergeCell ref="E47:H47"/>
    <mergeCell ref="J51:J52"/>
    <mergeCell ref="E82:H82"/>
    <mergeCell ref="E84:H84"/>
    <mergeCell ref="G1:H1"/>
    <mergeCell ref="L2:V2"/>
  </mergeCells>
  <hyperlinks>
    <hyperlink ref="F1:G1" location="C2" display="1) Krycí list soupisu"/>
    <hyperlink ref="G1:H1" location="C54" display="2) Rekapitulace"/>
    <hyperlink ref="J1" location="C9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96</v>
      </c>
      <c r="G1" s="139" t="s">
        <v>97</v>
      </c>
      <c r="H1" s="139"/>
      <c r="I1" s="140"/>
      <c r="J1" s="139" t="s">
        <v>98</v>
      </c>
      <c r="K1" s="138" t="s">
        <v>99</v>
      </c>
      <c r="L1" s="139" t="s">
        <v>100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87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84</v>
      </c>
    </row>
    <row r="4" ht="36.96" customHeight="1">
      <c r="B4" s="28"/>
      <c r="C4" s="29"/>
      <c r="D4" s="30" t="s">
        <v>101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B1707 Stavební úpravy ZŠ JANOV - projektová dokumentace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102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622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23</v>
      </c>
      <c r="K11" s="51"/>
    </row>
    <row r="12" s="1" customFormat="1" ht="14.4" customHeight="1">
      <c r="B12" s="46"/>
      <c r="C12" s="47"/>
      <c r="D12" s="40" t="s">
        <v>24</v>
      </c>
      <c r="E12" s="47"/>
      <c r="F12" s="35" t="s">
        <v>25</v>
      </c>
      <c r="G12" s="47"/>
      <c r="H12" s="47"/>
      <c r="I12" s="146" t="s">
        <v>26</v>
      </c>
      <c r="J12" s="147" t="str">
        <f>'Rekapitulace stavby'!AN8</f>
        <v>26. 2. 2018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28</v>
      </c>
      <c r="E14" s="47"/>
      <c r="F14" s="47"/>
      <c r="G14" s="47"/>
      <c r="H14" s="47"/>
      <c r="I14" s="146" t="s">
        <v>29</v>
      </c>
      <c r="J14" s="35" t="s">
        <v>30</v>
      </c>
      <c r="K14" s="51"/>
    </row>
    <row r="15" s="1" customFormat="1" ht="18" customHeight="1">
      <c r="B15" s="46"/>
      <c r="C15" s="47"/>
      <c r="D15" s="47"/>
      <c r="E15" s="35" t="s">
        <v>31</v>
      </c>
      <c r="F15" s="47"/>
      <c r="G15" s="47"/>
      <c r="H15" s="47"/>
      <c r="I15" s="146" t="s">
        <v>32</v>
      </c>
      <c r="J15" s="35" t="s">
        <v>30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33</v>
      </c>
      <c r="E17" s="47"/>
      <c r="F17" s="47"/>
      <c r="G17" s="47"/>
      <c r="H17" s="47"/>
      <c r="I17" s="146" t="s">
        <v>29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32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35</v>
      </c>
      <c r="E20" s="47"/>
      <c r="F20" s="47"/>
      <c r="G20" s="47"/>
      <c r="H20" s="47"/>
      <c r="I20" s="146" t="s">
        <v>29</v>
      </c>
      <c r="J20" s="35" t="s">
        <v>30</v>
      </c>
      <c r="K20" s="51"/>
    </row>
    <row r="21" s="1" customFormat="1" ht="18" customHeight="1">
      <c r="B21" s="46"/>
      <c r="C21" s="47"/>
      <c r="D21" s="47"/>
      <c r="E21" s="35" t="s">
        <v>36</v>
      </c>
      <c r="F21" s="47"/>
      <c r="G21" s="47"/>
      <c r="H21" s="47"/>
      <c r="I21" s="146" t="s">
        <v>32</v>
      </c>
      <c r="J21" s="35" t="s">
        <v>30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38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30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40</v>
      </c>
      <c r="E27" s="47"/>
      <c r="F27" s="47"/>
      <c r="G27" s="47"/>
      <c r="H27" s="47"/>
      <c r="I27" s="144"/>
      <c r="J27" s="155">
        <f>ROUND(J92,2)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42</v>
      </c>
      <c r="G29" s="47"/>
      <c r="H29" s="47"/>
      <c r="I29" s="156" t="s">
        <v>41</v>
      </c>
      <c r="J29" s="52" t="s">
        <v>43</v>
      </c>
      <c r="K29" s="51"/>
    </row>
    <row r="30" s="1" customFormat="1" ht="14.4" customHeight="1">
      <c r="B30" s="46"/>
      <c r="C30" s="47"/>
      <c r="D30" s="55" t="s">
        <v>44</v>
      </c>
      <c r="E30" s="55" t="s">
        <v>45</v>
      </c>
      <c r="F30" s="157">
        <f>ROUND(SUM(BE92:BE420), 2)</f>
        <v>0</v>
      </c>
      <c r="G30" s="47"/>
      <c r="H30" s="47"/>
      <c r="I30" s="158">
        <v>0.20999999999999999</v>
      </c>
      <c r="J30" s="157">
        <f>ROUND(ROUND((SUM(BE92:BE420)), 2)*I30, 2)</f>
        <v>0</v>
      </c>
      <c r="K30" s="51"/>
    </row>
    <row r="31" s="1" customFormat="1" ht="14.4" customHeight="1">
      <c r="B31" s="46"/>
      <c r="C31" s="47"/>
      <c r="D31" s="47"/>
      <c r="E31" s="55" t="s">
        <v>46</v>
      </c>
      <c r="F31" s="157">
        <f>ROUND(SUM(BF92:BF420), 2)</f>
        <v>0</v>
      </c>
      <c r="G31" s="47"/>
      <c r="H31" s="47"/>
      <c r="I31" s="158">
        <v>0.14999999999999999</v>
      </c>
      <c r="J31" s="157">
        <f>ROUND(ROUND((SUM(BF92:BF420)),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47</v>
      </c>
      <c r="F32" s="157">
        <f>ROUND(SUM(BG92:BG420),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48</v>
      </c>
      <c r="F33" s="157">
        <f>ROUND(SUM(BH92:BH420),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49</v>
      </c>
      <c r="F34" s="157">
        <f>ROUND(SUM(BI92:BI420),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50</v>
      </c>
      <c r="E36" s="98"/>
      <c r="F36" s="98"/>
      <c r="G36" s="161" t="s">
        <v>51</v>
      </c>
      <c r="H36" s="162" t="s">
        <v>52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104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B1707 Stavební úpravy ZŠ JANOV - projektová dokumentace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102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B - Pavilon C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24</v>
      </c>
      <c r="D49" s="47"/>
      <c r="E49" s="47"/>
      <c r="F49" s="35" t="str">
        <f>F12</f>
        <v>Litvínov</v>
      </c>
      <c r="G49" s="47"/>
      <c r="H49" s="47"/>
      <c r="I49" s="146" t="s">
        <v>26</v>
      </c>
      <c r="J49" s="147" t="str">
        <f>IF(J12="","",J12)</f>
        <v>26. 2. 2018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28</v>
      </c>
      <c r="D51" s="47"/>
      <c r="E51" s="47"/>
      <c r="F51" s="35" t="str">
        <f>E15</f>
        <v>Město Litvínov</v>
      </c>
      <c r="G51" s="47"/>
      <c r="H51" s="47"/>
      <c r="I51" s="146" t="s">
        <v>35</v>
      </c>
      <c r="J51" s="44" t="str">
        <f>E21</f>
        <v>BPO spol. s r.o.,Lidická 1239,36317 OSTROV</v>
      </c>
      <c r="K51" s="51"/>
    </row>
    <row r="52" s="1" customFormat="1" ht="14.4" customHeight="1">
      <c r="B52" s="46"/>
      <c r="C52" s="40" t="s">
        <v>33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105</v>
      </c>
      <c r="D54" s="159"/>
      <c r="E54" s="159"/>
      <c r="F54" s="159"/>
      <c r="G54" s="159"/>
      <c r="H54" s="159"/>
      <c r="I54" s="173"/>
      <c r="J54" s="174" t="s">
        <v>106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107</v>
      </c>
      <c r="D56" s="47"/>
      <c r="E56" s="47"/>
      <c r="F56" s="47"/>
      <c r="G56" s="47"/>
      <c r="H56" s="47"/>
      <c r="I56" s="144"/>
      <c r="J56" s="155">
        <f>J92</f>
        <v>0</v>
      </c>
      <c r="K56" s="51"/>
      <c r="AU56" s="24" t="s">
        <v>108</v>
      </c>
    </row>
    <row r="57" s="7" customFormat="1" ht="24.96" customHeight="1">
      <c r="B57" s="177"/>
      <c r="C57" s="178"/>
      <c r="D57" s="179" t="s">
        <v>109</v>
      </c>
      <c r="E57" s="180"/>
      <c r="F57" s="180"/>
      <c r="G57" s="180"/>
      <c r="H57" s="180"/>
      <c r="I57" s="181"/>
      <c r="J57" s="182">
        <f>J93</f>
        <v>0</v>
      </c>
      <c r="K57" s="183"/>
    </row>
    <row r="58" s="8" customFormat="1" ht="19.92" customHeight="1">
      <c r="B58" s="184"/>
      <c r="C58" s="185"/>
      <c r="D58" s="186" t="s">
        <v>110</v>
      </c>
      <c r="E58" s="187"/>
      <c r="F58" s="187"/>
      <c r="G58" s="187"/>
      <c r="H58" s="187"/>
      <c r="I58" s="188"/>
      <c r="J58" s="189">
        <f>J94</f>
        <v>0</v>
      </c>
      <c r="K58" s="190"/>
    </row>
    <row r="59" s="8" customFormat="1" ht="19.92" customHeight="1">
      <c r="B59" s="184"/>
      <c r="C59" s="185"/>
      <c r="D59" s="186" t="s">
        <v>111</v>
      </c>
      <c r="E59" s="187"/>
      <c r="F59" s="187"/>
      <c r="G59" s="187"/>
      <c r="H59" s="187"/>
      <c r="I59" s="188"/>
      <c r="J59" s="189">
        <f>J101</f>
        <v>0</v>
      </c>
      <c r="K59" s="190"/>
    </row>
    <row r="60" s="8" customFormat="1" ht="19.92" customHeight="1">
      <c r="B60" s="184"/>
      <c r="C60" s="185"/>
      <c r="D60" s="186" t="s">
        <v>112</v>
      </c>
      <c r="E60" s="187"/>
      <c r="F60" s="187"/>
      <c r="G60" s="187"/>
      <c r="H60" s="187"/>
      <c r="I60" s="188"/>
      <c r="J60" s="189">
        <f>J128</f>
        <v>0</v>
      </c>
      <c r="K60" s="190"/>
    </row>
    <row r="61" s="8" customFormat="1" ht="19.92" customHeight="1">
      <c r="B61" s="184"/>
      <c r="C61" s="185"/>
      <c r="D61" s="186" t="s">
        <v>113</v>
      </c>
      <c r="E61" s="187"/>
      <c r="F61" s="187"/>
      <c r="G61" s="187"/>
      <c r="H61" s="187"/>
      <c r="I61" s="188"/>
      <c r="J61" s="189">
        <f>J139</f>
        <v>0</v>
      </c>
      <c r="K61" s="190"/>
    </row>
    <row r="62" s="8" customFormat="1" ht="19.92" customHeight="1">
      <c r="B62" s="184"/>
      <c r="C62" s="185"/>
      <c r="D62" s="186" t="s">
        <v>114</v>
      </c>
      <c r="E62" s="187"/>
      <c r="F62" s="187"/>
      <c r="G62" s="187"/>
      <c r="H62" s="187"/>
      <c r="I62" s="188"/>
      <c r="J62" s="189">
        <f>J212</f>
        <v>0</v>
      </c>
      <c r="K62" s="190"/>
    </row>
    <row r="63" s="8" customFormat="1" ht="19.92" customHeight="1">
      <c r="B63" s="184"/>
      <c r="C63" s="185"/>
      <c r="D63" s="186" t="s">
        <v>115</v>
      </c>
      <c r="E63" s="187"/>
      <c r="F63" s="187"/>
      <c r="G63" s="187"/>
      <c r="H63" s="187"/>
      <c r="I63" s="188"/>
      <c r="J63" s="189">
        <f>J220</f>
        <v>0</v>
      </c>
      <c r="K63" s="190"/>
    </row>
    <row r="64" s="7" customFormat="1" ht="24.96" customHeight="1">
      <c r="B64" s="177"/>
      <c r="C64" s="178"/>
      <c r="D64" s="179" t="s">
        <v>116</v>
      </c>
      <c r="E64" s="180"/>
      <c r="F64" s="180"/>
      <c r="G64" s="180"/>
      <c r="H64" s="180"/>
      <c r="I64" s="181"/>
      <c r="J64" s="182">
        <f>J222</f>
        <v>0</v>
      </c>
      <c r="K64" s="183"/>
    </row>
    <row r="65" s="8" customFormat="1" ht="19.92" customHeight="1">
      <c r="B65" s="184"/>
      <c r="C65" s="185"/>
      <c r="D65" s="186" t="s">
        <v>117</v>
      </c>
      <c r="E65" s="187"/>
      <c r="F65" s="187"/>
      <c r="G65" s="187"/>
      <c r="H65" s="187"/>
      <c r="I65" s="188"/>
      <c r="J65" s="189">
        <f>J223</f>
        <v>0</v>
      </c>
      <c r="K65" s="190"/>
    </row>
    <row r="66" s="8" customFormat="1" ht="19.92" customHeight="1">
      <c r="B66" s="184"/>
      <c r="C66" s="185"/>
      <c r="D66" s="186" t="s">
        <v>118</v>
      </c>
      <c r="E66" s="187"/>
      <c r="F66" s="187"/>
      <c r="G66" s="187"/>
      <c r="H66" s="187"/>
      <c r="I66" s="188"/>
      <c r="J66" s="189">
        <f>J249</f>
        <v>0</v>
      </c>
      <c r="K66" s="190"/>
    </row>
    <row r="67" s="8" customFormat="1" ht="19.92" customHeight="1">
      <c r="B67" s="184"/>
      <c r="C67" s="185"/>
      <c r="D67" s="186" t="s">
        <v>119</v>
      </c>
      <c r="E67" s="187"/>
      <c r="F67" s="187"/>
      <c r="G67" s="187"/>
      <c r="H67" s="187"/>
      <c r="I67" s="188"/>
      <c r="J67" s="189">
        <f>J258</f>
        <v>0</v>
      </c>
      <c r="K67" s="190"/>
    </row>
    <row r="68" s="8" customFormat="1" ht="19.92" customHeight="1">
      <c r="B68" s="184"/>
      <c r="C68" s="185"/>
      <c r="D68" s="186" t="s">
        <v>120</v>
      </c>
      <c r="E68" s="187"/>
      <c r="F68" s="187"/>
      <c r="G68" s="187"/>
      <c r="H68" s="187"/>
      <c r="I68" s="188"/>
      <c r="J68" s="189">
        <f>J288</f>
        <v>0</v>
      </c>
      <c r="K68" s="190"/>
    </row>
    <row r="69" s="8" customFormat="1" ht="19.92" customHeight="1">
      <c r="B69" s="184"/>
      <c r="C69" s="185"/>
      <c r="D69" s="186" t="s">
        <v>121</v>
      </c>
      <c r="E69" s="187"/>
      <c r="F69" s="187"/>
      <c r="G69" s="187"/>
      <c r="H69" s="187"/>
      <c r="I69" s="188"/>
      <c r="J69" s="189">
        <f>J328</f>
        <v>0</v>
      </c>
      <c r="K69" s="190"/>
    </row>
    <row r="70" s="8" customFormat="1" ht="19.92" customHeight="1">
      <c r="B70" s="184"/>
      <c r="C70" s="185"/>
      <c r="D70" s="186" t="s">
        <v>122</v>
      </c>
      <c r="E70" s="187"/>
      <c r="F70" s="187"/>
      <c r="G70" s="187"/>
      <c r="H70" s="187"/>
      <c r="I70" s="188"/>
      <c r="J70" s="189">
        <f>J377</f>
        <v>0</v>
      </c>
      <c r="K70" s="190"/>
    </row>
    <row r="71" s="8" customFormat="1" ht="19.92" customHeight="1">
      <c r="B71" s="184"/>
      <c r="C71" s="185"/>
      <c r="D71" s="186" t="s">
        <v>123</v>
      </c>
      <c r="E71" s="187"/>
      <c r="F71" s="187"/>
      <c r="G71" s="187"/>
      <c r="H71" s="187"/>
      <c r="I71" s="188"/>
      <c r="J71" s="189">
        <f>J389</f>
        <v>0</v>
      </c>
      <c r="K71" s="190"/>
    </row>
    <row r="72" s="8" customFormat="1" ht="19.92" customHeight="1">
      <c r="B72" s="184"/>
      <c r="C72" s="185"/>
      <c r="D72" s="186" t="s">
        <v>124</v>
      </c>
      <c r="E72" s="187"/>
      <c r="F72" s="187"/>
      <c r="G72" s="187"/>
      <c r="H72" s="187"/>
      <c r="I72" s="188"/>
      <c r="J72" s="189">
        <f>J408</f>
        <v>0</v>
      </c>
      <c r="K72" s="190"/>
    </row>
    <row r="73" s="1" customFormat="1" ht="21.84" customHeight="1">
      <c r="B73" s="46"/>
      <c r="C73" s="47"/>
      <c r="D73" s="47"/>
      <c r="E73" s="47"/>
      <c r="F73" s="47"/>
      <c r="G73" s="47"/>
      <c r="H73" s="47"/>
      <c r="I73" s="144"/>
      <c r="J73" s="47"/>
      <c r="K73" s="51"/>
    </row>
    <row r="74" s="1" customFormat="1" ht="6.96" customHeight="1">
      <c r="B74" s="67"/>
      <c r="C74" s="68"/>
      <c r="D74" s="68"/>
      <c r="E74" s="68"/>
      <c r="F74" s="68"/>
      <c r="G74" s="68"/>
      <c r="H74" s="68"/>
      <c r="I74" s="166"/>
      <c r="J74" s="68"/>
      <c r="K74" s="69"/>
    </row>
    <row r="78" s="1" customFormat="1" ht="6.96" customHeight="1">
      <c r="B78" s="70"/>
      <c r="C78" s="71"/>
      <c r="D78" s="71"/>
      <c r="E78" s="71"/>
      <c r="F78" s="71"/>
      <c r="G78" s="71"/>
      <c r="H78" s="71"/>
      <c r="I78" s="169"/>
      <c r="J78" s="71"/>
      <c r="K78" s="71"/>
      <c r="L78" s="72"/>
    </row>
    <row r="79" s="1" customFormat="1" ht="36.96" customHeight="1">
      <c r="B79" s="46"/>
      <c r="C79" s="73" t="s">
        <v>125</v>
      </c>
      <c r="D79" s="74"/>
      <c r="E79" s="74"/>
      <c r="F79" s="74"/>
      <c r="G79" s="74"/>
      <c r="H79" s="74"/>
      <c r="I79" s="191"/>
      <c r="J79" s="74"/>
      <c r="K79" s="74"/>
      <c r="L79" s="72"/>
    </row>
    <row r="80" s="1" customFormat="1" ht="6.96" customHeight="1">
      <c r="B80" s="46"/>
      <c r="C80" s="74"/>
      <c r="D80" s="74"/>
      <c r="E80" s="74"/>
      <c r="F80" s="74"/>
      <c r="G80" s="74"/>
      <c r="H80" s="74"/>
      <c r="I80" s="191"/>
      <c r="J80" s="74"/>
      <c r="K80" s="74"/>
      <c r="L80" s="72"/>
    </row>
    <row r="81" s="1" customFormat="1" ht="14.4" customHeight="1">
      <c r="B81" s="46"/>
      <c r="C81" s="76" t="s">
        <v>18</v>
      </c>
      <c r="D81" s="74"/>
      <c r="E81" s="74"/>
      <c r="F81" s="74"/>
      <c r="G81" s="74"/>
      <c r="H81" s="74"/>
      <c r="I81" s="191"/>
      <c r="J81" s="74"/>
      <c r="K81" s="74"/>
      <c r="L81" s="72"/>
    </row>
    <row r="82" s="1" customFormat="1" ht="16.5" customHeight="1">
      <c r="B82" s="46"/>
      <c r="C82" s="74"/>
      <c r="D82" s="74"/>
      <c r="E82" s="192" t="str">
        <f>E7</f>
        <v>B1707 Stavební úpravy ZŠ JANOV - projektová dokumentace</v>
      </c>
      <c r="F82" s="76"/>
      <c r="G82" s="76"/>
      <c r="H82" s="76"/>
      <c r="I82" s="191"/>
      <c r="J82" s="74"/>
      <c r="K82" s="74"/>
      <c r="L82" s="72"/>
    </row>
    <row r="83" s="1" customFormat="1" ht="14.4" customHeight="1">
      <c r="B83" s="46"/>
      <c r="C83" s="76" t="s">
        <v>102</v>
      </c>
      <c r="D83" s="74"/>
      <c r="E83" s="74"/>
      <c r="F83" s="74"/>
      <c r="G83" s="74"/>
      <c r="H83" s="74"/>
      <c r="I83" s="191"/>
      <c r="J83" s="74"/>
      <c r="K83" s="74"/>
      <c r="L83" s="72"/>
    </row>
    <row r="84" s="1" customFormat="1" ht="17.25" customHeight="1">
      <c r="B84" s="46"/>
      <c r="C84" s="74"/>
      <c r="D84" s="74"/>
      <c r="E84" s="82" t="str">
        <f>E9</f>
        <v>B - Pavilon C</v>
      </c>
      <c r="F84" s="74"/>
      <c r="G84" s="74"/>
      <c r="H84" s="74"/>
      <c r="I84" s="191"/>
      <c r="J84" s="74"/>
      <c r="K84" s="74"/>
      <c r="L84" s="72"/>
    </row>
    <row r="85" s="1" customFormat="1" ht="6.96" customHeight="1">
      <c r="B85" s="46"/>
      <c r="C85" s="74"/>
      <c r="D85" s="74"/>
      <c r="E85" s="74"/>
      <c r="F85" s="74"/>
      <c r="G85" s="74"/>
      <c r="H85" s="74"/>
      <c r="I85" s="191"/>
      <c r="J85" s="74"/>
      <c r="K85" s="74"/>
      <c r="L85" s="72"/>
    </row>
    <row r="86" s="1" customFormat="1" ht="18" customHeight="1">
      <c r="B86" s="46"/>
      <c r="C86" s="76" t="s">
        <v>24</v>
      </c>
      <c r="D86" s="74"/>
      <c r="E86" s="74"/>
      <c r="F86" s="193" t="str">
        <f>F12</f>
        <v>Litvínov</v>
      </c>
      <c r="G86" s="74"/>
      <c r="H86" s="74"/>
      <c r="I86" s="194" t="s">
        <v>26</v>
      </c>
      <c r="J86" s="85" t="str">
        <f>IF(J12="","",J12)</f>
        <v>26. 2. 2018</v>
      </c>
      <c r="K86" s="74"/>
      <c r="L86" s="72"/>
    </row>
    <row r="87" s="1" customFormat="1" ht="6.96" customHeight="1">
      <c r="B87" s="46"/>
      <c r="C87" s="74"/>
      <c r="D87" s="74"/>
      <c r="E87" s="74"/>
      <c r="F87" s="74"/>
      <c r="G87" s="74"/>
      <c r="H87" s="74"/>
      <c r="I87" s="191"/>
      <c r="J87" s="74"/>
      <c r="K87" s="74"/>
      <c r="L87" s="72"/>
    </row>
    <row r="88" s="1" customFormat="1">
      <c r="B88" s="46"/>
      <c r="C88" s="76" t="s">
        <v>28</v>
      </c>
      <c r="D88" s="74"/>
      <c r="E88" s="74"/>
      <c r="F88" s="193" t="str">
        <f>E15</f>
        <v>Město Litvínov</v>
      </c>
      <c r="G88" s="74"/>
      <c r="H88" s="74"/>
      <c r="I88" s="194" t="s">
        <v>35</v>
      </c>
      <c r="J88" s="193" t="str">
        <f>E21</f>
        <v>BPO spol. s r.o.,Lidická 1239,36317 OSTROV</v>
      </c>
      <c r="K88" s="74"/>
      <c r="L88" s="72"/>
    </row>
    <row r="89" s="1" customFormat="1" ht="14.4" customHeight="1">
      <c r="B89" s="46"/>
      <c r="C89" s="76" t="s">
        <v>33</v>
      </c>
      <c r="D89" s="74"/>
      <c r="E89" s="74"/>
      <c r="F89" s="193" t="str">
        <f>IF(E18="","",E18)</f>
        <v/>
      </c>
      <c r="G89" s="74"/>
      <c r="H89" s="74"/>
      <c r="I89" s="191"/>
      <c r="J89" s="74"/>
      <c r="K89" s="74"/>
      <c r="L89" s="72"/>
    </row>
    <row r="90" s="1" customFormat="1" ht="10.32" customHeight="1">
      <c r="B90" s="46"/>
      <c r="C90" s="74"/>
      <c r="D90" s="74"/>
      <c r="E90" s="74"/>
      <c r="F90" s="74"/>
      <c r="G90" s="74"/>
      <c r="H90" s="74"/>
      <c r="I90" s="191"/>
      <c r="J90" s="74"/>
      <c r="K90" s="74"/>
      <c r="L90" s="72"/>
    </row>
    <row r="91" s="9" customFormat="1" ht="29.28" customHeight="1">
      <c r="B91" s="195"/>
      <c r="C91" s="196" t="s">
        <v>126</v>
      </c>
      <c r="D91" s="197" t="s">
        <v>59</v>
      </c>
      <c r="E91" s="197" t="s">
        <v>55</v>
      </c>
      <c r="F91" s="197" t="s">
        <v>127</v>
      </c>
      <c r="G91" s="197" t="s">
        <v>128</v>
      </c>
      <c r="H91" s="197" t="s">
        <v>129</v>
      </c>
      <c r="I91" s="198" t="s">
        <v>130</v>
      </c>
      <c r="J91" s="197" t="s">
        <v>106</v>
      </c>
      <c r="K91" s="199" t="s">
        <v>131</v>
      </c>
      <c r="L91" s="200"/>
      <c r="M91" s="102" t="s">
        <v>132</v>
      </c>
      <c r="N91" s="103" t="s">
        <v>44</v>
      </c>
      <c r="O91" s="103" t="s">
        <v>133</v>
      </c>
      <c r="P91" s="103" t="s">
        <v>134</v>
      </c>
      <c r="Q91" s="103" t="s">
        <v>135</v>
      </c>
      <c r="R91" s="103" t="s">
        <v>136</v>
      </c>
      <c r="S91" s="103" t="s">
        <v>137</v>
      </c>
      <c r="T91" s="104" t="s">
        <v>138</v>
      </c>
    </row>
    <row r="92" s="1" customFormat="1" ht="29.28" customHeight="1">
      <c r="B92" s="46"/>
      <c r="C92" s="108" t="s">
        <v>107</v>
      </c>
      <c r="D92" s="74"/>
      <c r="E92" s="74"/>
      <c r="F92" s="74"/>
      <c r="G92" s="74"/>
      <c r="H92" s="74"/>
      <c r="I92" s="191"/>
      <c r="J92" s="201">
        <f>BK92</f>
        <v>0</v>
      </c>
      <c r="K92" s="74"/>
      <c r="L92" s="72"/>
      <c r="M92" s="105"/>
      <c r="N92" s="106"/>
      <c r="O92" s="106"/>
      <c r="P92" s="202">
        <f>P93+P222</f>
        <v>0</v>
      </c>
      <c r="Q92" s="106"/>
      <c r="R92" s="202">
        <f>R93+R222</f>
        <v>9.3292449999999985</v>
      </c>
      <c r="S92" s="106"/>
      <c r="T92" s="203">
        <f>T93+T222</f>
        <v>6.5383299999999993</v>
      </c>
      <c r="AT92" s="24" t="s">
        <v>73</v>
      </c>
      <c r="AU92" s="24" t="s">
        <v>108</v>
      </c>
      <c r="BK92" s="204">
        <f>BK93+BK222</f>
        <v>0</v>
      </c>
    </row>
    <row r="93" s="10" customFormat="1" ht="37.44" customHeight="1">
      <c r="B93" s="205"/>
      <c r="C93" s="206"/>
      <c r="D93" s="207" t="s">
        <v>73</v>
      </c>
      <c r="E93" s="208" t="s">
        <v>139</v>
      </c>
      <c r="F93" s="208" t="s">
        <v>140</v>
      </c>
      <c r="G93" s="206"/>
      <c r="H93" s="206"/>
      <c r="I93" s="209"/>
      <c r="J93" s="210">
        <f>BK93</f>
        <v>0</v>
      </c>
      <c r="K93" s="206"/>
      <c r="L93" s="211"/>
      <c r="M93" s="212"/>
      <c r="N93" s="213"/>
      <c r="O93" s="213"/>
      <c r="P93" s="214">
        <f>P94+P101+P128+P139+P212+P220</f>
        <v>0</v>
      </c>
      <c r="Q93" s="213"/>
      <c r="R93" s="214">
        <f>R94+R101+R128+R139+R212+R220</f>
        <v>0.096000000000000002</v>
      </c>
      <c r="S93" s="213"/>
      <c r="T93" s="215">
        <f>T94+T101+T128+T139+T212+T220</f>
        <v>6.5383299999999993</v>
      </c>
      <c r="AR93" s="216" t="s">
        <v>82</v>
      </c>
      <c r="AT93" s="217" t="s">
        <v>73</v>
      </c>
      <c r="AU93" s="217" t="s">
        <v>74</v>
      </c>
      <c r="AY93" s="216" t="s">
        <v>141</v>
      </c>
      <c r="BK93" s="218">
        <f>BK94+BK101+BK128+BK139+BK212+BK220</f>
        <v>0</v>
      </c>
    </row>
    <row r="94" s="10" customFormat="1" ht="19.92" customHeight="1">
      <c r="B94" s="205"/>
      <c r="C94" s="206"/>
      <c r="D94" s="207" t="s">
        <v>73</v>
      </c>
      <c r="E94" s="219" t="s">
        <v>142</v>
      </c>
      <c r="F94" s="219" t="s">
        <v>143</v>
      </c>
      <c r="G94" s="206"/>
      <c r="H94" s="206"/>
      <c r="I94" s="209"/>
      <c r="J94" s="220">
        <f>BK94</f>
        <v>0</v>
      </c>
      <c r="K94" s="206"/>
      <c r="L94" s="211"/>
      <c r="M94" s="212"/>
      <c r="N94" s="213"/>
      <c r="O94" s="213"/>
      <c r="P94" s="214">
        <f>SUM(P95:P100)</f>
        <v>0</v>
      </c>
      <c r="Q94" s="213"/>
      <c r="R94" s="214">
        <f>SUM(R95:R100)</f>
        <v>0</v>
      </c>
      <c r="S94" s="213"/>
      <c r="T94" s="215">
        <f>SUM(T95:T100)</f>
        <v>0</v>
      </c>
      <c r="AR94" s="216" t="s">
        <v>82</v>
      </c>
      <c r="AT94" s="217" t="s">
        <v>73</v>
      </c>
      <c r="AU94" s="217" t="s">
        <v>82</v>
      </c>
      <c r="AY94" s="216" t="s">
        <v>141</v>
      </c>
      <c r="BK94" s="218">
        <f>SUM(BK95:BK100)</f>
        <v>0</v>
      </c>
    </row>
    <row r="95" s="1" customFormat="1" ht="16.5" customHeight="1">
      <c r="B95" s="46"/>
      <c r="C95" s="221" t="s">
        <v>82</v>
      </c>
      <c r="D95" s="221" t="s">
        <v>144</v>
      </c>
      <c r="E95" s="222" t="s">
        <v>145</v>
      </c>
      <c r="F95" s="223" t="s">
        <v>146</v>
      </c>
      <c r="G95" s="224" t="s">
        <v>147</v>
      </c>
      <c r="H95" s="225">
        <v>3.5</v>
      </c>
      <c r="I95" s="226"/>
      <c r="J95" s="227">
        <f>ROUND(I95*H95,2)</f>
        <v>0</v>
      </c>
      <c r="K95" s="223" t="s">
        <v>30</v>
      </c>
      <c r="L95" s="72"/>
      <c r="M95" s="228" t="s">
        <v>30</v>
      </c>
      <c r="N95" s="229" t="s">
        <v>45</v>
      </c>
      <c r="O95" s="47"/>
      <c r="P95" s="230">
        <f>O95*H95</f>
        <v>0</v>
      </c>
      <c r="Q95" s="230">
        <v>0</v>
      </c>
      <c r="R95" s="230">
        <f>Q95*H95</f>
        <v>0</v>
      </c>
      <c r="S95" s="230">
        <v>0</v>
      </c>
      <c r="T95" s="231">
        <f>S95*H95</f>
        <v>0</v>
      </c>
      <c r="AR95" s="24" t="s">
        <v>148</v>
      </c>
      <c r="AT95" s="24" t="s">
        <v>144</v>
      </c>
      <c r="AU95" s="24" t="s">
        <v>84</v>
      </c>
      <c r="AY95" s="24" t="s">
        <v>141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24" t="s">
        <v>82</v>
      </c>
      <c r="BK95" s="232">
        <f>ROUND(I95*H95,2)</f>
        <v>0</v>
      </c>
      <c r="BL95" s="24" t="s">
        <v>148</v>
      </c>
      <c r="BM95" s="24" t="s">
        <v>149</v>
      </c>
    </row>
    <row r="96" s="11" customFormat="1">
      <c r="B96" s="233"/>
      <c r="C96" s="234"/>
      <c r="D96" s="235" t="s">
        <v>150</v>
      </c>
      <c r="E96" s="236" t="s">
        <v>30</v>
      </c>
      <c r="F96" s="237" t="s">
        <v>151</v>
      </c>
      <c r="G96" s="234"/>
      <c r="H96" s="236" t="s">
        <v>30</v>
      </c>
      <c r="I96" s="238"/>
      <c r="J96" s="234"/>
      <c r="K96" s="234"/>
      <c r="L96" s="239"/>
      <c r="M96" s="240"/>
      <c r="N96" s="241"/>
      <c r="O96" s="241"/>
      <c r="P96" s="241"/>
      <c r="Q96" s="241"/>
      <c r="R96" s="241"/>
      <c r="S96" s="241"/>
      <c r="T96" s="242"/>
      <c r="AT96" s="243" t="s">
        <v>150</v>
      </c>
      <c r="AU96" s="243" t="s">
        <v>84</v>
      </c>
      <c r="AV96" s="11" t="s">
        <v>82</v>
      </c>
      <c r="AW96" s="11" t="s">
        <v>37</v>
      </c>
      <c r="AX96" s="11" t="s">
        <v>74</v>
      </c>
      <c r="AY96" s="243" t="s">
        <v>141</v>
      </c>
    </row>
    <row r="97" s="12" customFormat="1">
      <c r="B97" s="244"/>
      <c r="C97" s="245"/>
      <c r="D97" s="235" t="s">
        <v>150</v>
      </c>
      <c r="E97" s="246" t="s">
        <v>30</v>
      </c>
      <c r="F97" s="247" t="s">
        <v>623</v>
      </c>
      <c r="G97" s="245"/>
      <c r="H97" s="248">
        <v>3.5</v>
      </c>
      <c r="I97" s="249"/>
      <c r="J97" s="245"/>
      <c r="K97" s="245"/>
      <c r="L97" s="250"/>
      <c r="M97" s="251"/>
      <c r="N97" s="252"/>
      <c r="O97" s="252"/>
      <c r="P97" s="252"/>
      <c r="Q97" s="252"/>
      <c r="R97" s="252"/>
      <c r="S97" s="252"/>
      <c r="T97" s="253"/>
      <c r="AT97" s="254" t="s">
        <v>150</v>
      </c>
      <c r="AU97" s="254" t="s">
        <v>84</v>
      </c>
      <c r="AV97" s="12" t="s">
        <v>84</v>
      </c>
      <c r="AW97" s="12" t="s">
        <v>37</v>
      </c>
      <c r="AX97" s="12" t="s">
        <v>82</v>
      </c>
      <c r="AY97" s="254" t="s">
        <v>141</v>
      </c>
    </row>
    <row r="98" s="1" customFormat="1" ht="16.5" customHeight="1">
      <c r="B98" s="46"/>
      <c r="C98" s="221" t="s">
        <v>84</v>
      </c>
      <c r="D98" s="221" t="s">
        <v>144</v>
      </c>
      <c r="E98" s="222" t="s">
        <v>153</v>
      </c>
      <c r="F98" s="223" t="s">
        <v>154</v>
      </c>
      <c r="G98" s="224" t="s">
        <v>147</v>
      </c>
      <c r="H98" s="225">
        <v>1</v>
      </c>
      <c r="I98" s="226"/>
      <c r="J98" s="227">
        <f>ROUND(I98*H98,2)</f>
        <v>0</v>
      </c>
      <c r="K98" s="223" t="s">
        <v>30</v>
      </c>
      <c r="L98" s="72"/>
      <c r="M98" s="228" t="s">
        <v>30</v>
      </c>
      <c r="N98" s="229" t="s">
        <v>45</v>
      </c>
      <c r="O98" s="47"/>
      <c r="P98" s="230">
        <f>O98*H98</f>
        <v>0</v>
      </c>
      <c r="Q98" s="230">
        <v>0</v>
      </c>
      <c r="R98" s="230">
        <f>Q98*H98</f>
        <v>0</v>
      </c>
      <c r="S98" s="230">
        <v>0</v>
      </c>
      <c r="T98" s="231">
        <f>S98*H98</f>
        <v>0</v>
      </c>
      <c r="AR98" s="24" t="s">
        <v>148</v>
      </c>
      <c r="AT98" s="24" t="s">
        <v>144</v>
      </c>
      <c r="AU98" s="24" t="s">
        <v>84</v>
      </c>
      <c r="AY98" s="24" t="s">
        <v>141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24" t="s">
        <v>82</v>
      </c>
      <c r="BK98" s="232">
        <f>ROUND(I98*H98,2)</f>
        <v>0</v>
      </c>
      <c r="BL98" s="24" t="s">
        <v>148</v>
      </c>
      <c r="BM98" s="24" t="s">
        <v>155</v>
      </c>
    </row>
    <row r="99" s="11" customFormat="1">
      <c r="B99" s="233"/>
      <c r="C99" s="234"/>
      <c r="D99" s="235" t="s">
        <v>150</v>
      </c>
      <c r="E99" s="236" t="s">
        <v>30</v>
      </c>
      <c r="F99" s="237" t="s">
        <v>151</v>
      </c>
      <c r="G99" s="234"/>
      <c r="H99" s="236" t="s">
        <v>30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AT99" s="243" t="s">
        <v>150</v>
      </c>
      <c r="AU99" s="243" t="s">
        <v>84</v>
      </c>
      <c r="AV99" s="11" t="s">
        <v>82</v>
      </c>
      <c r="AW99" s="11" t="s">
        <v>37</v>
      </c>
      <c r="AX99" s="11" t="s">
        <v>74</v>
      </c>
      <c r="AY99" s="243" t="s">
        <v>141</v>
      </c>
    </row>
    <row r="100" s="12" customFormat="1">
      <c r="B100" s="244"/>
      <c r="C100" s="245"/>
      <c r="D100" s="235" t="s">
        <v>150</v>
      </c>
      <c r="E100" s="246" t="s">
        <v>30</v>
      </c>
      <c r="F100" s="247" t="s">
        <v>156</v>
      </c>
      <c r="G100" s="245"/>
      <c r="H100" s="248">
        <v>1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AT100" s="254" t="s">
        <v>150</v>
      </c>
      <c r="AU100" s="254" t="s">
        <v>84</v>
      </c>
      <c r="AV100" s="12" t="s">
        <v>84</v>
      </c>
      <c r="AW100" s="12" t="s">
        <v>37</v>
      </c>
      <c r="AX100" s="12" t="s">
        <v>82</v>
      </c>
      <c r="AY100" s="254" t="s">
        <v>141</v>
      </c>
    </row>
    <row r="101" s="10" customFormat="1" ht="29.88" customHeight="1">
      <c r="B101" s="205"/>
      <c r="C101" s="206"/>
      <c r="D101" s="207" t="s">
        <v>73</v>
      </c>
      <c r="E101" s="219" t="s">
        <v>157</v>
      </c>
      <c r="F101" s="219" t="s">
        <v>158</v>
      </c>
      <c r="G101" s="206"/>
      <c r="H101" s="206"/>
      <c r="I101" s="209"/>
      <c r="J101" s="220">
        <f>BK101</f>
        <v>0</v>
      </c>
      <c r="K101" s="206"/>
      <c r="L101" s="211"/>
      <c r="M101" s="212"/>
      <c r="N101" s="213"/>
      <c r="O101" s="213"/>
      <c r="P101" s="214">
        <f>SUM(P102:P127)</f>
        <v>0</v>
      </c>
      <c r="Q101" s="213"/>
      <c r="R101" s="214">
        <f>SUM(R102:R127)</f>
        <v>0</v>
      </c>
      <c r="S101" s="213"/>
      <c r="T101" s="215">
        <f>SUM(T102:T127)</f>
        <v>0</v>
      </c>
      <c r="AR101" s="216" t="s">
        <v>82</v>
      </c>
      <c r="AT101" s="217" t="s">
        <v>73</v>
      </c>
      <c r="AU101" s="217" t="s">
        <v>82</v>
      </c>
      <c r="AY101" s="216" t="s">
        <v>141</v>
      </c>
      <c r="BK101" s="218">
        <f>SUM(BK102:BK127)</f>
        <v>0</v>
      </c>
    </row>
    <row r="102" s="1" customFormat="1" ht="25.5" customHeight="1">
      <c r="B102" s="46"/>
      <c r="C102" s="221" t="s">
        <v>159</v>
      </c>
      <c r="D102" s="221" t="s">
        <v>144</v>
      </c>
      <c r="E102" s="222" t="s">
        <v>160</v>
      </c>
      <c r="F102" s="223" t="s">
        <v>161</v>
      </c>
      <c r="G102" s="224" t="s">
        <v>147</v>
      </c>
      <c r="H102" s="225">
        <v>42</v>
      </c>
      <c r="I102" s="226"/>
      <c r="J102" s="227">
        <f>ROUND(I102*H102,2)</f>
        <v>0</v>
      </c>
      <c r="K102" s="223" t="s">
        <v>162</v>
      </c>
      <c r="L102" s="72"/>
      <c r="M102" s="228" t="s">
        <v>30</v>
      </c>
      <c r="N102" s="229" t="s">
        <v>45</v>
      </c>
      <c r="O102" s="47"/>
      <c r="P102" s="230">
        <f>O102*H102</f>
        <v>0</v>
      </c>
      <c r="Q102" s="230">
        <v>0</v>
      </c>
      <c r="R102" s="230">
        <f>Q102*H102</f>
        <v>0</v>
      </c>
      <c r="S102" s="230">
        <v>0</v>
      </c>
      <c r="T102" s="231">
        <f>S102*H102</f>
        <v>0</v>
      </c>
      <c r="AR102" s="24" t="s">
        <v>148</v>
      </c>
      <c r="AT102" s="24" t="s">
        <v>144</v>
      </c>
      <c r="AU102" s="24" t="s">
        <v>84</v>
      </c>
      <c r="AY102" s="24" t="s">
        <v>141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24" t="s">
        <v>82</v>
      </c>
      <c r="BK102" s="232">
        <f>ROUND(I102*H102,2)</f>
        <v>0</v>
      </c>
      <c r="BL102" s="24" t="s">
        <v>148</v>
      </c>
      <c r="BM102" s="24" t="s">
        <v>163</v>
      </c>
    </row>
    <row r="103" s="11" customFormat="1">
      <c r="B103" s="233"/>
      <c r="C103" s="234"/>
      <c r="D103" s="235" t="s">
        <v>150</v>
      </c>
      <c r="E103" s="236" t="s">
        <v>30</v>
      </c>
      <c r="F103" s="237" t="s">
        <v>624</v>
      </c>
      <c r="G103" s="234"/>
      <c r="H103" s="236" t="s">
        <v>30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AT103" s="243" t="s">
        <v>150</v>
      </c>
      <c r="AU103" s="243" t="s">
        <v>84</v>
      </c>
      <c r="AV103" s="11" t="s">
        <v>82</v>
      </c>
      <c r="AW103" s="11" t="s">
        <v>37</v>
      </c>
      <c r="AX103" s="11" t="s">
        <v>74</v>
      </c>
      <c r="AY103" s="243" t="s">
        <v>141</v>
      </c>
    </row>
    <row r="104" s="12" customFormat="1">
      <c r="B104" s="244"/>
      <c r="C104" s="245"/>
      <c r="D104" s="235" t="s">
        <v>150</v>
      </c>
      <c r="E104" s="246" t="s">
        <v>30</v>
      </c>
      <c r="F104" s="247" t="s">
        <v>625</v>
      </c>
      <c r="G104" s="245"/>
      <c r="H104" s="248">
        <v>40.5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AT104" s="254" t="s">
        <v>150</v>
      </c>
      <c r="AU104" s="254" t="s">
        <v>84</v>
      </c>
      <c r="AV104" s="12" t="s">
        <v>84</v>
      </c>
      <c r="AW104" s="12" t="s">
        <v>37</v>
      </c>
      <c r="AX104" s="12" t="s">
        <v>74</v>
      </c>
      <c r="AY104" s="254" t="s">
        <v>141</v>
      </c>
    </row>
    <row r="105" s="12" customFormat="1">
      <c r="B105" s="244"/>
      <c r="C105" s="245"/>
      <c r="D105" s="235" t="s">
        <v>150</v>
      </c>
      <c r="E105" s="246" t="s">
        <v>30</v>
      </c>
      <c r="F105" s="247" t="s">
        <v>626</v>
      </c>
      <c r="G105" s="245"/>
      <c r="H105" s="248">
        <v>1.5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AT105" s="254" t="s">
        <v>150</v>
      </c>
      <c r="AU105" s="254" t="s">
        <v>84</v>
      </c>
      <c r="AV105" s="12" t="s">
        <v>84</v>
      </c>
      <c r="AW105" s="12" t="s">
        <v>37</v>
      </c>
      <c r="AX105" s="12" t="s">
        <v>74</v>
      </c>
      <c r="AY105" s="254" t="s">
        <v>141</v>
      </c>
    </row>
    <row r="106" s="13" customFormat="1">
      <c r="B106" s="255"/>
      <c r="C106" s="256"/>
      <c r="D106" s="235" t="s">
        <v>150</v>
      </c>
      <c r="E106" s="257" t="s">
        <v>30</v>
      </c>
      <c r="F106" s="258" t="s">
        <v>170</v>
      </c>
      <c r="G106" s="256"/>
      <c r="H106" s="259">
        <v>42</v>
      </c>
      <c r="I106" s="260"/>
      <c r="J106" s="256"/>
      <c r="K106" s="256"/>
      <c r="L106" s="261"/>
      <c r="M106" s="262"/>
      <c r="N106" s="263"/>
      <c r="O106" s="263"/>
      <c r="P106" s="263"/>
      <c r="Q106" s="263"/>
      <c r="R106" s="263"/>
      <c r="S106" s="263"/>
      <c r="T106" s="264"/>
      <c r="AT106" s="265" t="s">
        <v>150</v>
      </c>
      <c r="AU106" s="265" t="s">
        <v>84</v>
      </c>
      <c r="AV106" s="13" t="s">
        <v>148</v>
      </c>
      <c r="AW106" s="13" t="s">
        <v>37</v>
      </c>
      <c r="AX106" s="13" t="s">
        <v>82</v>
      </c>
      <c r="AY106" s="265" t="s">
        <v>141</v>
      </c>
    </row>
    <row r="107" s="11" customFormat="1">
      <c r="B107" s="233"/>
      <c r="C107" s="234"/>
      <c r="D107" s="235" t="s">
        <v>150</v>
      </c>
      <c r="E107" s="236" t="s">
        <v>30</v>
      </c>
      <c r="F107" s="237" t="s">
        <v>171</v>
      </c>
      <c r="G107" s="234"/>
      <c r="H107" s="236" t="s">
        <v>30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AT107" s="243" t="s">
        <v>150</v>
      </c>
      <c r="AU107" s="243" t="s">
        <v>84</v>
      </c>
      <c r="AV107" s="11" t="s">
        <v>82</v>
      </c>
      <c r="AW107" s="11" t="s">
        <v>37</v>
      </c>
      <c r="AX107" s="11" t="s">
        <v>74</v>
      </c>
      <c r="AY107" s="243" t="s">
        <v>141</v>
      </c>
    </row>
    <row r="108" s="11" customFormat="1">
      <c r="B108" s="233"/>
      <c r="C108" s="234"/>
      <c r="D108" s="235" t="s">
        <v>150</v>
      </c>
      <c r="E108" s="236" t="s">
        <v>30</v>
      </c>
      <c r="F108" s="237" t="s">
        <v>172</v>
      </c>
      <c r="G108" s="234"/>
      <c r="H108" s="236" t="s">
        <v>30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AT108" s="243" t="s">
        <v>150</v>
      </c>
      <c r="AU108" s="243" t="s">
        <v>84</v>
      </c>
      <c r="AV108" s="11" t="s">
        <v>82</v>
      </c>
      <c r="AW108" s="11" t="s">
        <v>37</v>
      </c>
      <c r="AX108" s="11" t="s">
        <v>74</v>
      </c>
      <c r="AY108" s="243" t="s">
        <v>141</v>
      </c>
    </row>
    <row r="109" s="11" customFormat="1">
      <c r="B109" s="233"/>
      <c r="C109" s="234"/>
      <c r="D109" s="235" t="s">
        <v>150</v>
      </c>
      <c r="E109" s="236" t="s">
        <v>30</v>
      </c>
      <c r="F109" s="237" t="s">
        <v>173</v>
      </c>
      <c r="G109" s="234"/>
      <c r="H109" s="236" t="s">
        <v>30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AT109" s="243" t="s">
        <v>150</v>
      </c>
      <c r="AU109" s="243" t="s">
        <v>84</v>
      </c>
      <c r="AV109" s="11" t="s">
        <v>82</v>
      </c>
      <c r="AW109" s="11" t="s">
        <v>37</v>
      </c>
      <c r="AX109" s="11" t="s">
        <v>74</v>
      </c>
      <c r="AY109" s="243" t="s">
        <v>141</v>
      </c>
    </row>
    <row r="110" s="1" customFormat="1" ht="25.5" customHeight="1">
      <c r="B110" s="46"/>
      <c r="C110" s="221" t="s">
        <v>148</v>
      </c>
      <c r="D110" s="221" t="s">
        <v>144</v>
      </c>
      <c r="E110" s="222" t="s">
        <v>627</v>
      </c>
      <c r="F110" s="223" t="s">
        <v>628</v>
      </c>
      <c r="G110" s="224" t="s">
        <v>147</v>
      </c>
      <c r="H110" s="225">
        <v>181</v>
      </c>
      <c r="I110" s="226"/>
      <c r="J110" s="227">
        <f>ROUND(I110*H110,2)</f>
        <v>0</v>
      </c>
      <c r="K110" s="223" t="s">
        <v>162</v>
      </c>
      <c r="L110" s="72"/>
      <c r="M110" s="228" t="s">
        <v>30</v>
      </c>
      <c r="N110" s="229" t="s">
        <v>45</v>
      </c>
      <c r="O110" s="47"/>
      <c r="P110" s="230">
        <f>O110*H110</f>
        <v>0</v>
      </c>
      <c r="Q110" s="230">
        <v>0</v>
      </c>
      <c r="R110" s="230">
        <f>Q110*H110</f>
        <v>0</v>
      </c>
      <c r="S110" s="230">
        <v>0</v>
      </c>
      <c r="T110" s="231">
        <f>S110*H110</f>
        <v>0</v>
      </c>
      <c r="AR110" s="24" t="s">
        <v>148</v>
      </c>
      <c r="AT110" s="24" t="s">
        <v>144</v>
      </c>
      <c r="AU110" s="24" t="s">
        <v>84</v>
      </c>
      <c r="AY110" s="24" t="s">
        <v>141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24" t="s">
        <v>82</v>
      </c>
      <c r="BK110" s="232">
        <f>ROUND(I110*H110,2)</f>
        <v>0</v>
      </c>
      <c r="BL110" s="24" t="s">
        <v>148</v>
      </c>
      <c r="BM110" s="24" t="s">
        <v>629</v>
      </c>
    </row>
    <row r="111" s="11" customFormat="1">
      <c r="B111" s="233"/>
      <c r="C111" s="234"/>
      <c r="D111" s="235" t="s">
        <v>150</v>
      </c>
      <c r="E111" s="236" t="s">
        <v>30</v>
      </c>
      <c r="F111" s="237" t="s">
        <v>630</v>
      </c>
      <c r="G111" s="234"/>
      <c r="H111" s="236" t="s">
        <v>30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AT111" s="243" t="s">
        <v>150</v>
      </c>
      <c r="AU111" s="243" t="s">
        <v>84</v>
      </c>
      <c r="AV111" s="11" t="s">
        <v>82</v>
      </c>
      <c r="AW111" s="11" t="s">
        <v>37</v>
      </c>
      <c r="AX111" s="11" t="s">
        <v>74</v>
      </c>
      <c r="AY111" s="243" t="s">
        <v>141</v>
      </c>
    </row>
    <row r="112" s="12" customFormat="1">
      <c r="B112" s="244"/>
      <c r="C112" s="245"/>
      <c r="D112" s="235" t="s">
        <v>150</v>
      </c>
      <c r="E112" s="246" t="s">
        <v>30</v>
      </c>
      <c r="F112" s="247" t="s">
        <v>631</v>
      </c>
      <c r="G112" s="245"/>
      <c r="H112" s="248">
        <v>68.849999999999994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AT112" s="254" t="s">
        <v>150</v>
      </c>
      <c r="AU112" s="254" t="s">
        <v>84</v>
      </c>
      <c r="AV112" s="12" t="s">
        <v>84</v>
      </c>
      <c r="AW112" s="12" t="s">
        <v>37</v>
      </c>
      <c r="AX112" s="12" t="s">
        <v>74</v>
      </c>
      <c r="AY112" s="254" t="s">
        <v>141</v>
      </c>
    </row>
    <row r="113" s="12" customFormat="1">
      <c r="B113" s="244"/>
      <c r="C113" s="245"/>
      <c r="D113" s="235" t="s">
        <v>150</v>
      </c>
      <c r="E113" s="246" t="s">
        <v>30</v>
      </c>
      <c r="F113" s="247" t="s">
        <v>632</v>
      </c>
      <c r="G113" s="245"/>
      <c r="H113" s="248">
        <v>103.5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AT113" s="254" t="s">
        <v>150</v>
      </c>
      <c r="AU113" s="254" t="s">
        <v>84</v>
      </c>
      <c r="AV113" s="12" t="s">
        <v>84</v>
      </c>
      <c r="AW113" s="12" t="s">
        <v>37</v>
      </c>
      <c r="AX113" s="12" t="s">
        <v>74</v>
      </c>
      <c r="AY113" s="254" t="s">
        <v>141</v>
      </c>
    </row>
    <row r="114" s="12" customFormat="1">
      <c r="B114" s="244"/>
      <c r="C114" s="245"/>
      <c r="D114" s="235" t="s">
        <v>150</v>
      </c>
      <c r="E114" s="246" t="s">
        <v>30</v>
      </c>
      <c r="F114" s="247" t="s">
        <v>633</v>
      </c>
      <c r="G114" s="245"/>
      <c r="H114" s="248">
        <v>8.6500000000000004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AT114" s="254" t="s">
        <v>150</v>
      </c>
      <c r="AU114" s="254" t="s">
        <v>84</v>
      </c>
      <c r="AV114" s="12" t="s">
        <v>84</v>
      </c>
      <c r="AW114" s="12" t="s">
        <v>37</v>
      </c>
      <c r="AX114" s="12" t="s">
        <v>74</v>
      </c>
      <c r="AY114" s="254" t="s">
        <v>141</v>
      </c>
    </row>
    <row r="115" s="13" customFormat="1">
      <c r="B115" s="255"/>
      <c r="C115" s="256"/>
      <c r="D115" s="235" t="s">
        <v>150</v>
      </c>
      <c r="E115" s="257" t="s">
        <v>30</v>
      </c>
      <c r="F115" s="258" t="s">
        <v>170</v>
      </c>
      <c r="G115" s="256"/>
      <c r="H115" s="259">
        <v>181</v>
      </c>
      <c r="I115" s="260"/>
      <c r="J115" s="256"/>
      <c r="K115" s="256"/>
      <c r="L115" s="261"/>
      <c r="M115" s="262"/>
      <c r="N115" s="263"/>
      <c r="O115" s="263"/>
      <c r="P115" s="263"/>
      <c r="Q115" s="263"/>
      <c r="R115" s="263"/>
      <c r="S115" s="263"/>
      <c r="T115" s="264"/>
      <c r="AT115" s="265" t="s">
        <v>150</v>
      </c>
      <c r="AU115" s="265" t="s">
        <v>84</v>
      </c>
      <c r="AV115" s="13" t="s">
        <v>148</v>
      </c>
      <c r="AW115" s="13" t="s">
        <v>37</v>
      </c>
      <c r="AX115" s="13" t="s">
        <v>82</v>
      </c>
      <c r="AY115" s="265" t="s">
        <v>141</v>
      </c>
    </row>
    <row r="116" s="11" customFormat="1">
      <c r="B116" s="233"/>
      <c r="C116" s="234"/>
      <c r="D116" s="235" t="s">
        <v>150</v>
      </c>
      <c r="E116" s="236" t="s">
        <v>30</v>
      </c>
      <c r="F116" s="237" t="s">
        <v>171</v>
      </c>
      <c r="G116" s="234"/>
      <c r="H116" s="236" t="s">
        <v>30</v>
      </c>
      <c r="I116" s="238"/>
      <c r="J116" s="234"/>
      <c r="K116" s="234"/>
      <c r="L116" s="239"/>
      <c r="M116" s="240"/>
      <c r="N116" s="241"/>
      <c r="O116" s="241"/>
      <c r="P116" s="241"/>
      <c r="Q116" s="241"/>
      <c r="R116" s="241"/>
      <c r="S116" s="241"/>
      <c r="T116" s="242"/>
      <c r="AT116" s="243" t="s">
        <v>150</v>
      </c>
      <c r="AU116" s="243" t="s">
        <v>84</v>
      </c>
      <c r="AV116" s="11" t="s">
        <v>82</v>
      </c>
      <c r="AW116" s="11" t="s">
        <v>37</v>
      </c>
      <c r="AX116" s="11" t="s">
        <v>74</v>
      </c>
      <c r="AY116" s="243" t="s">
        <v>141</v>
      </c>
    </row>
    <row r="117" s="11" customFormat="1">
      <c r="B117" s="233"/>
      <c r="C117" s="234"/>
      <c r="D117" s="235" t="s">
        <v>150</v>
      </c>
      <c r="E117" s="236" t="s">
        <v>30</v>
      </c>
      <c r="F117" s="237" t="s">
        <v>172</v>
      </c>
      <c r="G117" s="234"/>
      <c r="H117" s="236" t="s">
        <v>30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AT117" s="243" t="s">
        <v>150</v>
      </c>
      <c r="AU117" s="243" t="s">
        <v>84</v>
      </c>
      <c r="AV117" s="11" t="s">
        <v>82</v>
      </c>
      <c r="AW117" s="11" t="s">
        <v>37</v>
      </c>
      <c r="AX117" s="11" t="s">
        <v>74</v>
      </c>
      <c r="AY117" s="243" t="s">
        <v>141</v>
      </c>
    </row>
    <row r="118" s="11" customFormat="1">
      <c r="B118" s="233"/>
      <c r="C118" s="234"/>
      <c r="D118" s="235" t="s">
        <v>150</v>
      </c>
      <c r="E118" s="236" t="s">
        <v>30</v>
      </c>
      <c r="F118" s="237" t="s">
        <v>173</v>
      </c>
      <c r="G118" s="234"/>
      <c r="H118" s="236" t="s">
        <v>30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AT118" s="243" t="s">
        <v>150</v>
      </c>
      <c r="AU118" s="243" t="s">
        <v>84</v>
      </c>
      <c r="AV118" s="11" t="s">
        <v>82</v>
      </c>
      <c r="AW118" s="11" t="s">
        <v>37</v>
      </c>
      <c r="AX118" s="11" t="s">
        <v>74</v>
      </c>
      <c r="AY118" s="243" t="s">
        <v>141</v>
      </c>
    </row>
    <row r="119" s="1" customFormat="1" ht="25.5" customHeight="1">
      <c r="B119" s="46"/>
      <c r="C119" s="221" t="s">
        <v>179</v>
      </c>
      <c r="D119" s="221" t="s">
        <v>144</v>
      </c>
      <c r="E119" s="222" t="s">
        <v>174</v>
      </c>
      <c r="F119" s="223" t="s">
        <v>175</v>
      </c>
      <c r="G119" s="224" t="s">
        <v>147</v>
      </c>
      <c r="H119" s="225">
        <v>2520</v>
      </c>
      <c r="I119" s="226"/>
      <c r="J119" s="227">
        <f>ROUND(I119*H119,2)</f>
        <v>0</v>
      </c>
      <c r="K119" s="223" t="s">
        <v>162</v>
      </c>
      <c r="L119" s="72"/>
      <c r="M119" s="228" t="s">
        <v>30</v>
      </c>
      <c r="N119" s="229" t="s">
        <v>45</v>
      </c>
      <c r="O119" s="47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AR119" s="24" t="s">
        <v>148</v>
      </c>
      <c r="AT119" s="24" t="s">
        <v>144</v>
      </c>
      <c r="AU119" s="24" t="s">
        <v>84</v>
      </c>
      <c r="AY119" s="24" t="s">
        <v>141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24" t="s">
        <v>82</v>
      </c>
      <c r="BK119" s="232">
        <f>ROUND(I119*H119,2)</f>
        <v>0</v>
      </c>
      <c r="BL119" s="24" t="s">
        <v>148</v>
      </c>
      <c r="BM119" s="24" t="s">
        <v>176</v>
      </c>
    </row>
    <row r="120" s="11" customFormat="1">
      <c r="B120" s="233"/>
      <c r="C120" s="234"/>
      <c r="D120" s="235" t="s">
        <v>150</v>
      </c>
      <c r="E120" s="236" t="s">
        <v>30</v>
      </c>
      <c r="F120" s="237" t="s">
        <v>177</v>
      </c>
      <c r="G120" s="234"/>
      <c r="H120" s="236" t="s">
        <v>30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AT120" s="243" t="s">
        <v>150</v>
      </c>
      <c r="AU120" s="243" t="s">
        <v>84</v>
      </c>
      <c r="AV120" s="11" t="s">
        <v>82</v>
      </c>
      <c r="AW120" s="11" t="s">
        <v>37</v>
      </c>
      <c r="AX120" s="11" t="s">
        <v>74</v>
      </c>
      <c r="AY120" s="243" t="s">
        <v>141</v>
      </c>
    </row>
    <row r="121" s="12" customFormat="1">
      <c r="B121" s="244"/>
      <c r="C121" s="245"/>
      <c r="D121" s="235" t="s">
        <v>150</v>
      </c>
      <c r="E121" s="246" t="s">
        <v>30</v>
      </c>
      <c r="F121" s="247" t="s">
        <v>634</v>
      </c>
      <c r="G121" s="245"/>
      <c r="H121" s="248">
        <v>2520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AT121" s="254" t="s">
        <v>150</v>
      </c>
      <c r="AU121" s="254" t="s">
        <v>84</v>
      </c>
      <c r="AV121" s="12" t="s">
        <v>84</v>
      </c>
      <c r="AW121" s="12" t="s">
        <v>37</v>
      </c>
      <c r="AX121" s="12" t="s">
        <v>82</v>
      </c>
      <c r="AY121" s="254" t="s">
        <v>141</v>
      </c>
    </row>
    <row r="122" s="1" customFormat="1" ht="25.5" customHeight="1">
      <c r="B122" s="46"/>
      <c r="C122" s="221" t="s">
        <v>142</v>
      </c>
      <c r="D122" s="221" t="s">
        <v>144</v>
      </c>
      <c r="E122" s="222" t="s">
        <v>635</v>
      </c>
      <c r="F122" s="223" t="s">
        <v>636</v>
      </c>
      <c r="G122" s="224" t="s">
        <v>147</v>
      </c>
      <c r="H122" s="225">
        <v>5430</v>
      </c>
      <c r="I122" s="226"/>
      <c r="J122" s="227">
        <f>ROUND(I122*H122,2)</f>
        <v>0</v>
      </c>
      <c r="K122" s="223" t="s">
        <v>162</v>
      </c>
      <c r="L122" s="72"/>
      <c r="M122" s="228" t="s">
        <v>30</v>
      </c>
      <c r="N122" s="229" t="s">
        <v>45</v>
      </c>
      <c r="O122" s="47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AR122" s="24" t="s">
        <v>148</v>
      </c>
      <c r="AT122" s="24" t="s">
        <v>144</v>
      </c>
      <c r="AU122" s="24" t="s">
        <v>84</v>
      </c>
      <c r="AY122" s="24" t="s">
        <v>141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24" t="s">
        <v>82</v>
      </c>
      <c r="BK122" s="232">
        <f>ROUND(I122*H122,2)</f>
        <v>0</v>
      </c>
      <c r="BL122" s="24" t="s">
        <v>148</v>
      </c>
      <c r="BM122" s="24" t="s">
        <v>637</v>
      </c>
    </row>
    <row r="123" s="11" customFormat="1">
      <c r="B123" s="233"/>
      <c r="C123" s="234"/>
      <c r="D123" s="235" t="s">
        <v>150</v>
      </c>
      <c r="E123" s="236" t="s">
        <v>30</v>
      </c>
      <c r="F123" s="237" t="s">
        <v>638</v>
      </c>
      <c r="G123" s="234"/>
      <c r="H123" s="236" t="s">
        <v>30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AT123" s="243" t="s">
        <v>150</v>
      </c>
      <c r="AU123" s="243" t="s">
        <v>84</v>
      </c>
      <c r="AV123" s="11" t="s">
        <v>82</v>
      </c>
      <c r="AW123" s="11" t="s">
        <v>37</v>
      </c>
      <c r="AX123" s="11" t="s">
        <v>74</v>
      </c>
      <c r="AY123" s="243" t="s">
        <v>141</v>
      </c>
    </row>
    <row r="124" s="12" customFormat="1">
      <c r="B124" s="244"/>
      <c r="C124" s="245"/>
      <c r="D124" s="235" t="s">
        <v>150</v>
      </c>
      <c r="E124" s="246" t="s">
        <v>30</v>
      </c>
      <c r="F124" s="247" t="s">
        <v>639</v>
      </c>
      <c r="G124" s="245"/>
      <c r="H124" s="248">
        <v>5430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AT124" s="254" t="s">
        <v>150</v>
      </c>
      <c r="AU124" s="254" t="s">
        <v>84</v>
      </c>
      <c r="AV124" s="12" t="s">
        <v>84</v>
      </c>
      <c r="AW124" s="12" t="s">
        <v>37</v>
      </c>
      <c r="AX124" s="12" t="s">
        <v>82</v>
      </c>
      <c r="AY124" s="254" t="s">
        <v>141</v>
      </c>
    </row>
    <row r="125" s="1" customFormat="1" ht="25.5" customHeight="1">
      <c r="B125" s="46"/>
      <c r="C125" s="221" t="s">
        <v>189</v>
      </c>
      <c r="D125" s="221" t="s">
        <v>144</v>
      </c>
      <c r="E125" s="222" t="s">
        <v>180</v>
      </c>
      <c r="F125" s="223" t="s">
        <v>181</v>
      </c>
      <c r="G125" s="224" t="s">
        <v>147</v>
      </c>
      <c r="H125" s="225">
        <v>42</v>
      </c>
      <c r="I125" s="226"/>
      <c r="J125" s="227">
        <f>ROUND(I125*H125,2)</f>
        <v>0</v>
      </c>
      <c r="K125" s="223" t="s">
        <v>162</v>
      </c>
      <c r="L125" s="72"/>
      <c r="M125" s="228" t="s">
        <v>30</v>
      </c>
      <c r="N125" s="229" t="s">
        <v>45</v>
      </c>
      <c r="O125" s="47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AR125" s="24" t="s">
        <v>148</v>
      </c>
      <c r="AT125" s="24" t="s">
        <v>144</v>
      </c>
      <c r="AU125" s="24" t="s">
        <v>84</v>
      </c>
      <c r="AY125" s="24" t="s">
        <v>141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4" t="s">
        <v>82</v>
      </c>
      <c r="BK125" s="232">
        <f>ROUND(I125*H125,2)</f>
        <v>0</v>
      </c>
      <c r="BL125" s="24" t="s">
        <v>148</v>
      </c>
      <c r="BM125" s="24" t="s">
        <v>182</v>
      </c>
    </row>
    <row r="126" s="1" customFormat="1" ht="25.5" customHeight="1">
      <c r="B126" s="46"/>
      <c r="C126" s="221" t="s">
        <v>194</v>
      </c>
      <c r="D126" s="221" t="s">
        <v>144</v>
      </c>
      <c r="E126" s="222" t="s">
        <v>640</v>
      </c>
      <c r="F126" s="223" t="s">
        <v>641</v>
      </c>
      <c r="G126" s="224" t="s">
        <v>147</v>
      </c>
      <c r="H126" s="225">
        <v>181</v>
      </c>
      <c r="I126" s="226"/>
      <c r="J126" s="227">
        <f>ROUND(I126*H126,2)</f>
        <v>0</v>
      </c>
      <c r="K126" s="223" t="s">
        <v>162</v>
      </c>
      <c r="L126" s="72"/>
      <c r="M126" s="228" t="s">
        <v>30</v>
      </c>
      <c r="N126" s="229" t="s">
        <v>45</v>
      </c>
      <c r="O126" s="47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AR126" s="24" t="s">
        <v>148</v>
      </c>
      <c r="AT126" s="24" t="s">
        <v>144</v>
      </c>
      <c r="AU126" s="24" t="s">
        <v>84</v>
      </c>
      <c r="AY126" s="24" t="s">
        <v>141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24" t="s">
        <v>82</v>
      </c>
      <c r="BK126" s="232">
        <f>ROUND(I126*H126,2)</f>
        <v>0</v>
      </c>
      <c r="BL126" s="24" t="s">
        <v>148</v>
      </c>
      <c r="BM126" s="24" t="s">
        <v>642</v>
      </c>
    </row>
    <row r="127" s="1" customFormat="1" ht="25.5" customHeight="1">
      <c r="B127" s="46"/>
      <c r="C127" s="221" t="s">
        <v>198</v>
      </c>
      <c r="D127" s="221" t="s">
        <v>144</v>
      </c>
      <c r="E127" s="222" t="s">
        <v>183</v>
      </c>
      <c r="F127" s="223" t="s">
        <v>184</v>
      </c>
      <c r="G127" s="224" t="s">
        <v>147</v>
      </c>
      <c r="H127" s="225">
        <v>20</v>
      </c>
      <c r="I127" s="226"/>
      <c r="J127" s="227">
        <f>ROUND(I127*H127,2)</f>
        <v>0</v>
      </c>
      <c r="K127" s="223" t="s">
        <v>30</v>
      </c>
      <c r="L127" s="72"/>
      <c r="M127" s="228" t="s">
        <v>30</v>
      </c>
      <c r="N127" s="229" t="s">
        <v>45</v>
      </c>
      <c r="O127" s="47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AR127" s="24" t="s">
        <v>185</v>
      </c>
      <c r="AT127" s="24" t="s">
        <v>144</v>
      </c>
      <c r="AU127" s="24" t="s">
        <v>84</v>
      </c>
      <c r="AY127" s="24" t="s">
        <v>141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4" t="s">
        <v>82</v>
      </c>
      <c r="BK127" s="232">
        <f>ROUND(I127*H127,2)</f>
        <v>0</v>
      </c>
      <c r="BL127" s="24" t="s">
        <v>185</v>
      </c>
      <c r="BM127" s="24" t="s">
        <v>186</v>
      </c>
    </row>
    <row r="128" s="10" customFormat="1" ht="29.88" customHeight="1">
      <c r="B128" s="205"/>
      <c r="C128" s="206"/>
      <c r="D128" s="207" t="s">
        <v>73</v>
      </c>
      <c r="E128" s="219" t="s">
        <v>187</v>
      </c>
      <c r="F128" s="219" t="s">
        <v>188</v>
      </c>
      <c r="G128" s="206"/>
      <c r="H128" s="206"/>
      <c r="I128" s="209"/>
      <c r="J128" s="220">
        <f>BK128</f>
        <v>0</v>
      </c>
      <c r="K128" s="206"/>
      <c r="L128" s="211"/>
      <c r="M128" s="212"/>
      <c r="N128" s="213"/>
      <c r="O128" s="213"/>
      <c r="P128" s="214">
        <f>SUM(P129:P138)</f>
        <v>0</v>
      </c>
      <c r="Q128" s="213"/>
      <c r="R128" s="214">
        <f>SUM(R129:R138)</f>
        <v>0.0060000000000000001</v>
      </c>
      <c r="S128" s="213"/>
      <c r="T128" s="215">
        <f>SUM(T129:T138)</f>
        <v>0</v>
      </c>
      <c r="AR128" s="216" t="s">
        <v>82</v>
      </c>
      <c r="AT128" s="217" t="s">
        <v>73</v>
      </c>
      <c r="AU128" s="217" t="s">
        <v>82</v>
      </c>
      <c r="AY128" s="216" t="s">
        <v>141</v>
      </c>
      <c r="BK128" s="218">
        <f>SUM(BK129:BK138)</f>
        <v>0</v>
      </c>
    </row>
    <row r="129" s="1" customFormat="1" ht="16.5" customHeight="1">
      <c r="B129" s="46"/>
      <c r="C129" s="221" t="s">
        <v>207</v>
      </c>
      <c r="D129" s="221" t="s">
        <v>144</v>
      </c>
      <c r="E129" s="222" t="s">
        <v>190</v>
      </c>
      <c r="F129" s="223" t="s">
        <v>191</v>
      </c>
      <c r="G129" s="224" t="s">
        <v>192</v>
      </c>
      <c r="H129" s="225">
        <v>1</v>
      </c>
      <c r="I129" s="226"/>
      <c r="J129" s="227">
        <f>ROUND(I129*H129,2)</f>
        <v>0</v>
      </c>
      <c r="K129" s="223" t="s">
        <v>30</v>
      </c>
      <c r="L129" s="72"/>
      <c r="M129" s="228" t="s">
        <v>30</v>
      </c>
      <c r="N129" s="229" t="s">
        <v>45</v>
      </c>
      <c r="O129" s="47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AR129" s="24" t="s">
        <v>148</v>
      </c>
      <c r="AT129" s="24" t="s">
        <v>144</v>
      </c>
      <c r="AU129" s="24" t="s">
        <v>84</v>
      </c>
      <c r="AY129" s="24" t="s">
        <v>141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24" t="s">
        <v>82</v>
      </c>
      <c r="BK129" s="232">
        <f>ROUND(I129*H129,2)</f>
        <v>0</v>
      </c>
      <c r="BL129" s="24" t="s">
        <v>148</v>
      </c>
      <c r="BM129" s="24" t="s">
        <v>193</v>
      </c>
    </row>
    <row r="130" s="1" customFormat="1" ht="16.5" customHeight="1">
      <c r="B130" s="46"/>
      <c r="C130" s="221" t="s">
        <v>211</v>
      </c>
      <c r="D130" s="221" t="s">
        <v>144</v>
      </c>
      <c r="E130" s="222" t="s">
        <v>195</v>
      </c>
      <c r="F130" s="223" t="s">
        <v>196</v>
      </c>
      <c r="G130" s="224" t="s">
        <v>192</v>
      </c>
      <c r="H130" s="225">
        <v>1</v>
      </c>
      <c r="I130" s="226"/>
      <c r="J130" s="227">
        <f>ROUND(I130*H130,2)</f>
        <v>0</v>
      </c>
      <c r="K130" s="223" t="s">
        <v>30</v>
      </c>
      <c r="L130" s="72"/>
      <c r="M130" s="228" t="s">
        <v>30</v>
      </c>
      <c r="N130" s="229" t="s">
        <v>45</v>
      </c>
      <c r="O130" s="47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AR130" s="24" t="s">
        <v>148</v>
      </c>
      <c r="AT130" s="24" t="s">
        <v>144</v>
      </c>
      <c r="AU130" s="24" t="s">
        <v>84</v>
      </c>
      <c r="AY130" s="24" t="s">
        <v>141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4" t="s">
        <v>82</v>
      </c>
      <c r="BK130" s="232">
        <f>ROUND(I130*H130,2)</f>
        <v>0</v>
      </c>
      <c r="BL130" s="24" t="s">
        <v>148</v>
      </c>
      <c r="BM130" s="24" t="s">
        <v>643</v>
      </c>
    </row>
    <row r="131" s="1" customFormat="1" ht="16.5" customHeight="1">
      <c r="B131" s="46"/>
      <c r="C131" s="221" t="s">
        <v>217</v>
      </c>
      <c r="D131" s="221" t="s">
        <v>144</v>
      </c>
      <c r="E131" s="222" t="s">
        <v>208</v>
      </c>
      <c r="F131" s="223" t="s">
        <v>209</v>
      </c>
      <c r="G131" s="224" t="s">
        <v>192</v>
      </c>
      <c r="H131" s="225">
        <v>1</v>
      </c>
      <c r="I131" s="226"/>
      <c r="J131" s="227">
        <f>ROUND(I131*H131,2)</f>
        <v>0</v>
      </c>
      <c r="K131" s="223" t="s">
        <v>30</v>
      </c>
      <c r="L131" s="72"/>
      <c r="M131" s="228" t="s">
        <v>30</v>
      </c>
      <c r="N131" s="229" t="s">
        <v>45</v>
      </c>
      <c r="O131" s="47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AR131" s="24" t="s">
        <v>148</v>
      </c>
      <c r="AT131" s="24" t="s">
        <v>144</v>
      </c>
      <c r="AU131" s="24" t="s">
        <v>84</v>
      </c>
      <c r="AY131" s="24" t="s">
        <v>141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24" t="s">
        <v>82</v>
      </c>
      <c r="BK131" s="232">
        <f>ROUND(I131*H131,2)</f>
        <v>0</v>
      </c>
      <c r="BL131" s="24" t="s">
        <v>148</v>
      </c>
      <c r="BM131" s="24" t="s">
        <v>644</v>
      </c>
    </row>
    <row r="132" s="1" customFormat="1" ht="16.5" customHeight="1">
      <c r="B132" s="46"/>
      <c r="C132" s="221" t="s">
        <v>232</v>
      </c>
      <c r="D132" s="221" t="s">
        <v>144</v>
      </c>
      <c r="E132" s="222" t="s">
        <v>212</v>
      </c>
      <c r="F132" s="223" t="s">
        <v>213</v>
      </c>
      <c r="G132" s="224" t="s">
        <v>192</v>
      </c>
      <c r="H132" s="225">
        <v>1</v>
      </c>
      <c r="I132" s="226"/>
      <c r="J132" s="227">
        <f>ROUND(I132*H132,2)</f>
        <v>0</v>
      </c>
      <c r="K132" s="223" t="s">
        <v>30</v>
      </c>
      <c r="L132" s="72"/>
      <c r="M132" s="228" t="s">
        <v>30</v>
      </c>
      <c r="N132" s="229" t="s">
        <v>45</v>
      </c>
      <c r="O132" s="47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AR132" s="24" t="s">
        <v>148</v>
      </c>
      <c r="AT132" s="24" t="s">
        <v>144</v>
      </c>
      <c r="AU132" s="24" t="s">
        <v>84</v>
      </c>
      <c r="AY132" s="24" t="s">
        <v>141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24" t="s">
        <v>82</v>
      </c>
      <c r="BK132" s="232">
        <f>ROUND(I132*H132,2)</f>
        <v>0</v>
      </c>
      <c r="BL132" s="24" t="s">
        <v>148</v>
      </c>
      <c r="BM132" s="24" t="s">
        <v>645</v>
      </c>
    </row>
    <row r="133" s="1" customFormat="1" ht="16.5" customHeight="1">
      <c r="B133" s="46"/>
      <c r="C133" s="221" t="s">
        <v>238</v>
      </c>
      <c r="D133" s="221" t="s">
        <v>144</v>
      </c>
      <c r="E133" s="222" t="s">
        <v>199</v>
      </c>
      <c r="F133" s="223" t="s">
        <v>200</v>
      </c>
      <c r="G133" s="224" t="s">
        <v>147</v>
      </c>
      <c r="H133" s="225">
        <v>150</v>
      </c>
      <c r="I133" s="226"/>
      <c r="J133" s="227">
        <f>ROUND(I133*H133,2)</f>
        <v>0</v>
      </c>
      <c r="K133" s="223" t="s">
        <v>30</v>
      </c>
      <c r="L133" s="72"/>
      <c r="M133" s="228" t="s">
        <v>30</v>
      </c>
      <c r="N133" s="229" t="s">
        <v>45</v>
      </c>
      <c r="O133" s="47"/>
      <c r="P133" s="230">
        <f>O133*H133</f>
        <v>0</v>
      </c>
      <c r="Q133" s="230">
        <v>4.0000000000000003E-05</v>
      </c>
      <c r="R133" s="230">
        <f>Q133*H133</f>
        <v>0.0060000000000000001</v>
      </c>
      <c r="S133" s="230">
        <v>0</v>
      </c>
      <c r="T133" s="231">
        <f>S133*H133</f>
        <v>0</v>
      </c>
      <c r="AR133" s="24" t="s">
        <v>148</v>
      </c>
      <c r="AT133" s="24" t="s">
        <v>144</v>
      </c>
      <c r="AU133" s="24" t="s">
        <v>84</v>
      </c>
      <c r="AY133" s="24" t="s">
        <v>141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24" t="s">
        <v>82</v>
      </c>
      <c r="BK133" s="232">
        <f>ROUND(I133*H133,2)</f>
        <v>0</v>
      </c>
      <c r="BL133" s="24" t="s">
        <v>148</v>
      </c>
      <c r="BM133" s="24" t="s">
        <v>201</v>
      </c>
    </row>
    <row r="134" s="11" customFormat="1">
      <c r="B134" s="233"/>
      <c r="C134" s="234"/>
      <c r="D134" s="235" t="s">
        <v>150</v>
      </c>
      <c r="E134" s="236" t="s">
        <v>30</v>
      </c>
      <c r="F134" s="237" t="s">
        <v>202</v>
      </c>
      <c r="G134" s="234"/>
      <c r="H134" s="236" t="s">
        <v>30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AT134" s="243" t="s">
        <v>150</v>
      </c>
      <c r="AU134" s="243" t="s">
        <v>84</v>
      </c>
      <c r="AV134" s="11" t="s">
        <v>82</v>
      </c>
      <c r="AW134" s="11" t="s">
        <v>37</v>
      </c>
      <c r="AX134" s="11" t="s">
        <v>74</v>
      </c>
      <c r="AY134" s="243" t="s">
        <v>141</v>
      </c>
    </row>
    <row r="135" s="11" customFormat="1">
      <c r="B135" s="233"/>
      <c r="C135" s="234"/>
      <c r="D135" s="235" t="s">
        <v>150</v>
      </c>
      <c r="E135" s="236" t="s">
        <v>30</v>
      </c>
      <c r="F135" s="237" t="s">
        <v>203</v>
      </c>
      <c r="G135" s="234"/>
      <c r="H135" s="236" t="s">
        <v>30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AT135" s="243" t="s">
        <v>150</v>
      </c>
      <c r="AU135" s="243" t="s">
        <v>84</v>
      </c>
      <c r="AV135" s="11" t="s">
        <v>82</v>
      </c>
      <c r="AW135" s="11" t="s">
        <v>37</v>
      </c>
      <c r="AX135" s="11" t="s">
        <v>74</v>
      </c>
      <c r="AY135" s="243" t="s">
        <v>141</v>
      </c>
    </row>
    <row r="136" s="11" customFormat="1">
      <c r="B136" s="233"/>
      <c r="C136" s="234"/>
      <c r="D136" s="235" t="s">
        <v>150</v>
      </c>
      <c r="E136" s="236" t="s">
        <v>30</v>
      </c>
      <c r="F136" s="237" t="s">
        <v>204</v>
      </c>
      <c r="G136" s="234"/>
      <c r="H136" s="236" t="s">
        <v>30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AT136" s="243" t="s">
        <v>150</v>
      </c>
      <c r="AU136" s="243" t="s">
        <v>84</v>
      </c>
      <c r="AV136" s="11" t="s">
        <v>82</v>
      </c>
      <c r="AW136" s="11" t="s">
        <v>37</v>
      </c>
      <c r="AX136" s="11" t="s">
        <v>74</v>
      </c>
      <c r="AY136" s="243" t="s">
        <v>141</v>
      </c>
    </row>
    <row r="137" s="11" customFormat="1">
      <c r="B137" s="233"/>
      <c r="C137" s="234"/>
      <c r="D137" s="235" t="s">
        <v>150</v>
      </c>
      <c r="E137" s="236" t="s">
        <v>30</v>
      </c>
      <c r="F137" s="237" t="s">
        <v>205</v>
      </c>
      <c r="G137" s="234"/>
      <c r="H137" s="236" t="s">
        <v>30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AT137" s="243" t="s">
        <v>150</v>
      </c>
      <c r="AU137" s="243" t="s">
        <v>84</v>
      </c>
      <c r="AV137" s="11" t="s">
        <v>82</v>
      </c>
      <c r="AW137" s="11" t="s">
        <v>37</v>
      </c>
      <c r="AX137" s="11" t="s">
        <v>74</v>
      </c>
      <c r="AY137" s="243" t="s">
        <v>141</v>
      </c>
    </row>
    <row r="138" s="12" customFormat="1">
      <c r="B138" s="244"/>
      <c r="C138" s="245"/>
      <c r="D138" s="235" t="s">
        <v>150</v>
      </c>
      <c r="E138" s="246" t="s">
        <v>30</v>
      </c>
      <c r="F138" s="247" t="s">
        <v>646</v>
      </c>
      <c r="G138" s="245"/>
      <c r="H138" s="248">
        <v>150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AT138" s="254" t="s">
        <v>150</v>
      </c>
      <c r="AU138" s="254" t="s">
        <v>84</v>
      </c>
      <c r="AV138" s="12" t="s">
        <v>84</v>
      </c>
      <c r="AW138" s="12" t="s">
        <v>37</v>
      </c>
      <c r="AX138" s="12" t="s">
        <v>82</v>
      </c>
      <c r="AY138" s="254" t="s">
        <v>141</v>
      </c>
    </row>
    <row r="139" s="10" customFormat="1" ht="29.88" customHeight="1">
      <c r="B139" s="205"/>
      <c r="C139" s="206"/>
      <c r="D139" s="207" t="s">
        <v>73</v>
      </c>
      <c r="E139" s="219" t="s">
        <v>215</v>
      </c>
      <c r="F139" s="219" t="s">
        <v>216</v>
      </c>
      <c r="G139" s="206"/>
      <c r="H139" s="206"/>
      <c r="I139" s="209"/>
      <c r="J139" s="220">
        <f>BK139</f>
        <v>0</v>
      </c>
      <c r="K139" s="206"/>
      <c r="L139" s="211"/>
      <c r="M139" s="212"/>
      <c r="N139" s="213"/>
      <c r="O139" s="213"/>
      <c r="P139" s="214">
        <f>SUM(P140:P211)</f>
        <v>0</v>
      </c>
      <c r="Q139" s="213"/>
      <c r="R139" s="214">
        <f>SUM(R140:R211)</f>
        <v>0.089999999999999997</v>
      </c>
      <c r="S139" s="213"/>
      <c r="T139" s="215">
        <f>SUM(T140:T211)</f>
        <v>6.5383299999999993</v>
      </c>
      <c r="AR139" s="216" t="s">
        <v>82</v>
      </c>
      <c r="AT139" s="217" t="s">
        <v>73</v>
      </c>
      <c r="AU139" s="217" t="s">
        <v>82</v>
      </c>
      <c r="AY139" s="216" t="s">
        <v>141</v>
      </c>
      <c r="BK139" s="218">
        <f>SUM(BK140:BK211)</f>
        <v>0</v>
      </c>
    </row>
    <row r="140" s="1" customFormat="1" ht="38.25" customHeight="1">
      <c r="B140" s="46"/>
      <c r="C140" s="221" t="s">
        <v>10</v>
      </c>
      <c r="D140" s="221" t="s">
        <v>144</v>
      </c>
      <c r="E140" s="222" t="s">
        <v>218</v>
      </c>
      <c r="F140" s="223" t="s">
        <v>219</v>
      </c>
      <c r="G140" s="224" t="s">
        <v>147</v>
      </c>
      <c r="H140" s="225">
        <v>53.5</v>
      </c>
      <c r="I140" s="226"/>
      <c r="J140" s="227">
        <f>ROUND(I140*H140,2)</f>
        <v>0</v>
      </c>
      <c r="K140" s="223" t="s">
        <v>30</v>
      </c>
      <c r="L140" s="72"/>
      <c r="M140" s="228" t="s">
        <v>30</v>
      </c>
      <c r="N140" s="229" t="s">
        <v>45</v>
      </c>
      <c r="O140" s="47"/>
      <c r="P140" s="230">
        <f>O140*H140</f>
        <v>0</v>
      </c>
      <c r="Q140" s="230">
        <v>0</v>
      </c>
      <c r="R140" s="230">
        <f>Q140*H140</f>
        <v>0</v>
      </c>
      <c r="S140" s="230">
        <v>0.014500000000000001</v>
      </c>
      <c r="T140" s="231">
        <f>S140*H140</f>
        <v>0.77575000000000005</v>
      </c>
      <c r="AR140" s="24" t="s">
        <v>148</v>
      </c>
      <c r="AT140" s="24" t="s">
        <v>144</v>
      </c>
      <c r="AU140" s="24" t="s">
        <v>84</v>
      </c>
      <c r="AY140" s="24" t="s">
        <v>141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24" t="s">
        <v>82</v>
      </c>
      <c r="BK140" s="232">
        <f>ROUND(I140*H140,2)</f>
        <v>0</v>
      </c>
      <c r="BL140" s="24" t="s">
        <v>148</v>
      </c>
      <c r="BM140" s="24" t="s">
        <v>220</v>
      </c>
    </row>
    <row r="141" s="11" customFormat="1">
      <c r="B141" s="233"/>
      <c r="C141" s="234"/>
      <c r="D141" s="235" t="s">
        <v>150</v>
      </c>
      <c r="E141" s="236" t="s">
        <v>30</v>
      </c>
      <c r="F141" s="237" t="s">
        <v>221</v>
      </c>
      <c r="G141" s="234"/>
      <c r="H141" s="236" t="s">
        <v>30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AT141" s="243" t="s">
        <v>150</v>
      </c>
      <c r="AU141" s="243" t="s">
        <v>84</v>
      </c>
      <c r="AV141" s="11" t="s">
        <v>82</v>
      </c>
      <c r="AW141" s="11" t="s">
        <v>37</v>
      </c>
      <c r="AX141" s="11" t="s">
        <v>74</v>
      </c>
      <c r="AY141" s="243" t="s">
        <v>141</v>
      </c>
    </row>
    <row r="142" s="11" customFormat="1">
      <c r="B142" s="233"/>
      <c r="C142" s="234"/>
      <c r="D142" s="235" t="s">
        <v>150</v>
      </c>
      <c r="E142" s="236" t="s">
        <v>30</v>
      </c>
      <c r="F142" s="237" t="s">
        <v>222</v>
      </c>
      <c r="G142" s="234"/>
      <c r="H142" s="236" t="s">
        <v>30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AT142" s="243" t="s">
        <v>150</v>
      </c>
      <c r="AU142" s="243" t="s">
        <v>84</v>
      </c>
      <c r="AV142" s="11" t="s">
        <v>82</v>
      </c>
      <c r="AW142" s="11" t="s">
        <v>37</v>
      </c>
      <c r="AX142" s="11" t="s">
        <v>74</v>
      </c>
      <c r="AY142" s="243" t="s">
        <v>141</v>
      </c>
    </row>
    <row r="143" s="11" customFormat="1">
      <c r="B143" s="233"/>
      <c r="C143" s="234"/>
      <c r="D143" s="235" t="s">
        <v>150</v>
      </c>
      <c r="E143" s="236" t="s">
        <v>30</v>
      </c>
      <c r="F143" s="237" t="s">
        <v>223</v>
      </c>
      <c r="G143" s="234"/>
      <c r="H143" s="236" t="s">
        <v>30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AT143" s="243" t="s">
        <v>150</v>
      </c>
      <c r="AU143" s="243" t="s">
        <v>84</v>
      </c>
      <c r="AV143" s="11" t="s">
        <v>82</v>
      </c>
      <c r="AW143" s="11" t="s">
        <v>37</v>
      </c>
      <c r="AX143" s="11" t="s">
        <v>74</v>
      </c>
      <c r="AY143" s="243" t="s">
        <v>141</v>
      </c>
    </row>
    <row r="144" s="11" customFormat="1">
      <c r="B144" s="233"/>
      <c r="C144" s="234"/>
      <c r="D144" s="235" t="s">
        <v>150</v>
      </c>
      <c r="E144" s="236" t="s">
        <v>30</v>
      </c>
      <c r="F144" s="237" t="s">
        <v>224</v>
      </c>
      <c r="G144" s="234"/>
      <c r="H144" s="236" t="s">
        <v>30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AT144" s="243" t="s">
        <v>150</v>
      </c>
      <c r="AU144" s="243" t="s">
        <v>84</v>
      </c>
      <c r="AV144" s="11" t="s">
        <v>82</v>
      </c>
      <c r="AW144" s="11" t="s">
        <v>37</v>
      </c>
      <c r="AX144" s="11" t="s">
        <v>74</v>
      </c>
      <c r="AY144" s="243" t="s">
        <v>141</v>
      </c>
    </row>
    <row r="145" s="11" customFormat="1">
      <c r="B145" s="233"/>
      <c r="C145" s="234"/>
      <c r="D145" s="235" t="s">
        <v>150</v>
      </c>
      <c r="E145" s="236" t="s">
        <v>30</v>
      </c>
      <c r="F145" s="237" t="s">
        <v>225</v>
      </c>
      <c r="G145" s="234"/>
      <c r="H145" s="236" t="s">
        <v>30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AT145" s="243" t="s">
        <v>150</v>
      </c>
      <c r="AU145" s="243" t="s">
        <v>84</v>
      </c>
      <c r="AV145" s="11" t="s">
        <v>82</v>
      </c>
      <c r="AW145" s="11" t="s">
        <v>37</v>
      </c>
      <c r="AX145" s="11" t="s">
        <v>74</v>
      </c>
      <c r="AY145" s="243" t="s">
        <v>141</v>
      </c>
    </row>
    <row r="146" s="11" customFormat="1">
      <c r="B146" s="233"/>
      <c r="C146" s="234"/>
      <c r="D146" s="235" t="s">
        <v>150</v>
      </c>
      <c r="E146" s="236" t="s">
        <v>30</v>
      </c>
      <c r="F146" s="237" t="s">
        <v>647</v>
      </c>
      <c r="G146" s="234"/>
      <c r="H146" s="236" t="s">
        <v>30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AT146" s="243" t="s">
        <v>150</v>
      </c>
      <c r="AU146" s="243" t="s">
        <v>84</v>
      </c>
      <c r="AV146" s="11" t="s">
        <v>82</v>
      </c>
      <c r="AW146" s="11" t="s">
        <v>37</v>
      </c>
      <c r="AX146" s="11" t="s">
        <v>74</v>
      </c>
      <c r="AY146" s="243" t="s">
        <v>141</v>
      </c>
    </row>
    <row r="147" s="12" customFormat="1">
      <c r="B147" s="244"/>
      <c r="C147" s="245"/>
      <c r="D147" s="235" t="s">
        <v>150</v>
      </c>
      <c r="E147" s="246" t="s">
        <v>30</v>
      </c>
      <c r="F147" s="247" t="s">
        <v>648</v>
      </c>
      <c r="G147" s="245"/>
      <c r="H147" s="248">
        <v>4.5300000000000002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AT147" s="254" t="s">
        <v>150</v>
      </c>
      <c r="AU147" s="254" t="s">
        <v>84</v>
      </c>
      <c r="AV147" s="12" t="s">
        <v>84</v>
      </c>
      <c r="AW147" s="12" t="s">
        <v>37</v>
      </c>
      <c r="AX147" s="12" t="s">
        <v>74</v>
      </c>
      <c r="AY147" s="254" t="s">
        <v>141</v>
      </c>
    </row>
    <row r="148" s="12" customFormat="1">
      <c r="B148" s="244"/>
      <c r="C148" s="245"/>
      <c r="D148" s="235" t="s">
        <v>150</v>
      </c>
      <c r="E148" s="246" t="s">
        <v>30</v>
      </c>
      <c r="F148" s="247" t="s">
        <v>649</v>
      </c>
      <c r="G148" s="245"/>
      <c r="H148" s="248">
        <v>2.718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AT148" s="254" t="s">
        <v>150</v>
      </c>
      <c r="AU148" s="254" t="s">
        <v>84</v>
      </c>
      <c r="AV148" s="12" t="s">
        <v>84</v>
      </c>
      <c r="AW148" s="12" t="s">
        <v>37</v>
      </c>
      <c r="AX148" s="12" t="s">
        <v>74</v>
      </c>
      <c r="AY148" s="254" t="s">
        <v>141</v>
      </c>
    </row>
    <row r="149" s="12" customFormat="1">
      <c r="B149" s="244"/>
      <c r="C149" s="245"/>
      <c r="D149" s="235" t="s">
        <v>150</v>
      </c>
      <c r="E149" s="246" t="s">
        <v>30</v>
      </c>
      <c r="F149" s="247" t="s">
        <v>650</v>
      </c>
      <c r="G149" s="245"/>
      <c r="H149" s="248">
        <v>8.4000000000000004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AT149" s="254" t="s">
        <v>150</v>
      </c>
      <c r="AU149" s="254" t="s">
        <v>84</v>
      </c>
      <c r="AV149" s="12" t="s">
        <v>84</v>
      </c>
      <c r="AW149" s="12" t="s">
        <v>37</v>
      </c>
      <c r="AX149" s="12" t="s">
        <v>74</v>
      </c>
      <c r="AY149" s="254" t="s">
        <v>141</v>
      </c>
    </row>
    <row r="150" s="12" customFormat="1">
      <c r="B150" s="244"/>
      <c r="C150" s="245"/>
      <c r="D150" s="235" t="s">
        <v>150</v>
      </c>
      <c r="E150" s="246" t="s">
        <v>30</v>
      </c>
      <c r="F150" s="247" t="s">
        <v>651</v>
      </c>
      <c r="G150" s="245"/>
      <c r="H150" s="248">
        <v>5.04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AT150" s="254" t="s">
        <v>150</v>
      </c>
      <c r="AU150" s="254" t="s">
        <v>84</v>
      </c>
      <c r="AV150" s="12" t="s">
        <v>84</v>
      </c>
      <c r="AW150" s="12" t="s">
        <v>37</v>
      </c>
      <c r="AX150" s="12" t="s">
        <v>74</v>
      </c>
      <c r="AY150" s="254" t="s">
        <v>141</v>
      </c>
    </row>
    <row r="151" s="12" customFormat="1">
      <c r="B151" s="244"/>
      <c r="C151" s="245"/>
      <c r="D151" s="235" t="s">
        <v>150</v>
      </c>
      <c r="E151" s="246" t="s">
        <v>30</v>
      </c>
      <c r="F151" s="247" t="s">
        <v>652</v>
      </c>
      <c r="G151" s="245"/>
      <c r="H151" s="248">
        <v>22.920000000000002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AT151" s="254" t="s">
        <v>150</v>
      </c>
      <c r="AU151" s="254" t="s">
        <v>84</v>
      </c>
      <c r="AV151" s="12" t="s">
        <v>84</v>
      </c>
      <c r="AW151" s="12" t="s">
        <v>37</v>
      </c>
      <c r="AX151" s="12" t="s">
        <v>74</v>
      </c>
      <c r="AY151" s="254" t="s">
        <v>141</v>
      </c>
    </row>
    <row r="152" s="12" customFormat="1">
      <c r="B152" s="244"/>
      <c r="C152" s="245"/>
      <c r="D152" s="235" t="s">
        <v>150</v>
      </c>
      <c r="E152" s="246" t="s">
        <v>30</v>
      </c>
      <c r="F152" s="247" t="s">
        <v>653</v>
      </c>
      <c r="G152" s="245"/>
      <c r="H152" s="248">
        <v>7.2000000000000002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AT152" s="254" t="s">
        <v>150</v>
      </c>
      <c r="AU152" s="254" t="s">
        <v>84</v>
      </c>
      <c r="AV152" s="12" t="s">
        <v>84</v>
      </c>
      <c r="AW152" s="12" t="s">
        <v>37</v>
      </c>
      <c r="AX152" s="12" t="s">
        <v>74</v>
      </c>
      <c r="AY152" s="254" t="s">
        <v>141</v>
      </c>
    </row>
    <row r="153" s="12" customFormat="1">
      <c r="B153" s="244"/>
      <c r="C153" s="245"/>
      <c r="D153" s="235" t="s">
        <v>150</v>
      </c>
      <c r="E153" s="246" t="s">
        <v>30</v>
      </c>
      <c r="F153" s="247" t="s">
        <v>654</v>
      </c>
      <c r="G153" s="245"/>
      <c r="H153" s="248">
        <v>2.6920000000000002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AT153" s="254" t="s">
        <v>150</v>
      </c>
      <c r="AU153" s="254" t="s">
        <v>84</v>
      </c>
      <c r="AV153" s="12" t="s">
        <v>84</v>
      </c>
      <c r="AW153" s="12" t="s">
        <v>37</v>
      </c>
      <c r="AX153" s="12" t="s">
        <v>74</v>
      </c>
      <c r="AY153" s="254" t="s">
        <v>141</v>
      </c>
    </row>
    <row r="154" s="13" customFormat="1">
      <c r="B154" s="255"/>
      <c r="C154" s="256"/>
      <c r="D154" s="235" t="s">
        <v>150</v>
      </c>
      <c r="E154" s="257" t="s">
        <v>30</v>
      </c>
      <c r="F154" s="258" t="s">
        <v>170</v>
      </c>
      <c r="G154" s="256"/>
      <c r="H154" s="259">
        <v>53.5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AT154" s="265" t="s">
        <v>150</v>
      </c>
      <c r="AU154" s="265" t="s">
        <v>84</v>
      </c>
      <c r="AV154" s="13" t="s">
        <v>148</v>
      </c>
      <c r="AW154" s="13" t="s">
        <v>37</v>
      </c>
      <c r="AX154" s="13" t="s">
        <v>82</v>
      </c>
      <c r="AY154" s="265" t="s">
        <v>141</v>
      </c>
    </row>
    <row r="155" s="1" customFormat="1" ht="51" customHeight="1">
      <c r="B155" s="46"/>
      <c r="C155" s="221" t="s">
        <v>185</v>
      </c>
      <c r="D155" s="221" t="s">
        <v>144</v>
      </c>
      <c r="E155" s="222" t="s">
        <v>233</v>
      </c>
      <c r="F155" s="223" t="s">
        <v>234</v>
      </c>
      <c r="G155" s="224" t="s">
        <v>147</v>
      </c>
      <c r="H155" s="225">
        <v>53.5</v>
      </c>
      <c r="I155" s="226"/>
      <c r="J155" s="227">
        <f>ROUND(I155*H155,2)</f>
        <v>0</v>
      </c>
      <c r="K155" s="223" t="s">
        <v>30</v>
      </c>
      <c r="L155" s="72"/>
      <c r="M155" s="228" t="s">
        <v>30</v>
      </c>
      <c r="N155" s="229" t="s">
        <v>45</v>
      </c>
      <c r="O155" s="47"/>
      <c r="P155" s="230">
        <f>O155*H155</f>
        <v>0</v>
      </c>
      <c r="Q155" s="230">
        <v>0</v>
      </c>
      <c r="R155" s="230">
        <f>Q155*H155</f>
        <v>0</v>
      </c>
      <c r="S155" s="230">
        <v>0.02</v>
      </c>
      <c r="T155" s="231">
        <f>S155*H155</f>
        <v>1.0700000000000001</v>
      </c>
      <c r="AR155" s="24" t="s">
        <v>148</v>
      </c>
      <c r="AT155" s="24" t="s">
        <v>144</v>
      </c>
      <c r="AU155" s="24" t="s">
        <v>84</v>
      </c>
      <c r="AY155" s="24" t="s">
        <v>141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24" t="s">
        <v>82</v>
      </c>
      <c r="BK155" s="232">
        <f>ROUND(I155*H155,2)</f>
        <v>0</v>
      </c>
      <c r="BL155" s="24" t="s">
        <v>148</v>
      </c>
      <c r="BM155" s="24" t="s">
        <v>235</v>
      </c>
    </row>
    <row r="156" s="11" customFormat="1">
      <c r="B156" s="233"/>
      <c r="C156" s="234"/>
      <c r="D156" s="235" t="s">
        <v>150</v>
      </c>
      <c r="E156" s="236" t="s">
        <v>30</v>
      </c>
      <c r="F156" s="237" t="s">
        <v>221</v>
      </c>
      <c r="G156" s="234"/>
      <c r="H156" s="236" t="s">
        <v>30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AT156" s="243" t="s">
        <v>150</v>
      </c>
      <c r="AU156" s="243" t="s">
        <v>84</v>
      </c>
      <c r="AV156" s="11" t="s">
        <v>82</v>
      </c>
      <c r="AW156" s="11" t="s">
        <v>37</v>
      </c>
      <c r="AX156" s="11" t="s">
        <v>74</v>
      </c>
      <c r="AY156" s="243" t="s">
        <v>141</v>
      </c>
    </row>
    <row r="157" s="11" customFormat="1">
      <c r="B157" s="233"/>
      <c r="C157" s="234"/>
      <c r="D157" s="235" t="s">
        <v>150</v>
      </c>
      <c r="E157" s="236" t="s">
        <v>30</v>
      </c>
      <c r="F157" s="237" t="s">
        <v>222</v>
      </c>
      <c r="G157" s="234"/>
      <c r="H157" s="236" t="s">
        <v>30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AT157" s="243" t="s">
        <v>150</v>
      </c>
      <c r="AU157" s="243" t="s">
        <v>84</v>
      </c>
      <c r="AV157" s="11" t="s">
        <v>82</v>
      </c>
      <c r="AW157" s="11" t="s">
        <v>37</v>
      </c>
      <c r="AX157" s="11" t="s">
        <v>74</v>
      </c>
      <c r="AY157" s="243" t="s">
        <v>141</v>
      </c>
    </row>
    <row r="158" s="11" customFormat="1">
      <c r="B158" s="233"/>
      <c r="C158" s="234"/>
      <c r="D158" s="235" t="s">
        <v>150</v>
      </c>
      <c r="E158" s="236" t="s">
        <v>30</v>
      </c>
      <c r="F158" s="237" t="s">
        <v>223</v>
      </c>
      <c r="G158" s="234"/>
      <c r="H158" s="236" t="s">
        <v>30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AT158" s="243" t="s">
        <v>150</v>
      </c>
      <c r="AU158" s="243" t="s">
        <v>84</v>
      </c>
      <c r="AV158" s="11" t="s">
        <v>82</v>
      </c>
      <c r="AW158" s="11" t="s">
        <v>37</v>
      </c>
      <c r="AX158" s="11" t="s">
        <v>74</v>
      </c>
      <c r="AY158" s="243" t="s">
        <v>141</v>
      </c>
    </row>
    <row r="159" s="11" customFormat="1">
      <c r="B159" s="233"/>
      <c r="C159" s="234"/>
      <c r="D159" s="235" t="s">
        <v>150</v>
      </c>
      <c r="E159" s="236" t="s">
        <v>30</v>
      </c>
      <c r="F159" s="237" t="s">
        <v>224</v>
      </c>
      <c r="G159" s="234"/>
      <c r="H159" s="236" t="s">
        <v>30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AT159" s="243" t="s">
        <v>150</v>
      </c>
      <c r="AU159" s="243" t="s">
        <v>84</v>
      </c>
      <c r="AV159" s="11" t="s">
        <v>82</v>
      </c>
      <c r="AW159" s="11" t="s">
        <v>37</v>
      </c>
      <c r="AX159" s="11" t="s">
        <v>74</v>
      </c>
      <c r="AY159" s="243" t="s">
        <v>141</v>
      </c>
    </row>
    <row r="160" s="11" customFormat="1">
      <c r="B160" s="233"/>
      <c r="C160" s="234"/>
      <c r="D160" s="235" t="s">
        <v>150</v>
      </c>
      <c r="E160" s="236" t="s">
        <v>30</v>
      </c>
      <c r="F160" s="237" t="s">
        <v>225</v>
      </c>
      <c r="G160" s="234"/>
      <c r="H160" s="236" t="s">
        <v>30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AT160" s="243" t="s">
        <v>150</v>
      </c>
      <c r="AU160" s="243" t="s">
        <v>84</v>
      </c>
      <c r="AV160" s="11" t="s">
        <v>82</v>
      </c>
      <c r="AW160" s="11" t="s">
        <v>37</v>
      </c>
      <c r="AX160" s="11" t="s">
        <v>74</v>
      </c>
      <c r="AY160" s="243" t="s">
        <v>141</v>
      </c>
    </row>
    <row r="161" s="11" customFormat="1">
      <c r="B161" s="233"/>
      <c r="C161" s="234"/>
      <c r="D161" s="235" t="s">
        <v>150</v>
      </c>
      <c r="E161" s="236" t="s">
        <v>30</v>
      </c>
      <c r="F161" s="237" t="s">
        <v>236</v>
      </c>
      <c r="G161" s="234"/>
      <c r="H161" s="236" t="s">
        <v>30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AT161" s="243" t="s">
        <v>150</v>
      </c>
      <c r="AU161" s="243" t="s">
        <v>84</v>
      </c>
      <c r="AV161" s="11" t="s">
        <v>82</v>
      </c>
      <c r="AW161" s="11" t="s">
        <v>37</v>
      </c>
      <c r="AX161" s="11" t="s">
        <v>74</v>
      </c>
      <c r="AY161" s="243" t="s">
        <v>141</v>
      </c>
    </row>
    <row r="162" s="12" customFormat="1">
      <c r="B162" s="244"/>
      <c r="C162" s="245"/>
      <c r="D162" s="235" t="s">
        <v>150</v>
      </c>
      <c r="E162" s="246" t="s">
        <v>30</v>
      </c>
      <c r="F162" s="247" t="s">
        <v>655</v>
      </c>
      <c r="G162" s="245"/>
      <c r="H162" s="248">
        <v>53.5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AT162" s="254" t="s">
        <v>150</v>
      </c>
      <c r="AU162" s="254" t="s">
        <v>84</v>
      </c>
      <c r="AV162" s="12" t="s">
        <v>84</v>
      </c>
      <c r="AW162" s="12" t="s">
        <v>37</v>
      </c>
      <c r="AX162" s="12" t="s">
        <v>82</v>
      </c>
      <c r="AY162" s="254" t="s">
        <v>141</v>
      </c>
    </row>
    <row r="163" s="1" customFormat="1" ht="38.25" customHeight="1">
      <c r="B163" s="46"/>
      <c r="C163" s="221" t="s">
        <v>252</v>
      </c>
      <c r="D163" s="221" t="s">
        <v>144</v>
      </c>
      <c r="E163" s="222" t="s">
        <v>239</v>
      </c>
      <c r="F163" s="223" t="s">
        <v>240</v>
      </c>
      <c r="G163" s="224" t="s">
        <v>147</v>
      </c>
      <c r="H163" s="225">
        <v>53.5</v>
      </c>
      <c r="I163" s="226"/>
      <c r="J163" s="227">
        <f>ROUND(I163*H163,2)</f>
        <v>0</v>
      </c>
      <c r="K163" s="223" t="s">
        <v>30</v>
      </c>
      <c r="L163" s="72"/>
      <c r="M163" s="228" t="s">
        <v>30</v>
      </c>
      <c r="N163" s="229" t="s">
        <v>45</v>
      </c>
      <c r="O163" s="47"/>
      <c r="P163" s="230">
        <f>O163*H163</f>
        <v>0</v>
      </c>
      <c r="Q163" s="230">
        <v>0</v>
      </c>
      <c r="R163" s="230">
        <f>Q163*H163</f>
        <v>0</v>
      </c>
      <c r="S163" s="230">
        <v>0.0050000000000000001</v>
      </c>
      <c r="T163" s="231">
        <f>S163*H163</f>
        <v>0.26750000000000002</v>
      </c>
      <c r="AR163" s="24" t="s">
        <v>148</v>
      </c>
      <c r="AT163" s="24" t="s">
        <v>144</v>
      </c>
      <c r="AU163" s="24" t="s">
        <v>84</v>
      </c>
      <c r="AY163" s="24" t="s">
        <v>141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24" t="s">
        <v>82</v>
      </c>
      <c r="BK163" s="232">
        <f>ROUND(I163*H163,2)</f>
        <v>0</v>
      </c>
      <c r="BL163" s="24" t="s">
        <v>148</v>
      </c>
      <c r="BM163" s="24" t="s">
        <v>241</v>
      </c>
    </row>
    <row r="164" s="11" customFormat="1">
      <c r="B164" s="233"/>
      <c r="C164" s="234"/>
      <c r="D164" s="235" t="s">
        <v>150</v>
      </c>
      <c r="E164" s="236" t="s">
        <v>30</v>
      </c>
      <c r="F164" s="237" t="s">
        <v>221</v>
      </c>
      <c r="G164" s="234"/>
      <c r="H164" s="236" t="s">
        <v>30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AT164" s="243" t="s">
        <v>150</v>
      </c>
      <c r="AU164" s="243" t="s">
        <v>84</v>
      </c>
      <c r="AV164" s="11" t="s">
        <v>82</v>
      </c>
      <c r="AW164" s="11" t="s">
        <v>37</v>
      </c>
      <c r="AX164" s="11" t="s">
        <v>74</v>
      </c>
      <c r="AY164" s="243" t="s">
        <v>141</v>
      </c>
    </row>
    <row r="165" s="11" customFormat="1">
      <c r="B165" s="233"/>
      <c r="C165" s="234"/>
      <c r="D165" s="235" t="s">
        <v>150</v>
      </c>
      <c r="E165" s="236" t="s">
        <v>30</v>
      </c>
      <c r="F165" s="237" t="s">
        <v>222</v>
      </c>
      <c r="G165" s="234"/>
      <c r="H165" s="236" t="s">
        <v>30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AT165" s="243" t="s">
        <v>150</v>
      </c>
      <c r="AU165" s="243" t="s">
        <v>84</v>
      </c>
      <c r="AV165" s="11" t="s">
        <v>82</v>
      </c>
      <c r="AW165" s="11" t="s">
        <v>37</v>
      </c>
      <c r="AX165" s="11" t="s">
        <v>74</v>
      </c>
      <c r="AY165" s="243" t="s">
        <v>141</v>
      </c>
    </row>
    <row r="166" s="11" customFormat="1">
      <c r="B166" s="233"/>
      <c r="C166" s="234"/>
      <c r="D166" s="235" t="s">
        <v>150</v>
      </c>
      <c r="E166" s="236" t="s">
        <v>30</v>
      </c>
      <c r="F166" s="237" t="s">
        <v>223</v>
      </c>
      <c r="G166" s="234"/>
      <c r="H166" s="236" t="s">
        <v>30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AT166" s="243" t="s">
        <v>150</v>
      </c>
      <c r="AU166" s="243" t="s">
        <v>84</v>
      </c>
      <c r="AV166" s="11" t="s">
        <v>82</v>
      </c>
      <c r="AW166" s="11" t="s">
        <v>37</v>
      </c>
      <c r="AX166" s="11" t="s">
        <v>74</v>
      </c>
      <c r="AY166" s="243" t="s">
        <v>141</v>
      </c>
    </row>
    <row r="167" s="11" customFormat="1">
      <c r="B167" s="233"/>
      <c r="C167" s="234"/>
      <c r="D167" s="235" t="s">
        <v>150</v>
      </c>
      <c r="E167" s="236" t="s">
        <v>30</v>
      </c>
      <c r="F167" s="237" t="s">
        <v>224</v>
      </c>
      <c r="G167" s="234"/>
      <c r="H167" s="236" t="s">
        <v>30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AT167" s="243" t="s">
        <v>150</v>
      </c>
      <c r="AU167" s="243" t="s">
        <v>84</v>
      </c>
      <c r="AV167" s="11" t="s">
        <v>82</v>
      </c>
      <c r="AW167" s="11" t="s">
        <v>37</v>
      </c>
      <c r="AX167" s="11" t="s">
        <v>74</v>
      </c>
      <c r="AY167" s="243" t="s">
        <v>141</v>
      </c>
    </row>
    <row r="168" s="11" customFormat="1">
      <c r="B168" s="233"/>
      <c r="C168" s="234"/>
      <c r="D168" s="235" t="s">
        <v>150</v>
      </c>
      <c r="E168" s="236" t="s">
        <v>30</v>
      </c>
      <c r="F168" s="237" t="s">
        <v>225</v>
      </c>
      <c r="G168" s="234"/>
      <c r="H168" s="236" t="s">
        <v>30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AT168" s="243" t="s">
        <v>150</v>
      </c>
      <c r="AU168" s="243" t="s">
        <v>84</v>
      </c>
      <c r="AV168" s="11" t="s">
        <v>82</v>
      </c>
      <c r="AW168" s="11" t="s">
        <v>37</v>
      </c>
      <c r="AX168" s="11" t="s">
        <v>74</v>
      </c>
      <c r="AY168" s="243" t="s">
        <v>141</v>
      </c>
    </row>
    <row r="169" s="11" customFormat="1">
      <c r="B169" s="233"/>
      <c r="C169" s="234"/>
      <c r="D169" s="235" t="s">
        <v>150</v>
      </c>
      <c r="E169" s="236" t="s">
        <v>30</v>
      </c>
      <c r="F169" s="237" t="s">
        <v>236</v>
      </c>
      <c r="G169" s="234"/>
      <c r="H169" s="236" t="s">
        <v>30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AT169" s="243" t="s">
        <v>150</v>
      </c>
      <c r="AU169" s="243" t="s">
        <v>84</v>
      </c>
      <c r="AV169" s="11" t="s">
        <v>82</v>
      </c>
      <c r="AW169" s="11" t="s">
        <v>37</v>
      </c>
      <c r="AX169" s="11" t="s">
        <v>74</v>
      </c>
      <c r="AY169" s="243" t="s">
        <v>141</v>
      </c>
    </row>
    <row r="170" s="12" customFormat="1">
      <c r="B170" s="244"/>
      <c r="C170" s="245"/>
      <c r="D170" s="235" t="s">
        <v>150</v>
      </c>
      <c r="E170" s="246" t="s">
        <v>30</v>
      </c>
      <c r="F170" s="247" t="s">
        <v>655</v>
      </c>
      <c r="G170" s="245"/>
      <c r="H170" s="248">
        <v>53.5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AT170" s="254" t="s">
        <v>150</v>
      </c>
      <c r="AU170" s="254" t="s">
        <v>84</v>
      </c>
      <c r="AV170" s="12" t="s">
        <v>84</v>
      </c>
      <c r="AW170" s="12" t="s">
        <v>37</v>
      </c>
      <c r="AX170" s="12" t="s">
        <v>82</v>
      </c>
      <c r="AY170" s="254" t="s">
        <v>141</v>
      </c>
    </row>
    <row r="171" s="1" customFormat="1" ht="16.5" customHeight="1">
      <c r="B171" s="46"/>
      <c r="C171" s="221" t="s">
        <v>259</v>
      </c>
      <c r="D171" s="221" t="s">
        <v>144</v>
      </c>
      <c r="E171" s="222" t="s">
        <v>242</v>
      </c>
      <c r="F171" s="223" t="s">
        <v>243</v>
      </c>
      <c r="G171" s="224" t="s">
        <v>147</v>
      </c>
      <c r="H171" s="225">
        <v>7</v>
      </c>
      <c r="I171" s="226"/>
      <c r="J171" s="227">
        <f>ROUND(I171*H171,2)</f>
        <v>0</v>
      </c>
      <c r="K171" s="223" t="s">
        <v>162</v>
      </c>
      <c r="L171" s="72"/>
      <c r="M171" s="228" t="s">
        <v>30</v>
      </c>
      <c r="N171" s="229" t="s">
        <v>45</v>
      </c>
      <c r="O171" s="47"/>
      <c r="P171" s="230">
        <f>O171*H171</f>
        <v>0</v>
      </c>
      <c r="Q171" s="230">
        <v>0</v>
      </c>
      <c r="R171" s="230">
        <f>Q171*H171</f>
        <v>0</v>
      </c>
      <c r="S171" s="230">
        <v>0.048000000000000001</v>
      </c>
      <c r="T171" s="231">
        <f>S171*H171</f>
        <v>0.33600000000000002</v>
      </c>
      <c r="AR171" s="24" t="s">
        <v>148</v>
      </c>
      <c r="AT171" s="24" t="s">
        <v>144</v>
      </c>
      <c r="AU171" s="24" t="s">
        <v>84</v>
      </c>
      <c r="AY171" s="24" t="s">
        <v>141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24" t="s">
        <v>82</v>
      </c>
      <c r="BK171" s="232">
        <f>ROUND(I171*H171,2)</f>
        <v>0</v>
      </c>
      <c r="BL171" s="24" t="s">
        <v>148</v>
      </c>
      <c r="BM171" s="24" t="s">
        <v>244</v>
      </c>
    </row>
    <row r="172" s="11" customFormat="1">
      <c r="B172" s="233"/>
      <c r="C172" s="234"/>
      <c r="D172" s="235" t="s">
        <v>150</v>
      </c>
      <c r="E172" s="236" t="s">
        <v>30</v>
      </c>
      <c r="F172" s="237" t="s">
        <v>647</v>
      </c>
      <c r="G172" s="234"/>
      <c r="H172" s="236" t="s">
        <v>30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AT172" s="243" t="s">
        <v>150</v>
      </c>
      <c r="AU172" s="243" t="s">
        <v>84</v>
      </c>
      <c r="AV172" s="11" t="s">
        <v>82</v>
      </c>
      <c r="AW172" s="11" t="s">
        <v>37</v>
      </c>
      <c r="AX172" s="11" t="s">
        <v>74</v>
      </c>
      <c r="AY172" s="243" t="s">
        <v>141</v>
      </c>
    </row>
    <row r="173" s="12" customFormat="1">
      <c r="B173" s="244"/>
      <c r="C173" s="245"/>
      <c r="D173" s="235" t="s">
        <v>150</v>
      </c>
      <c r="E173" s="246" t="s">
        <v>30</v>
      </c>
      <c r="F173" s="247" t="s">
        <v>656</v>
      </c>
      <c r="G173" s="245"/>
      <c r="H173" s="248">
        <v>1.95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AT173" s="254" t="s">
        <v>150</v>
      </c>
      <c r="AU173" s="254" t="s">
        <v>84</v>
      </c>
      <c r="AV173" s="12" t="s">
        <v>84</v>
      </c>
      <c r="AW173" s="12" t="s">
        <v>37</v>
      </c>
      <c r="AX173" s="12" t="s">
        <v>74</v>
      </c>
      <c r="AY173" s="254" t="s">
        <v>141</v>
      </c>
    </row>
    <row r="174" s="12" customFormat="1">
      <c r="B174" s="244"/>
      <c r="C174" s="245"/>
      <c r="D174" s="235" t="s">
        <v>150</v>
      </c>
      <c r="E174" s="246" t="s">
        <v>30</v>
      </c>
      <c r="F174" s="247" t="s">
        <v>657</v>
      </c>
      <c r="G174" s="245"/>
      <c r="H174" s="248">
        <v>1.512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AT174" s="254" t="s">
        <v>150</v>
      </c>
      <c r="AU174" s="254" t="s">
        <v>84</v>
      </c>
      <c r="AV174" s="12" t="s">
        <v>84</v>
      </c>
      <c r="AW174" s="12" t="s">
        <v>37</v>
      </c>
      <c r="AX174" s="12" t="s">
        <v>74</v>
      </c>
      <c r="AY174" s="254" t="s">
        <v>141</v>
      </c>
    </row>
    <row r="175" s="12" customFormat="1">
      <c r="B175" s="244"/>
      <c r="C175" s="245"/>
      <c r="D175" s="235" t="s">
        <v>150</v>
      </c>
      <c r="E175" s="246" t="s">
        <v>30</v>
      </c>
      <c r="F175" s="247" t="s">
        <v>658</v>
      </c>
      <c r="G175" s="245"/>
      <c r="H175" s="248">
        <v>2.8799999999999999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AT175" s="254" t="s">
        <v>150</v>
      </c>
      <c r="AU175" s="254" t="s">
        <v>84</v>
      </c>
      <c r="AV175" s="12" t="s">
        <v>84</v>
      </c>
      <c r="AW175" s="12" t="s">
        <v>37</v>
      </c>
      <c r="AX175" s="12" t="s">
        <v>74</v>
      </c>
      <c r="AY175" s="254" t="s">
        <v>141</v>
      </c>
    </row>
    <row r="176" s="12" customFormat="1">
      <c r="B176" s="244"/>
      <c r="C176" s="245"/>
      <c r="D176" s="235" t="s">
        <v>150</v>
      </c>
      <c r="E176" s="246" t="s">
        <v>30</v>
      </c>
      <c r="F176" s="247" t="s">
        <v>659</v>
      </c>
      <c r="G176" s="245"/>
      <c r="H176" s="248">
        <v>0.65800000000000003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AT176" s="254" t="s">
        <v>150</v>
      </c>
      <c r="AU176" s="254" t="s">
        <v>84</v>
      </c>
      <c r="AV176" s="12" t="s">
        <v>84</v>
      </c>
      <c r="AW176" s="12" t="s">
        <v>37</v>
      </c>
      <c r="AX176" s="12" t="s">
        <v>74</v>
      </c>
      <c r="AY176" s="254" t="s">
        <v>141</v>
      </c>
    </row>
    <row r="177" s="13" customFormat="1">
      <c r="B177" s="255"/>
      <c r="C177" s="256"/>
      <c r="D177" s="235" t="s">
        <v>150</v>
      </c>
      <c r="E177" s="257" t="s">
        <v>30</v>
      </c>
      <c r="F177" s="258" t="s">
        <v>170</v>
      </c>
      <c r="G177" s="256"/>
      <c r="H177" s="259">
        <v>7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AT177" s="265" t="s">
        <v>150</v>
      </c>
      <c r="AU177" s="265" t="s">
        <v>84</v>
      </c>
      <c r="AV177" s="13" t="s">
        <v>148</v>
      </c>
      <c r="AW177" s="13" t="s">
        <v>37</v>
      </c>
      <c r="AX177" s="13" t="s">
        <v>82</v>
      </c>
      <c r="AY177" s="265" t="s">
        <v>141</v>
      </c>
    </row>
    <row r="178" s="1" customFormat="1" ht="16.5" customHeight="1">
      <c r="B178" s="46"/>
      <c r="C178" s="221" t="s">
        <v>265</v>
      </c>
      <c r="D178" s="221" t="s">
        <v>144</v>
      </c>
      <c r="E178" s="222" t="s">
        <v>247</v>
      </c>
      <c r="F178" s="223" t="s">
        <v>248</v>
      </c>
      <c r="G178" s="224" t="s">
        <v>147</v>
      </c>
      <c r="H178" s="225">
        <v>18.600000000000001</v>
      </c>
      <c r="I178" s="226"/>
      <c r="J178" s="227">
        <f>ROUND(I178*H178,2)</f>
        <v>0</v>
      </c>
      <c r="K178" s="223" t="s">
        <v>162</v>
      </c>
      <c r="L178" s="72"/>
      <c r="M178" s="228" t="s">
        <v>30</v>
      </c>
      <c r="N178" s="229" t="s">
        <v>45</v>
      </c>
      <c r="O178" s="47"/>
      <c r="P178" s="230">
        <f>O178*H178</f>
        <v>0</v>
      </c>
      <c r="Q178" s="230">
        <v>0</v>
      </c>
      <c r="R178" s="230">
        <f>Q178*H178</f>
        <v>0</v>
      </c>
      <c r="S178" s="230">
        <v>0.037999999999999999</v>
      </c>
      <c r="T178" s="231">
        <f>S178*H178</f>
        <v>0.70679999999999998</v>
      </c>
      <c r="AR178" s="24" t="s">
        <v>148</v>
      </c>
      <c r="AT178" s="24" t="s">
        <v>144</v>
      </c>
      <c r="AU178" s="24" t="s">
        <v>84</v>
      </c>
      <c r="AY178" s="24" t="s">
        <v>141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24" t="s">
        <v>82</v>
      </c>
      <c r="BK178" s="232">
        <f>ROUND(I178*H178,2)</f>
        <v>0</v>
      </c>
      <c r="BL178" s="24" t="s">
        <v>148</v>
      </c>
      <c r="BM178" s="24" t="s">
        <v>249</v>
      </c>
    </row>
    <row r="179" s="11" customFormat="1">
      <c r="B179" s="233"/>
      <c r="C179" s="234"/>
      <c r="D179" s="235" t="s">
        <v>150</v>
      </c>
      <c r="E179" s="236" t="s">
        <v>30</v>
      </c>
      <c r="F179" s="237" t="s">
        <v>647</v>
      </c>
      <c r="G179" s="234"/>
      <c r="H179" s="236" t="s">
        <v>30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AT179" s="243" t="s">
        <v>150</v>
      </c>
      <c r="AU179" s="243" t="s">
        <v>84</v>
      </c>
      <c r="AV179" s="11" t="s">
        <v>82</v>
      </c>
      <c r="AW179" s="11" t="s">
        <v>37</v>
      </c>
      <c r="AX179" s="11" t="s">
        <v>74</v>
      </c>
      <c r="AY179" s="243" t="s">
        <v>141</v>
      </c>
    </row>
    <row r="180" s="12" customFormat="1">
      <c r="B180" s="244"/>
      <c r="C180" s="245"/>
      <c r="D180" s="235" t="s">
        <v>150</v>
      </c>
      <c r="E180" s="246" t="s">
        <v>30</v>
      </c>
      <c r="F180" s="247" t="s">
        <v>660</v>
      </c>
      <c r="G180" s="245"/>
      <c r="H180" s="248">
        <v>11.849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AT180" s="254" t="s">
        <v>150</v>
      </c>
      <c r="AU180" s="254" t="s">
        <v>84</v>
      </c>
      <c r="AV180" s="12" t="s">
        <v>84</v>
      </c>
      <c r="AW180" s="12" t="s">
        <v>37</v>
      </c>
      <c r="AX180" s="12" t="s">
        <v>74</v>
      </c>
      <c r="AY180" s="254" t="s">
        <v>141</v>
      </c>
    </row>
    <row r="181" s="12" customFormat="1">
      <c r="B181" s="244"/>
      <c r="C181" s="245"/>
      <c r="D181" s="235" t="s">
        <v>150</v>
      </c>
      <c r="E181" s="246" t="s">
        <v>30</v>
      </c>
      <c r="F181" s="247" t="s">
        <v>661</v>
      </c>
      <c r="G181" s="245"/>
      <c r="H181" s="248">
        <v>4.7699999999999996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AT181" s="254" t="s">
        <v>150</v>
      </c>
      <c r="AU181" s="254" t="s">
        <v>84</v>
      </c>
      <c r="AV181" s="12" t="s">
        <v>84</v>
      </c>
      <c r="AW181" s="12" t="s">
        <v>37</v>
      </c>
      <c r="AX181" s="12" t="s">
        <v>74</v>
      </c>
      <c r="AY181" s="254" t="s">
        <v>141</v>
      </c>
    </row>
    <row r="182" s="12" customFormat="1">
      <c r="B182" s="244"/>
      <c r="C182" s="245"/>
      <c r="D182" s="235" t="s">
        <v>150</v>
      </c>
      <c r="E182" s="246" t="s">
        <v>30</v>
      </c>
      <c r="F182" s="247" t="s">
        <v>662</v>
      </c>
      <c r="G182" s="245"/>
      <c r="H182" s="248">
        <v>1.9810000000000001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AT182" s="254" t="s">
        <v>150</v>
      </c>
      <c r="AU182" s="254" t="s">
        <v>84</v>
      </c>
      <c r="AV182" s="12" t="s">
        <v>84</v>
      </c>
      <c r="AW182" s="12" t="s">
        <v>37</v>
      </c>
      <c r="AX182" s="12" t="s">
        <v>74</v>
      </c>
      <c r="AY182" s="254" t="s">
        <v>141</v>
      </c>
    </row>
    <row r="183" s="13" customFormat="1">
      <c r="B183" s="255"/>
      <c r="C183" s="256"/>
      <c r="D183" s="235" t="s">
        <v>150</v>
      </c>
      <c r="E183" s="257" t="s">
        <v>30</v>
      </c>
      <c r="F183" s="258" t="s">
        <v>170</v>
      </c>
      <c r="G183" s="256"/>
      <c r="H183" s="259">
        <v>18.600000000000001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AT183" s="265" t="s">
        <v>150</v>
      </c>
      <c r="AU183" s="265" t="s">
        <v>84</v>
      </c>
      <c r="AV183" s="13" t="s">
        <v>148</v>
      </c>
      <c r="AW183" s="13" t="s">
        <v>37</v>
      </c>
      <c r="AX183" s="13" t="s">
        <v>82</v>
      </c>
      <c r="AY183" s="265" t="s">
        <v>141</v>
      </c>
    </row>
    <row r="184" s="1" customFormat="1" ht="16.5" customHeight="1">
      <c r="B184" s="46"/>
      <c r="C184" s="221" t="s">
        <v>270</v>
      </c>
      <c r="D184" s="221" t="s">
        <v>144</v>
      </c>
      <c r="E184" s="222" t="s">
        <v>253</v>
      </c>
      <c r="F184" s="223" t="s">
        <v>254</v>
      </c>
      <c r="G184" s="224" t="s">
        <v>147</v>
      </c>
      <c r="H184" s="225">
        <v>30</v>
      </c>
      <c r="I184" s="226"/>
      <c r="J184" s="227">
        <f>ROUND(I184*H184,2)</f>
        <v>0</v>
      </c>
      <c r="K184" s="223" t="s">
        <v>162</v>
      </c>
      <c r="L184" s="72"/>
      <c r="M184" s="228" t="s">
        <v>30</v>
      </c>
      <c r="N184" s="229" t="s">
        <v>45</v>
      </c>
      <c r="O184" s="47"/>
      <c r="P184" s="230">
        <f>O184*H184</f>
        <v>0</v>
      </c>
      <c r="Q184" s="230">
        <v>0</v>
      </c>
      <c r="R184" s="230">
        <f>Q184*H184</f>
        <v>0</v>
      </c>
      <c r="S184" s="230">
        <v>0.034000000000000002</v>
      </c>
      <c r="T184" s="231">
        <f>S184*H184</f>
        <v>1.02</v>
      </c>
      <c r="AR184" s="24" t="s">
        <v>148</v>
      </c>
      <c r="AT184" s="24" t="s">
        <v>144</v>
      </c>
      <c r="AU184" s="24" t="s">
        <v>84</v>
      </c>
      <c r="AY184" s="24" t="s">
        <v>141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24" t="s">
        <v>82</v>
      </c>
      <c r="BK184" s="232">
        <f>ROUND(I184*H184,2)</f>
        <v>0</v>
      </c>
      <c r="BL184" s="24" t="s">
        <v>148</v>
      </c>
      <c r="BM184" s="24" t="s">
        <v>255</v>
      </c>
    </row>
    <row r="185" s="11" customFormat="1">
      <c r="B185" s="233"/>
      <c r="C185" s="234"/>
      <c r="D185" s="235" t="s">
        <v>150</v>
      </c>
      <c r="E185" s="236" t="s">
        <v>30</v>
      </c>
      <c r="F185" s="237" t="s">
        <v>647</v>
      </c>
      <c r="G185" s="234"/>
      <c r="H185" s="236" t="s">
        <v>30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AT185" s="243" t="s">
        <v>150</v>
      </c>
      <c r="AU185" s="243" t="s">
        <v>84</v>
      </c>
      <c r="AV185" s="11" t="s">
        <v>82</v>
      </c>
      <c r="AW185" s="11" t="s">
        <v>37</v>
      </c>
      <c r="AX185" s="11" t="s">
        <v>74</v>
      </c>
      <c r="AY185" s="243" t="s">
        <v>141</v>
      </c>
    </row>
    <row r="186" s="12" customFormat="1">
      <c r="B186" s="244"/>
      <c r="C186" s="245"/>
      <c r="D186" s="235" t="s">
        <v>150</v>
      </c>
      <c r="E186" s="246" t="s">
        <v>30</v>
      </c>
      <c r="F186" s="247" t="s">
        <v>663</v>
      </c>
      <c r="G186" s="245"/>
      <c r="H186" s="248">
        <v>12.461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AT186" s="254" t="s">
        <v>150</v>
      </c>
      <c r="AU186" s="254" t="s">
        <v>84</v>
      </c>
      <c r="AV186" s="12" t="s">
        <v>84</v>
      </c>
      <c r="AW186" s="12" t="s">
        <v>37</v>
      </c>
      <c r="AX186" s="12" t="s">
        <v>74</v>
      </c>
      <c r="AY186" s="254" t="s">
        <v>141</v>
      </c>
    </row>
    <row r="187" s="12" customFormat="1">
      <c r="B187" s="244"/>
      <c r="C187" s="245"/>
      <c r="D187" s="235" t="s">
        <v>150</v>
      </c>
      <c r="E187" s="246" t="s">
        <v>30</v>
      </c>
      <c r="F187" s="247" t="s">
        <v>664</v>
      </c>
      <c r="G187" s="245"/>
      <c r="H187" s="248">
        <v>15.438000000000001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AT187" s="254" t="s">
        <v>150</v>
      </c>
      <c r="AU187" s="254" t="s">
        <v>84</v>
      </c>
      <c r="AV187" s="12" t="s">
        <v>84</v>
      </c>
      <c r="AW187" s="12" t="s">
        <v>37</v>
      </c>
      <c r="AX187" s="12" t="s">
        <v>74</v>
      </c>
      <c r="AY187" s="254" t="s">
        <v>141</v>
      </c>
    </row>
    <row r="188" s="12" customFormat="1">
      <c r="B188" s="244"/>
      <c r="C188" s="245"/>
      <c r="D188" s="235" t="s">
        <v>150</v>
      </c>
      <c r="E188" s="246" t="s">
        <v>30</v>
      </c>
      <c r="F188" s="247" t="s">
        <v>665</v>
      </c>
      <c r="G188" s="245"/>
      <c r="H188" s="248">
        <v>2.101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AT188" s="254" t="s">
        <v>150</v>
      </c>
      <c r="AU188" s="254" t="s">
        <v>84</v>
      </c>
      <c r="AV188" s="12" t="s">
        <v>84</v>
      </c>
      <c r="AW188" s="12" t="s">
        <v>37</v>
      </c>
      <c r="AX188" s="12" t="s">
        <v>74</v>
      </c>
      <c r="AY188" s="254" t="s">
        <v>141</v>
      </c>
    </row>
    <row r="189" s="13" customFormat="1">
      <c r="B189" s="255"/>
      <c r="C189" s="256"/>
      <c r="D189" s="235" t="s">
        <v>150</v>
      </c>
      <c r="E189" s="257" t="s">
        <v>30</v>
      </c>
      <c r="F189" s="258" t="s">
        <v>170</v>
      </c>
      <c r="G189" s="256"/>
      <c r="H189" s="259">
        <v>30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AT189" s="265" t="s">
        <v>150</v>
      </c>
      <c r="AU189" s="265" t="s">
        <v>84</v>
      </c>
      <c r="AV189" s="13" t="s">
        <v>148</v>
      </c>
      <c r="AW189" s="13" t="s">
        <v>37</v>
      </c>
      <c r="AX189" s="13" t="s">
        <v>82</v>
      </c>
      <c r="AY189" s="265" t="s">
        <v>141</v>
      </c>
    </row>
    <row r="190" s="1" customFormat="1" ht="16.5" customHeight="1">
      <c r="B190" s="46"/>
      <c r="C190" s="221" t="s">
        <v>9</v>
      </c>
      <c r="D190" s="221" t="s">
        <v>144</v>
      </c>
      <c r="E190" s="222" t="s">
        <v>260</v>
      </c>
      <c r="F190" s="223" t="s">
        <v>261</v>
      </c>
      <c r="G190" s="224" t="s">
        <v>147</v>
      </c>
      <c r="H190" s="225">
        <v>13</v>
      </c>
      <c r="I190" s="226"/>
      <c r="J190" s="227">
        <f>ROUND(I190*H190,2)</f>
        <v>0</v>
      </c>
      <c r="K190" s="223" t="s">
        <v>162</v>
      </c>
      <c r="L190" s="72"/>
      <c r="M190" s="228" t="s">
        <v>30</v>
      </c>
      <c r="N190" s="229" t="s">
        <v>45</v>
      </c>
      <c r="O190" s="47"/>
      <c r="P190" s="230">
        <f>O190*H190</f>
        <v>0</v>
      </c>
      <c r="Q190" s="230">
        <v>0</v>
      </c>
      <c r="R190" s="230">
        <f>Q190*H190</f>
        <v>0</v>
      </c>
      <c r="S190" s="230">
        <v>0.075999999999999998</v>
      </c>
      <c r="T190" s="231">
        <f>S190*H190</f>
        <v>0.98799999999999999</v>
      </c>
      <c r="AR190" s="24" t="s">
        <v>148</v>
      </c>
      <c r="AT190" s="24" t="s">
        <v>144</v>
      </c>
      <c r="AU190" s="24" t="s">
        <v>84</v>
      </c>
      <c r="AY190" s="24" t="s">
        <v>141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24" t="s">
        <v>82</v>
      </c>
      <c r="BK190" s="232">
        <f>ROUND(I190*H190,2)</f>
        <v>0</v>
      </c>
      <c r="BL190" s="24" t="s">
        <v>148</v>
      </c>
      <c r="BM190" s="24" t="s">
        <v>262</v>
      </c>
    </row>
    <row r="191" s="11" customFormat="1">
      <c r="B191" s="233"/>
      <c r="C191" s="234"/>
      <c r="D191" s="235" t="s">
        <v>150</v>
      </c>
      <c r="E191" s="236" t="s">
        <v>30</v>
      </c>
      <c r="F191" s="237" t="s">
        <v>647</v>
      </c>
      <c r="G191" s="234"/>
      <c r="H191" s="236" t="s">
        <v>30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AT191" s="243" t="s">
        <v>150</v>
      </c>
      <c r="AU191" s="243" t="s">
        <v>84</v>
      </c>
      <c r="AV191" s="11" t="s">
        <v>82</v>
      </c>
      <c r="AW191" s="11" t="s">
        <v>37</v>
      </c>
      <c r="AX191" s="11" t="s">
        <v>74</v>
      </c>
      <c r="AY191" s="243" t="s">
        <v>141</v>
      </c>
    </row>
    <row r="192" s="12" customFormat="1">
      <c r="B192" s="244"/>
      <c r="C192" s="245"/>
      <c r="D192" s="235" t="s">
        <v>150</v>
      </c>
      <c r="E192" s="246" t="s">
        <v>30</v>
      </c>
      <c r="F192" s="247" t="s">
        <v>666</v>
      </c>
      <c r="G192" s="245"/>
      <c r="H192" s="248">
        <v>11.66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AT192" s="254" t="s">
        <v>150</v>
      </c>
      <c r="AU192" s="254" t="s">
        <v>84</v>
      </c>
      <c r="AV192" s="12" t="s">
        <v>84</v>
      </c>
      <c r="AW192" s="12" t="s">
        <v>37</v>
      </c>
      <c r="AX192" s="12" t="s">
        <v>74</v>
      </c>
      <c r="AY192" s="254" t="s">
        <v>141</v>
      </c>
    </row>
    <row r="193" s="12" customFormat="1">
      <c r="B193" s="244"/>
      <c r="C193" s="245"/>
      <c r="D193" s="235" t="s">
        <v>150</v>
      </c>
      <c r="E193" s="246" t="s">
        <v>30</v>
      </c>
      <c r="F193" s="247" t="s">
        <v>667</v>
      </c>
      <c r="G193" s="245"/>
      <c r="H193" s="248">
        <v>1.3400000000000001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AT193" s="254" t="s">
        <v>150</v>
      </c>
      <c r="AU193" s="254" t="s">
        <v>84</v>
      </c>
      <c r="AV193" s="12" t="s">
        <v>84</v>
      </c>
      <c r="AW193" s="12" t="s">
        <v>37</v>
      </c>
      <c r="AX193" s="12" t="s">
        <v>74</v>
      </c>
      <c r="AY193" s="254" t="s">
        <v>141</v>
      </c>
    </row>
    <row r="194" s="13" customFormat="1">
      <c r="B194" s="255"/>
      <c r="C194" s="256"/>
      <c r="D194" s="235" t="s">
        <v>150</v>
      </c>
      <c r="E194" s="257" t="s">
        <v>30</v>
      </c>
      <c r="F194" s="258" t="s">
        <v>170</v>
      </c>
      <c r="G194" s="256"/>
      <c r="H194" s="259">
        <v>13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AT194" s="265" t="s">
        <v>150</v>
      </c>
      <c r="AU194" s="265" t="s">
        <v>84</v>
      </c>
      <c r="AV194" s="13" t="s">
        <v>148</v>
      </c>
      <c r="AW194" s="13" t="s">
        <v>37</v>
      </c>
      <c r="AX194" s="13" t="s">
        <v>82</v>
      </c>
      <c r="AY194" s="265" t="s">
        <v>141</v>
      </c>
    </row>
    <row r="195" s="1" customFormat="1" ht="16.5" customHeight="1">
      <c r="B195" s="46"/>
      <c r="C195" s="221" t="s">
        <v>277</v>
      </c>
      <c r="D195" s="221" t="s">
        <v>144</v>
      </c>
      <c r="E195" s="222" t="s">
        <v>266</v>
      </c>
      <c r="F195" s="223" t="s">
        <v>267</v>
      </c>
      <c r="G195" s="224" t="s">
        <v>268</v>
      </c>
      <c r="H195" s="225">
        <v>2</v>
      </c>
      <c r="I195" s="226"/>
      <c r="J195" s="227">
        <f>ROUND(I195*H195,2)</f>
        <v>0</v>
      </c>
      <c r="K195" s="223" t="s">
        <v>162</v>
      </c>
      <c r="L195" s="72"/>
      <c r="M195" s="228" t="s">
        <v>30</v>
      </c>
      <c r="N195" s="229" t="s">
        <v>45</v>
      </c>
      <c r="O195" s="47"/>
      <c r="P195" s="230">
        <f>O195*H195</f>
        <v>0</v>
      </c>
      <c r="Q195" s="230">
        <v>0</v>
      </c>
      <c r="R195" s="230">
        <f>Q195*H195</f>
        <v>0</v>
      </c>
      <c r="S195" s="230">
        <v>0.024</v>
      </c>
      <c r="T195" s="231">
        <f>S195*H195</f>
        <v>0.048000000000000001</v>
      </c>
      <c r="AR195" s="24" t="s">
        <v>148</v>
      </c>
      <c r="AT195" s="24" t="s">
        <v>144</v>
      </c>
      <c r="AU195" s="24" t="s">
        <v>84</v>
      </c>
      <c r="AY195" s="24" t="s">
        <v>141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24" t="s">
        <v>82</v>
      </c>
      <c r="BK195" s="232">
        <f>ROUND(I195*H195,2)</f>
        <v>0</v>
      </c>
      <c r="BL195" s="24" t="s">
        <v>148</v>
      </c>
      <c r="BM195" s="24" t="s">
        <v>668</v>
      </c>
    </row>
    <row r="196" s="1" customFormat="1" ht="16.5" customHeight="1">
      <c r="B196" s="46"/>
      <c r="C196" s="221" t="s">
        <v>282</v>
      </c>
      <c r="D196" s="221" t="s">
        <v>144</v>
      </c>
      <c r="E196" s="222" t="s">
        <v>669</v>
      </c>
      <c r="F196" s="223" t="s">
        <v>670</v>
      </c>
      <c r="G196" s="224" t="s">
        <v>268</v>
      </c>
      <c r="H196" s="225">
        <v>3</v>
      </c>
      <c r="I196" s="226"/>
      <c r="J196" s="227">
        <f>ROUND(I196*H196,2)</f>
        <v>0</v>
      </c>
      <c r="K196" s="223" t="s">
        <v>162</v>
      </c>
      <c r="L196" s="72"/>
      <c r="M196" s="228" t="s">
        <v>30</v>
      </c>
      <c r="N196" s="229" t="s">
        <v>45</v>
      </c>
      <c r="O196" s="47"/>
      <c r="P196" s="230">
        <f>O196*H196</f>
        <v>0</v>
      </c>
      <c r="Q196" s="230">
        <v>0</v>
      </c>
      <c r="R196" s="230">
        <f>Q196*H196</f>
        <v>0</v>
      </c>
      <c r="S196" s="230">
        <v>0.028000000000000001</v>
      </c>
      <c r="T196" s="231">
        <f>S196*H196</f>
        <v>0.084000000000000005</v>
      </c>
      <c r="AR196" s="24" t="s">
        <v>148</v>
      </c>
      <c r="AT196" s="24" t="s">
        <v>144</v>
      </c>
      <c r="AU196" s="24" t="s">
        <v>84</v>
      </c>
      <c r="AY196" s="24" t="s">
        <v>141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24" t="s">
        <v>82</v>
      </c>
      <c r="BK196" s="232">
        <f>ROUND(I196*H196,2)</f>
        <v>0</v>
      </c>
      <c r="BL196" s="24" t="s">
        <v>148</v>
      </c>
      <c r="BM196" s="24" t="s">
        <v>269</v>
      </c>
    </row>
    <row r="197" s="1" customFormat="1" ht="16.5" customHeight="1">
      <c r="B197" s="46"/>
      <c r="C197" s="221" t="s">
        <v>291</v>
      </c>
      <c r="D197" s="221" t="s">
        <v>144</v>
      </c>
      <c r="E197" s="222" t="s">
        <v>271</v>
      </c>
      <c r="F197" s="223" t="s">
        <v>272</v>
      </c>
      <c r="G197" s="224" t="s">
        <v>268</v>
      </c>
      <c r="H197" s="225">
        <v>4</v>
      </c>
      <c r="I197" s="226"/>
      <c r="J197" s="227">
        <f>ROUND(I197*H197,2)</f>
        <v>0</v>
      </c>
      <c r="K197" s="223" t="s">
        <v>162</v>
      </c>
      <c r="L197" s="72"/>
      <c r="M197" s="228" t="s">
        <v>30</v>
      </c>
      <c r="N197" s="229" t="s">
        <v>45</v>
      </c>
      <c r="O197" s="47"/>
      <c r="P197" s="230">
        <f>O197*H197</f>
        <v>0</v>
      </c>
      <c r="Q197" s="230">
        <v>0</v>
      </c>
      <c r="R197" s="230">
        <f>Q197*H197</f>
        <v>0</v>
      </c>
      <c r="S197" s="230">
        <v>0.0040000000000000001</v>
      </c>
      <c r="T197" s="231">
        <f>S197*H197</f>
        <v>0.016</v>
      </c>
      <c r="AR197" s="24" t="s">
        <v>148</v>
      </c>
      <c r="AT197" s="24" t="s">
        <v>144</v>
      </c>
      <c r="AU197" s="24" t="s">
        <v>84</v>
      </c>
      <c r="AY197" s="24" t="s">
        <v>141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24" t="s">
        <v>82</v>
      </c>
      <c r="BK197" s="232">
        <f>ROUND(I197*H197,2)</f>
        <v>0</v>
      </c>
      <c r="BL197" s="24" t="s">
        <v>148</v>
      </c>
      <c r="BM197" s="24" t="s">
        <v>273</v>
      </c>
    </row>
    <row r="198" s="1" customFormat="1" ht="25.5" customHeight="1">
      <c r="B198" s="46"/>
      <c r="C198" s="221" t="s">
        <v>299</v>
      </c>
      <c r="D198" s="221" t="s">
        <v>144</v>
      </c>
      <c r="E198" s="222" t="s">
        <v>274</v>
      </c>
      <c r="F198" s="223" t="s">
        <v>275</v>
      </c>
      <c r="G198" s="224" t="s">
        <v>268</v>
      </c>
      <c r="H198" s="225">
        <v>10</v>
      </c>
      <c r="I198" s="226"/>
      <c r="J198" s="227">
        <f>ROUND(I198*H198,2)</f>
        <v>0</v>
      </c>
      <c r="K198" s="223" t="s">
        <v>162</v>
      </c>
      <c r="L198" s="72"/>
      <c r="M198" s="228" t="s">
        <v>30</v>
      </c>
      <c r="N198" s="229" t="s">
        <v>45</v>
      </c>
      <c r="O198" s="47"/>
      <c r="P198" s="230">
        <f>O198*H198</f>
        <v>0</v>
      </c>
      <c r="Q198" s="230">
        <v>0</v>
      </c>
      <c r="R198" s="230">
        <f>Q198*H198</f>
        <v>0</v>
      </c>
      <c r="S198" s="230">
        <v>0.0050000000000000001</v>
      </c>
      <c r="T198" s="231">
        <f>S198*H198</f>
        <v>0.050000000000000003</v>
      </c>
      <c r="AR198" s="24" t="s">
        <v>148</v>
      </c>
      <c r="AT198" s="24" t="s">
        <v>144</v>
      </c>
      <c r="AU198" s="24" t="s">
        <v>84</v>
      </c>
      <c r="AY198" s="24" t="s">
        <v>141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24" t="s">
        <v>82</v>
      </c>
      <c r="BK198" s="232">
        <f>ROUND(I198*H198,2)</f>
        <v>0</v>
      </c>
      <c r="BL198" s="24" t="s">
        <v>148</v>
      </c>
      <c r="BM198" s="24" t="s">
        <v>276</v>
      </c>
    </row>
    <row r="199" s="11" customFormat="1">
      <c r="B199" s="233"/>
      <c r="C199" s="234"/>
      <c r="D199" s="235" t="s">
        <v>150</v>
      </c>
      <c r="E199" s="236" t="s">
        <v>30</v>
      </c>
      <c r="F199" s="237" t="s">
        <v>671</v>
      </c>
      <c r="G199" s="234"/>
      <c r="H199" s="236" t="s">
        <v>30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AT199" s="243" t="s">
        <v>150</v>
      </c>
      <c r="AU199" s="243" t="s">
        <v>84</v>
      </c>
      <c r="AV199" s="11" t="s">
        <v>82</v>
      </c>
      <c r="AW199" s="11" t="s">
        <v>37</v>
      </c>
      <c r="AX199" s="11" t="s">
        <v>74</v>
      </c>
      <c r="AY199" s="243" t="s">
        <v>141</v>
      </c>
    </row>
    <row r="200" s="12" customFormat="1">
      <c r="B200" s="244"/>
      <c r="C200" s="245"/>
      <c r="D200" s="235" t="s">
        <v>150</v>
      </c>
      <c r="E200" s="246" t="s">
        <v>30</v>
      </c>
      <c r="F200" s="247" t="s">
        <v>672</v>
      </c>
      <c r="G200" s="245"/>
      <c r="H200" s="248">
        <v>10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AT200" s="254" t="s">
        <v>150</v>
      </c>
      <c r="AU200" s="254" t="s">
        <v>84</v>
      </c>
      <c r="AV200" s="12" t="s">
        <v>84</v>
      </c>
      <c r="AW200" s="12" t="s">
        <v>37</v>
      </c>
      <c r="AX200" s="12" t="s">
        <v>82</v>
      </c>
      <c r="AY200" s="254" t="s">
        <v>141</v>
      </c>
    </row>
    <row r="201" s="1" customFormat="1" ht="16.5" customHeight="1">
      <c r="B201" s="46"/>
      <c r="C201" s="221" t="s">
        <v>304</v>
      </c>
      <c r="D201" s="221" t="s">
        <v>144</v>
      </c>
      <c r="E201" s="222" t="s">
        <v>278</v>
      </c>
      <c r="F201" s="223" t="s">
        <v>279</v>
      </c>
      <c r="G201" s="224" t="s">
        <v>280</v>
      </c>
      <c r="H201" s="225">
        <v>14</v>
      </c>
      <c r="I201" s="226"/>
      <c r="J201" s="227">
        <f>ROUND(I201*H201,2)</f>
        <v>0</v>
      </c>
      <c r="K201" s="223" t="s">
        <v>162</v>
      </c>
      <c r="L201" s="72"/>
      <c r="M201" s="228" t="s">
        <v>30</v>
      </c>
      <c r="N201" s="229" t="s">
        <v>45</v>
      </c>
      <c r="O201" s="47"/>
      <c r="P201" s="230">
        <f>O201*H201</f>
        <v>0</v>
      </c>
      <c r="Q201" s="230">
        <v>0</v>
      </c>
      <c r="R201" s="230">
        <f>Q201*H201</f>
        <v>0</v>
      </c>
      <c r="S201" s="230">
        <v>0.00167</v>
      </c>
      <c r="T201" s="231">
        <f>S201*H201</f>
        <v>0.023380000000000001</v>
      </c>
      <c r="AR201" s="24" t="s">
        <v>148</v>
      </c>
      <c r="AT201" s="24" t="s">
        <v>144</v>
      </c>
      <c r="AU201" s="24" t="s">
        <v>84</v>
      </c>
      <c r="AY201" s="24" t="s">
        <v>141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24" t="s">
        <v>82</v>
      </c>
      <c r="BK201" s="232">
        <f>ROUND(I201*H201,2)</f>
        <v>0</v>
      </c>
      <c r="BL201" s="24" t="s">
        <v>148</v>
      </c>
      <c r="BM201" s="24" t="s">
        <v>281</v>
      </c>
    </row>
    <row r="202" s="11" customFormat="1">
      <c r="B202" s="233"/>
      <c r="C202" s="234"/>
      <c r="D202" s="235" t="s">
        <v>150</v>
      </c>
      <c r="E202" s="236" t="s">
        <v>30</v>
      </c>
      <c r="F202" s="237" t="s">
        <v>647</v>
      </c>
      <c r="G202" s="234"/>
      <c r="H202" s="236" t="s">
        <v>30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AT202" s="243" t="s">
        <v>150</v>
      </c>
      <c r="AU202" s="243" t="s">
        <v>84</v>
      </c>
      <c r="AV202" s="11" t="s">
        <v>82</v>
      </c>
      <c r="AW202" s="11" t="s">
        <v>37</v>
      </c>
      <c r="AX202" s="11" t="s">
        <v>74</v>
      </c>
      <c r="AY202" s="243" t="s">
        <v>141</v>
      </c>
    </row>
    <row r="203" s="12" customFormat="1">
      <c r="B203" s="244"/>
      <c r="C203" s="245"/>
      <c r="D203" s="235" t="s">
        <v>150</v>
      </c>
      <c r="E203" s="246" t="s">
        <v>30</v>
      </c>
      <c r="F203" s="247" t="s">
        <v>673</v>
      </c>
      <c r="G203" s="245"/>
      <c r="H203" s="248">
        <v>14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AT203" s="254" t="s">
        <v>150</v>
      </c>
      <c r="AU203" s="254" t="s">
        <v>84</v>
      </c>
      <c r="AV203" s="12" t="s">
        <v>84</v>
      </c>
      <c r="AW203" s="12" t="s">
        <v>37</v>
      </c>
      <c r="AX203" s="12" t="s">
        <v>82</v>
      </c>
      <c r="AY203" s="254" t="s">
        <v>141</v>
      </c>
    </row>
    <row r="204" s="1" customFormat="1" ht="25.5" customHeight="1">
      <c r="B204" s="46"/>
      <c r="C204" s="221" t="s">
        <v>308</v>
      </c>
      <c r="D204" s="221" t="s">
        <v>144</v>
      </c>
      <c r="E204" s="222" t="s">
        <v>283</v>
      </c>
      <c r="F204" s="223" t="s">
        <v>284</v>
      </c>
      <c r="G204" s="224" t="s">
        <v>285</v>
      </c>
      <c r="H204" s="225">
        <v>1125</v>
      </c>
      <c r="I204" s="226"/>
      <c r="J204" s="227">
        <f>ROUND(I204*H204,2)</f>
        <v>0</v>
      </c>
      <c r="K204" s="223" t="s">
        <v>162</v>
      </c>
      <c r="L204" s="72"/>
      <c r="M204" s="228" t="s">
        <v>30</v>
      </c>
      <c r="N204" s="229" t="s">
        <v>45</v>
      </c>
      <c r="O204" s="47"/>
      <c r="P204" s="230">
        <f>O204*H204</f>
        <v>0</v>
      </c>
      <c r="Q204" s="230">
        <v>0</v>
      </c>
      <c r="R204" s="230">
        <f>Q204*H204</f>
        <v>0</v>
      </c>
      <c r="S204" s="230">
        <v>0.001</v>
      </c>
      <c r="T204" s="231">
        <f>S204*H204</f>
        <v>1.125</v>
      </c>
      <c r="AR204" s="24" t="s">
        <v>148</v>
      </c>
      <c r="AT204" s="24" t="s">
        <v>144</v>
      </c>
      <c r="AU204" s="24" t="s">
        <v>84</v>
      </c>
      <c r="AY204" s="24" t="s">
        <v>141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24" t="s">
        <v>82</v>
      </c>
      <c r="BK204" s="232">
        <f>ROUND(I204*H204,2)</f>
        <v>0</v>
      </c>
      <c r="BL204" s="24" t="s">
        <v>148</v>
      </c>
      <c r="BM204" s="24" t="s">
        <v>286</v>
      </c>
    </row>
    <row r="205" s="11" customFormat="1">
      <c r="B205" s="233"/>
      <c r="C205" s="234"/>
      <c r="D205" s="235" t="s">
        <v>150</v>
      </c>
      <c r="E205" s="236" t="s">
        <v>30</v>
      </c>
      <c r="F205" s="237" t="s">
        <v>287</v>
      </c>
      <c r="G205" s="234"/>
      <c r="H205" s="236" t="s">
        <v>30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AT205" s="243" t="s">
        <v>150</v>
      </c>
      <c r="AU205" s="243" t="s">
        <v>84</v>
      </c>
      <c r="AV205" s="11" t="s">
        <v>82</v>
      </c>
      <c r="AW205" s="11" t="s">
        <v>37</v>
      </c>
      <c r="AX205" s="11" t="s">
        <v>74</v>
      </c>
      <c r="AY205" s="243" t="s">
        <v>141</v>
      </c>
    </row>
    <row r="206" s="11" customFormat="1">
      <c r="B206" s="233"/>
      <c r="C206" s="234"/>
      <c r="D206" s="235" t="s">
        <v>150</v>
      </c>
      <c r="E206" s="236" t="s">
        <v>30</v>
      </c>
      <c r="F206" s="237" t="s">
        <v>288</v>
      </c>
      <c r="G206" s="234"/>
      <c r="H206" s="236" t="s">
        <v>30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AT206" s="243" t="s">
        <v>150</v>
      </c>
      <c r="AU206" s="243" t="s">
        <v>84</v>
      </c>
      <c r="AV206" s="11" t="s">
        <v>82</v>
      </c>
      <c r="AW206" s="11" t="s">
        <v>37</v>
      </c>
      <c r="AX206" s="11" t="s">
        <v>74</v>
      </c>
      <c r="AY206" s="243" t="s">
        <v>141</v>
      </c>
    </row>
    <row r="207" s="11" customFormat="1">
      <c r="B207" s="233"/>
      <c r="C207" s="234"/>
      <c r="D207" s="235" t="s">
        <v>150</v>
      </c>
      <c r="E207" s="236" t="s">
        <v>30</v>
      </c>
      <c r="F207" s="237" t="s">
        <v>289</v>
      </c>
      <c r="G207" s="234"/>
      <c r="H207" s="236" t="s">
        <v>30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AT207" s="243" t="s">
        <v>150</v>
      </c>
      <c r="AU207" s="243" t="s">
        <v>84</v>
      </c>
      <c r="AV207" s="11" t="s">
        <v>82</v>
      </c>
      <c r="AW207" s="11" t="s">
        <v>37</v>
      </c>
      <c r="AX207" s="11" t="s">
        <v>74</v>
      </c>
      <c r="AY207" s="243" t="s">
        <v>141</v>
      </c>
    </row>
    <row r="208" s="12" customFormat="1">
      <c r="B208" s="244"/>
      <c r="C208" s="245"/>
      <c r="D208" s="235" t="s">
        <v>150</v>
      </c>
      <c r="E208" s="246" t="s">
        <v>30</v>
      </c>
      <c r="F208" s="247" t="s">
        <v>674</v>
      </c>
      <c r="G208" s="245"/>
      <c r="H208" s="248">
        <v>1125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AT208" s="254" t="s">
        <v>150</v>
      </c>
      <c r="AU208" s="254" t="s">
        <v>84</v>
      </c>
      <c r="AV208" s="12" t="s">
        <v>84</v>
      </c>
      <c r="AW208" s="12" t="s">
        <v>37</v>
      </c>
      <c r="AX208" s="12" t="s">
        <v>82</v>
      </c>
      <c r="AY208" s="254" t="s">
        <v>141</v>
      </c>
    </row>
    <row r="209" s="1" customFormat="1" ht="16.5" customHeight="1">
      <c r="B209" s="46"/>
      <c r="C209" s="221" t="s">
        <v>314</v>
      </c>
      <c r="D209" s="221" t="s">
        <v>144</v>
      </c>
      <c r="E209" s="222" t="s">
        <v>292</v>
      </c>
      <c r="F209" s="223" t="s">
        <v>293</v>
      </c>
      <c r="G209" s="224" t="s">
        <v>147</v>
      </c>
      <c r="H209" s="225">
        <v>90</v>
      </c>
      <c r="I209" s="226"/>
      <c r="J209" s="227">
        <f>ROUND(I209*H209,2)</f>
        <v>0</v>
      </c>
      <c r="K209" s="223" t="s">
        <v>162</v>
      </c>
      <c r="L209" s="72"/>
      <c r="M209" s="228" t="s">
        <v>30</v>
      </c>
      <c r="N209" s="229" t="s">
        <v>45</v>
      </c>
      <c r="O209" s="47"/>
      <c r="P209" s="230">
        <f>O209*H209</f>
        <v>0</v>
      </c>
      <c r="Q209" s="230">
        <v>0.001</v>
      </c>
      <c r="R209" s="230">
        <f>Q209*H209</f>
        <v>0.089999999999999997</v>
      </c>
      <c r="S209" s="230">
        <v>0.00031</v>
      </c>
      <c r="T209" s="231">
        <f>S209*H209</f>
        <v>0.027900000000000001</v>
      </c>
      <c r="AR209" s="24" t="s">
        <v>185</v>
      </c>
      <c r="AT209" s="24" t="s">
        <v>144</v>
      </c>
      <c r="AU209" s="24" t="s">
        <v>84</v>
      </c>
      <c r="AY209" s="24" t="s">
        <v>141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24" t="s">
        <v>82</v>
      </c>
      <c r="BK209" s="232">
        <f>ROUND(I209*H209,2)</f>
        <v>0</v>
      </c>
      <c r="BL209" s="24" t="s">
        <v>185</v>
      </c>
      <c r="BM209" s="24" t="s">
        <v>294</v>
      </c>
    </row>
    <row r="210" s="11" customFormat="1">
      <c r="B210" s="233"/>
      <c r="C210" s="234"/>
      <c r="D210" s="235" t="s">
        <v>150</v>
      </c>
      <c r="E210" s="236" t="s">
        <v>30</v>
      </c>
      <c r="F210" s="237" t="s">
        <v>295</v>
      </c>
      <c r="G210" s="234"/>
      <c r="H210" s="236" t="s">
        <v>30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AT210" s="243" t="s">
        <v>150</v>
      </c>
      <c r="AU210" s="243" t="s">
        <v>84</v>
      </c>
      <c r="AV210" s="11" t="s">
        <v>82</v>
      </c>
      <c r="AW210" s="11" t="s">
        <v>37</v>
      </c>
      <c r="AX210" s="11" t="s">
        <v>74</v>
      </c>
      <c r="AY210" s="243" t="s">
        <v>141</v>
      </c>
    </row>
    <row r="211" s="12" customFormat="1">
      <c r="B211" s="244"/>
      <c r="C211" s="245"/>
      <c r="D211" s="235" t="s">
        <v>150</v>
      </c>
      <c r="E211" s="246" t="s">
        <v>30</v>
      </c>
      <c r="F211" s="247" t="s">
        <v>675</v>
      </c>
      <c r="G211" s="245"/>
      <c r="H211" s="248">
        <v>90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AT211" s="254" t="s">
        <v>150</v>
      </c>
      <c r="AU211" s="254" t="s">
        <v>84</v>
      </c>
      <c r="AV211" s="12" t="s">
        <v>84</v>
      </c>
      <c r="AW211" s="12" t="s">
        <v>37</v>
      </c>
      <c r="AX211" s="12" t="s">
        <v>82</v>
      </c>
      <c r="AY211" s="254" t="s">
        <v>141</v>
      </c>
    </row>
    <row r="212" s="10" customFormat="1" ht="29.88" customHeight="1">
      <c r="B212" s="205"/>
      <c r="C212" s="206"/>
      <c r="D212" s="207" t="s">
        <v>73</v>
      </c>
      <c r="E212" s="219" t="s">
        <v>297</v>
      </c>
      <c r="F212" s="219" t="s">
        <v>298</v>
      </c>
      <c r="G212" s="206"/>
      <c r="H212" s="206"/>
      <c r="I212" s="209"/>
      <c r="J212" s="220">
        <f>BK212</f>
        <v>0</v>
      </c>
      <c r="K212" s="206"/>
      <c r="L212" s="211"/>
      <c r="M212" s="212"/>
      <c r="N212" s="213"/>
      <c r="O212" s="213"/>
      <c r="P212" s="214">
        <f>SUM(P213:P219)</f>
        <v>0</v>
      </c>
      <c r="Q212" s="213"/>
      <c r="R212" s="214">
        <f>SUM(R213:R219)</f>
        <v>0</v>
      </c>
      <c r="S212" s="213"/>
      <c r="T212" s="215">
        <f>SUM(T213:T219)</f>
        <v>0</v>
      </c>
      <c r="AR212" s="216" t="s">
        <v>82</v>
      </c>
      <c r="AT212" s="217" t="s">
        <v>73</v>
      </c>
      <c r="AU212" s="217" t="s">
        <v>82</v>
      </c>
      <c r="AY212" s="216" t="s">
        <v>141</v>
      </c>
      <c r="BK212" s="218">
        <f>SUM(BK213:BK219)</f>
        <v>0</v>
      </c>
    </row>
    <row r="213" s="1" customFormat="1" ht="25.5" customHeight="1">
      <c r="B213" s="46"/>
      <c r="C213" s="221" t="s">
        <v>318</v>
      </c>
      <c r="D213" s="221" t="s">
        <v>144</v>
      </c>
      <c r="E213" s="222" t="s">
        <v>300</v>
      </c>
      <c r="F213" s="223" t="s">
        <v>301</v>
      </c>
      <c r="G213" s="224" t="s">
        <v>302</v>
      </c>
      <c r="H213" s="225">
        <v>6.5380000000000003</v>
      </c>
      <c r="I213" s="226"/>
      <c r="J213" s="227">
        <f>ROUND(I213*H213,2)</f>
        <v>0</v>
      </c>
      <c r="K213" s="223" t="s">
        <v>162</v>
      </c>
      <c r="L213" s="72"/>
      <c r="M213" s="228" t="s">
        <v>30</v>
      </c>
      <c r="N213" s="229" t="s">
        <v>45</v>
      </c>
      <c r="O213" s="47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AR213" s="24" t="s">
        <v>148</v>
      </c>
      <c r="AT213" s="24" t="s">
        <v>144</v>
      </c>
      <c r="AU213" s="24" t="s">
        <v>84</v>
      </c>
      <c r="AY213" s="24" t="s">
        <v>141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24" t="s">
        <v>82</v>
      </c>
      <c r="BK213" s="232">
        <f>ROUND(I213*H213,2)</f>
        <v>0</v>
      </c>
      <c r="BL213" s="24" t="s">
        <v>148</v>
      </c>
      <c r="BM213" s="24" t="s">
        <v>303</v>
      </c>
    </row>
    <row r="214" s="1" customFormat="1" ht="25.5" customHeight="1">
      <c r="B214" s="46"/>
      <c r="C214" s="221" t="s">
        <v>324</v>
      </c>
      <c r="D214" s="221" t="s">
        <v>144</v>
      </c>
      <c r="E214" s="222" t="s">
        <v>305</v>
      </c>
      <c r="F214" s="223" t="s">
        <v>306</v>
      </c>
      <c r="G214" s="224" t="s">
        <v>302</v>
      </c>
      <c r="H214" s="225">
        <v>6.5380000000000003</v>
      </c>
      <c r="I214" s="226"/>
      <c r="J214" s="227">
        <f>ROUND(I214*H214,2)</f>
        <v>0</v>
      </c>
      <c r="K214" s="223" t="s">
        <v>162</v>
      </c>
      <c r="L214" s="72"/>
      <c r="M214" s="228" t="s">
        <v>30</v>
      </c>
      <c r="N214" s="229" t="s">
        <v>45</v>
      </c>
      <c r="O214" s="47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AR214" s="24" t="s">
        <v>148</v>
      </c>
      <c r="AT214" s="24" t="s">
        <v>144</v>
      </c>
      <c r="AU214" s="24" t="s">
        <v>84</v>
      </c>
      <c r="AY214" s="24" t="s">
        <v>141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24" t="s">
        <v>82</v>
      </c>
      <c r="BK214" s="232">
        <f>ROUND(I214*H214,2)</f>
        <v>0</v>
      </c>
      <c r="BL214" s="24" t="s">
        <v>148</v>
      </c>
      <c r="BM214" s="24" t="s">
        <v>307</v>
      </c>
    </row>
    <row r="215" s="1" customFormat="1" ht="25.5" customHeight="1">
      <c r="B215" s="46"/>
      <c r="C215" s="221" t="s">
        <v>332</v>
      </c>
      <c r="D215" s="221" t="s">
        <v>144</v>
      </c>
      <c r="E215" s="222" t="s">
        <v>309</v>
      </c>
      <c r="F215" s="223" t="s">
        <v>310</v>
      </c>
      <c r="G215" s="224" t="s">
        <v>302</v>
      </c>
      <c r="H215" s="225">
        <v>58.841999999999999</v>
      </c>
      <c r="I215" s="226"/>
      <c r="J215" s="227">
        <f>ROUND(I215*H215,2)</f>
        <v>0</v>
      </c>
      <c r="K215" s="223" t="s">
        <v>162</v>
      </c>
      <c r="L215" s="72"/>
      <c r="M215" s="228" t="s">
        <v>30</v>
      </c>
      <c r="N215" s="229" t="s">
        <v>45</v>
      </c>
      <c r="O215" s="47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AR215" s="24" t="s">
        <v>148</v>
      </c>
      <c r="AT215" s="24" t="s">
        <v>144</v>
      </c>
      <c r="AU215" s="24" t="s">
        <v>84</v>
      </c>
      <c r="AY215" s="24" t="s">
        <v>141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24" t="s">
        <v>82</v>
      </c>
      <c r="BK215" s="232">
        <f>ROUND(I215*H215,2)</f>
        <v>0</v>
      </c>
      <c r="BL215" s="24" t="s">
        <v>148</v>
      </c>
      <c r="BM215" s="24" t="s">
        <v>311</v>
      </c>
    </row>
    <row r="216" s="11" customFormat="1">
      <c r="B216" s="233"/>
      <c r="C216" s="234"/>
      <c r="D216" s="235" t="s">
        <v>150</v>
      </c>
      <c r="E216" s="236" t="s">
        <v>30</v>
      </c>
      <c r="F216" s="237" t="s">
        <v>312</v>
      </c>
      <c r="G216" s="234"/>
      <c r="H216" s="236" t="s">
        <v>30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AT216" s="243" t="s">
        <v>150</v>
      </c>
      <c r="AU216" s="243" t="s">
        <v>84</v>
      </c>
      <c r="AV216" s="11" t="s">
        <v>82</v>
      </c>
      <c r="AW216" s="11" t="s">
        <v>37</v>
      </c>
      <c r="AX216" s="11" t="s">
        <v>74</v>
      </c>
      <c r="AY216" s="243" t="s">
        <v>141</v>
      </c>
    </row>
    <row r="217" s="12" customFormat="1">
      <c r="B217" s="244"/>
      <c r="C217" s="245"/>
      <c r="D217" s="235" t="s">
        <v>150</v>
      </c>
      <c r="E217" s="246" t="s">
        <v>30</v>
      </c>
      <c r="F217" s="247" t="s">
        <v>676</v>
      </c>
      <c r="G217" s="245"/>
      <c r="H217" s="248">
        <v>58.841999999999999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AT217" s="254" t="s">
        <v>150</v>
      </c>
      <c r="AU217" s="254" t="s">
        <v>84</v>
      </c>
      <c r="AV217" s="12" t="s">
        <v>84</v>
      </c>
      <c r="AW217" s="12" t="s">
        <v>37</v>
      </c>
      <c r="AX217" s="12" t="s">
        <v>82</v>
      </c>
      <c r="AY217" s="254" t="s">
        <v>141</v>
      </c>
    </row>
    <row r="218" s="1" customFormat="1" ht="25.5" customHeight="1">
      <c r="B218" s="46"/>
      <c r="C218" s="221" t="s">
        <v>348</v>
      </c>
      <c r="D218" s="221" t="s">
        <v>144</v>
      </c>
      <c r="E218" s="222" t="s">
        <v>315</v>
      </c>
      <c r="F218" s="223" t="s">
        <v>316</v>
      </c>
      <c r="G218" s="224" t="s">
        <v>302</v>
      </c>
      <c r="H218" s="225">
        <v>4.4249999999999998</v>
      </c>
      <c r="I218" s="226"/>
      <c r="J218" s="227">
        <f>ROUND(I218*H218,2)</f>
        <v>0</v>
      </c>
      <c r="K218" s="223" t="s">
        <v>162</v>
      </c>
      <c r="L218" s="72"/>
      <c r="M218" s="228" t="s">
        <v>30</v>
      </c>
      <c r="N218" s="229" t="s">
        <v>45</v>
      </c>
      <c r="O218" s="47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AR218" s="24" t="s">
        <v>148</v>
      </c>
      <c r="AT218" s="24" t="s">
        <v>144</v>
      </c>
      <c r="AU218" s="24" t="s">
        <v>84</v>
      </c>
      <c r="AY218" s="24" t="s">
        <v>141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24" t="s">
        <v>82</v>
      </c>
      <c r="BK218" s="232">
        <f>ROUND(I218*H218,2)</f>
        <v>0</v>
      </c>
      <c r="BL218" s="24" t="s">
        <v>148</v>
      </c>
      <c r="BM218" s="24" t="s">
        <v>317</v>
      </c>
    </row>
    <row r="219" s="1" customFormat="1" ht="25.5" customHeight="1">
      <c r="B219" s="46"/>
      <c r="C219" s="221" t="s">
        <v>355</v>
      </c>
      <c r="D219" s="221" t="s">
        <v>144</v>
      </c>
      <c r="E219" s="222" t="s">
        <v>319</v>
      </c>
      <c r="F219" s="223" t="s">
        <v>320</v>
      </c>
      <c r="G219" s="224" t="s">
        <v>302</v>
      </c>
      <c r="H219" s="225">
        <v>2.113</v>
      </c>
      <c r="I219" s="226"/>
      <c r="J219" s="227">
        <f>ROUND(I219*H219,2)</f>
        <v>0</v>
      </c>
      <c r="K219" s="223" t="s">
        <v>162</v>
      </c>
      <c r="L219" s="72"/>
      <c r="M219" s="228" t="s">
        <v>30</v>
      </c>
      <c r="N219" s="229" t="s">
        <v>45</v>
      </c>
      <c r="O219" s="47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AR219" s="24" t="s">
        <v>148</v>
      </c>
      <c r="AT219" s="24" t="s">
        <v>144</v>
      </c>
      <c r="AU219" s="24" t="s">
        <v>84</v>
      </c>
      <c r="AY219" s="24" t="s">
        <v>141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24" t="s">
        <v>82</v>
      </c>
      <c r="BK219" s="232">
        <f>ROUND(I219*H219,2)</f>
        <v>0</v>
      </c>
      <c r="BL219" s="24" t="s">
        <v>148</v>
      </c>
      <c r="BM219" s="24" t="s">
        <v>321</v>
      </c>
    </row>
    <row r="220" s="10" customFormat="1" ht="29.88" customHeight="1">
      <c r="B220" s="205"/>
      <c r="C220" s="206"/>
      <c r="D220" s="207" t="s">
        <v>73</v>
      </c>
      <c r="E220" s="219" t="s">
        <v>322</v>
      </c>
      <c r="F220" s="219" t="s">
        <v>323</v>
      </c>
      <c r="G220" s="206"/>
      <c r="H220" s="206"/>
      <c r="I220" s="209"/>
      <c r="J220" s="220">
        <f>BK220</f>
        <v>0</v>
      </c>
      <c r="K220" s="206"/>
      <c r="L220" s="211"/>
      <c r="M220" s="212"/>
      <c r="N220" s="213"/>
      <c r="O220" s="213"/>
      <c r="P220" s="214">
        <f>P221</f>
        <v>0</v>
      </c>
      <c r="Q220" s="213"/>
      <c r="R220" s="214">
        <f>R221</f>
        <v>0</v>
      </c>
      <c r="S220" s="213"/>
      <c r="T220" s="215">
        <f>T221</f>
        <v>0</v>
      </c>
      <c r="AR220" s="216" t="s">
        <v>82</v>
      </c>
      <c r="AT220" s="217" t="s">
        <v>73</v>
      </c>
      <c r="AU220" s="217" t="s">
        <v>82</v>
      </c>
      <c r="AY220" s="216" t="s">
        <v>141</v>
      </c>
      <c r="BK220" s="218">
        <f>BK221</f>
        <v>0</v>
      </c>
    </row>
    <row r="221" s="1" customFormat="1" ht="25.5" customHeight="1">
      <c r="B221" s="46"/>
      <c r="C221" s="221" t="s">
        <v>361</v>
      </c>
      <c r="D221" s="221" t="s">
        <v>144</v>
      </c>
      <c r="E221" s="222" t="s">
        <v>325</v>
      </c>
      <c r="F221" s="223" t="s">
        <v>326</v>
      </c>
      <c r="G221" s="224" t="s">
        <v>302</v>
      </c>
      <c r="H221" s="225">
        <v>0.096000000000000002</v>
      </c>
      <c r="I221" s="226"/>
      <c r="J221" s="227">
        <f>ROUND(I221*H221,2)</f>
        <v>0</v>
      </c>
      <c r="K221" s="223" t="s">
        <v>162</v>
      </c>
      <c r="L221" s="72"/>
      <c r="M221" s="228" t="s">
        <v>30</v>
      </c>
      <c r="N221" s="229" t="s">
        <v>45</v>
      </c>
      <c r="O221" s="47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AR221" s="24" t="s">
        <v>148</v>
      </c>
      <c r="AT221" s="24" t="s">
        <v>144</v>
      </c>
      <c r="AU221" s="24" t="s">
        <v>84</v>
      </c>
      <c r="AY221" s="24" t="s">
        <v>141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24" t="s">
        <v>82</v>
      </c>
      <c r="BK221" s="232">
        <f>ROUND(I221*H221,2)</f>
        <v>0</v>
      </c>
      <c r="BL221" s="24" t="s">
        <v>148</v>
      </c>
      <c r="BM221" s="24" t="s">
        <v>327</v>
      </c>
    </row>
    <row r="222" s="10" customFormat="1" ht="37.44" customHeight="1">
      <c r="B222" s="205"/>
      <c r="C222" s="206"/>
      <c r="D222" s="207" t="s">
        <v>73</v>
      </c>
      <c r="E222" s="208" t="s">
        <v>328</v>
      </c>
      <c r="F222" s="208" t="s">
        <v>329</v>
      </c>
      <c r="G222" s="206"/>
      <c r="H222" s="206"/>
      <c r="I222" s="209"/>
      <c r="J222" s="210">
        <f>BK222</f>
        <v>0</v>
      </c>
      <c r="K222" s="206"/>
      <c r="L222" s="211"/>
      <c r="M222" s="212"/>
      <c r="N222" s="213"/>
      <c r="O222" s="213"/>
      <c r="P222" s="214">
        <f>P223+P249+P258+P288+P328+P377+P389+P408</f>
        <v>0</v>
      </c>
      <c r="Q222" s="213"/>
      <c r="R222" s="214">
        <f>R223+R249+R258+R288+R328+R377+R389+R408</f>
        <v>9.2332449999999984</v>
      </c>
      <c r="S222" s="213"/>
      <c r="T222" s="215">
        <f>T223+T249+T258+T288+T328+T377+T389+T408</f>
        <v>0</v>
      </c>
      <c r="AR222" s="216" t="s">
        <v>84</v>
      </c>
      <c r="AT222" s="217" t="s">
        <v>73</v>
      </c>
      <c r="AU222" s="217" t="s">
        <v>74</v>
      </c>
      <c r="AY222" s="216" t="s">
        <v>141</v>
      </c>
      <c r="BK222" s="218">
        <f>BK223+BK249+BK258+BK288+BK328+BK377+BK389+BK408</f>
        <v>0</v>
      </c>
    </row>
    <row r="223" s="10" customFormat="1" ht="19.92" customHeight="1">
      <c r="B223" s="205"/>
      <c r="C223" s="206"/>
      <c r="D223" s="207" t="s">
        <v>73</v>
      </c>
      <c r="E223" s="219" t="s">
        <v>330</v>
      </c>
      <c r="F223" s="219" t="s">
        <v>331</v>
      </c>
      <c r="G223" s="206"/>
      <c r="H223" s="206"/>
      <c r="I223" s="209"/>
      <c r="J223" s="220">
        <f>BK223</f>
        <v>0</v>
      </c>
      <c r="K223" s="206"/>
      <c r="L223" s="211"/>
      <c r="M223" s="212"/>
      <c r="N223" s="213"/>
      <c r="O223" s="213"/>
      <c r="P223" s="214">
        <f>SUM(P224:P248)</f>
        <v>0</v>
      </c>
      <c r="Q223" s="213"/>
      <c r="R223" s="214">
        <f>SUM(R224:R248)</f>
        <v>0.53359999999999996</v>
      </c>
      <c r="S223" s="213"/>
      <c r="T223" s="215">
        <f>SUM(T224:T248)</f>
        <v>0</v>
      </c>
      <c r="AR223" s="216" t="s">
        <v>84</v>
      </c>
      <c r="AT223" s="217" t="s">
        <v>73</v>
      </c>
      <c r="AU223" s="217" t="s">
        <v>82</v>
      </c>
      <c r="AY223" s="216" t="s">
        <v>141</v>
      </c>
      <c r="BK223" s="218">
        <f>SUM(BK224:BK248)</f>
        <v>0</v>
      </c>
    </row>
    <row r="224" s="1" customFormat="1" ht="25.5" customHeight="1">
      <c r="B224" s="46"/>
      <c r="C224" s="221" t="s">
        <v>367</v>
      </c>
      <c r="D224" s="221" t="s">
        <v>144</v>
      </c>
      <c r="E224" s="222" t="s">
        <v>333</v>
      </c>
      <c r="F224" s="223" t="s">
        <v>334</v>
      </c>
      <c r="G224" s="224" t="s">
        <v>147</v>
      </c>
      <c r="H224" s="225">
        <v>56.600000000000001</v>
      </c>
      <c r="I224" s="226"/>
      <c r="J224" s="227">
        <f>ROUND(I224*H224,2)</f>
        <v>0</v>
      </c>
      <c r="K224" s="223" t="s">
        <v>162</v>
      </c>
      <c r="L224" s="72"/>
      <c r="M224" s="228" t="s">
        <v>30</v>
      </c>
      <c r="N224" s="229" t="s">
        <v>45</v>
      </c>
      <c r="O224" s="47"/>
      <c r="P224" s="230">
        <f>O224*H224</f>
        <v>0</v>
      </c>
      <c r="Q224" s="230">
        <v>0.0060000000000000001</v>
      </c>
      <c r="R224" s="230">
        <f>Q224*H224</f>
        <v>0.33960000000000001</v>
      </c>
      <c r="S224" s="230">
        <v>0</v>
      </c>
      <c r="T224" s="231">
        <f>S224*H224</f>
        <v>0</v>
      </c>
      <c r="AR224" s="24" t="s">
        <v>185</v>
      </c>
      <c r="AT224" s="24" t="s">
        <v>144</v>
      </c>
      <c r="AU224" s="24" t="s">
        <v>84</v>
      </c>
      <c r="AY224" s="24" t="s">
        <v>141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24" t="s">
        <v>82</v>
      </c>
      <c r="BK224" s="232">
        <f>ROUND(I224*H224,2)</f>
        <v>0</v>
      </c>
      <c r="BL224" s="24" t="s">
        <v>185</v>
      </c>
      <c r="BM224" s="24" t="s">
        <v>335</v>
      </c>
    </row>
    <row r="225" s="11" customFormat="1">
      <c r="B225" s="233"/>
      <c r="C225" s="234"/>
      <c r="D225" s="235" t="s">
        <v>150</v>
      </c>
      <c r="E225" s="236" t="s">
        <v>30</v>
      </c>
      <c r="F225" s="237" t="s">
        <v>336</v>
      </c>
      <c r="G225" s="234"/>
      <c r="H225" s="236" t="s">
        <v>30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AT225" s="243" t="s">
        <v>150</v>
      </c>
      <c r="AU225" s="243" t="s">
        <v>84</v>
      </c>
      <c r="AV225" s="11" t="s">
        <v>82</v>
      </c>
      <c r="AW225" s="11" t="s">
        <v>37</v>
      </c>
      <c r="AX225" s="11" t="s">
        <v>74</v>
      </c>
      <c r="AY225" s="243" t="s">
        <v>141</v>
      </c>
    </row>
    <row r="226" s="11" customFormat="1">
      <c r="B226" s="233"/>
      <c r="C226" s="234"/>
      <c r="D226" s="235" t="s">
        <v>150</v>
      </c>
      <c r="E226" s="236" t="s">
        <v>30</v>
      </c>
      <c r="F226" s="237" t="s">
        <v>337</v>
      </c>
      <c r="G226" s="234"/>
      <c r="H226" s="236" t="s">
        <v>30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AT226" s="243" t="s">
        <v>150</v>
      </c>
      <c r="AU226" s="243" t="s">
        <v>84</v>
      </c>
      <c r="AV226" s="11" t="s">
        <v>82</v>
      </c>
      <c r="AW226" s="11" t="s">
        <v>37</v>
      </c>
      <c r="AX226" s="11" t="s">
        <v>74</v>
      </c>
      <c r="AY226" s="243" t="s">
        <v>141</v>
      </c>
    </row>
    <row r="227" s="12" customFormat="1">
      <c r="B227" s="244"/>
      <c r="C227" s="245"/>
      <c r="D227" s="235" t="s">
        <v>150</v>
      </c>
      <c r="E227" s="246" t="s">
        <v>30</v>
      </c>
      <c r="F227" s="247" t="s">
        <v>677</v>
      </c>
      <c r="G227" s="245"/>
      <c r="H227" s="248">
        <v>11.007999999999999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AT227" s="254" t="s">
        <v>150</v>
      </c>
      <c r="AU227" s="254" t="s">
        <v>84</v>
      </c>
      <c r="AV227" s="12" t="s">
        <v>84</v>
      </c>
      <c r="AW227" s="12" t="s">
        <v>37</v>
      </c>
      <c r="AX227" s="12" t="s">
        <v>74</v>
      </c>
      <c r="AY227" s="254" t="s">
        <v>141</v>
      </c>
    </row>
    <row r="228" s="11" customFormat="1">
      <c r="B228" s="233"/>
      <c r="C228" s="234"/>
      <c r="D228" s="235" t="s">
        <v>150</v>
      </c>
      <c r="E228" s="236" t="s">
        <v>30</v>
      </c>
      <c r="F228" s="237" t="s">
        <v>339</v>
      </c>
      <c r="G228" s="234"/>
      <c r="H228" s="236" t="s">
        <v>30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AT228" s="243" t="s">
        <v>150</v>
      </c>
      <c r="AU228" s="243" t="s">
        <v>84</v>
      </c>
      <c r="AV228" s="11" t="s">
        <v>82</v>
      </c>
      <c r="AW228" s="11" t="s">
        <v>37</v>
      </c>
      <c r="AX228" s="11" t="s">
        <v>74</v>
      </c>
      <c r="AY228" s="243" t="s">
        <v>141</v>
      </c>
    </row>
    <row r="229" s="12" customFormat="1">
      <c r="B229" s="244"/>
      <c r="C229" s="245"/>
      <c r="D229" s="235" t="s">
        <v>150</v>
      </c>
      <c r="E229" s="246" t="s">
        <v>30</v>
      </c>
      <c r="F229" s="247" t="s">
        <v>678</v>
      </c>
      <c r="G229" s="245"/>
      <c r="H229" s="248">
        <v>6.8879999999999999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AT229" s="254" t="s">
        <v>150</v>
      </c>
      <c r="AU229" s="254" t="s">
        <v>84</v>
      </c>
      <c r="AV229" s="12" t="s">
        <v>84</v>
      </c>
      <c r="AW229" s="12" t="s">
        <v>37</v>
      </c>
      <c r="AX229" s="12" t="s">
        <v>74</v>
      </c>
      <c r="AY229" s="254" t="s">
        <v>141</v>
      </c>
    </row>
    <row r="230" s="12" customFormat="1">
      <c r="B230" s="244"/>
      <c r="C230" s="245"/>
      <c r="D230" s="235" t="s">
        <v>150</v>
      </c>
      <c r="E230" s="246" t="s">
        <v>30</v>
      </c>
      <c r="F230" s="247" t="s">
        <v>679</v>
      </c>
      <c r="G230" s="245"/>
      <c r="H230" s="248">
        <v>1.1040000000000001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AT230" s="254" t="s">
        <v>150</v>
      </c>
      <c r="AU230" s="254" t="s">
        <v>84</v>
      </c>
      <c r="AV230" s="12" t="s">
        <v>84</v>
      </c>
      <c r="AW230" s="12" t="s">
        <v>37</v>
      </c>
      <c r="AX230" s="12" t="s">
        <v>74</v>
      </c>
      <c r="AY230" s="254" t="s">
        <v>141</v>
      </c>
    </row>
    <row r="231" s="14" customFormat="1">
      <c r="B231" s="266"/>
      <c r="C231" s="267"/>
      <c r="D231" s="235" t="s">
        <v>150</v>
      </c>
      <c r="E231" s="268" t="s">
        <v>30</v>
      </c>
      <c r="F231" s="269" t="s">
        <v>342</v>
      </c>
      <c r="G231" s="267"/>
      <c r="H231" s="270">
        <v>19</v>
      </c>
      <c r="I231" s="271"/>
      <c r="J231" s="267"/>
      <c r="K231" s="267"/>
      <c r="L231" s="272"/>
      <c r="M231" s="273"/>
      <c r="N231" s="274"/>
      <c r="O231" s="274"/>
      <c r="P231" s="274"/>
      <c r="Q231" s="274"/>
      <c r="R231" s="274"/>
      <c r="S231" s="274"/>
      <c r="T231" s="275"/>
      <c r="AT231" s="276" t="s">
        <v>150</v>
      </c>
      <c r="AU231" s="276" t="s">
        <v>84</v>
      </c>
      <c r="AV231" s="14" t="s">
        <v>159</v>
      </c>
      <c r="AW231" s="14" t="s">
        <v>37</v>
      </c>
      <c r="AX231" s="14" t="s">
        <v>74</v>
      </c>
      <c r="AY231" s="276" t="s">
        <v>141</v>
      </c>
    </row>
    <row r="232" s="11" customFormat="1">
      <c r="B232" s="233"/>
      <c r="C232" s="234"/>
      <c r="D232" s="235" t="s">
        <v>150</v>
      </c>
      <c r="E232" s="236" t="s">
        <v>30</v>
      </c>
      <c r="F232" s="237" t="s">
        <v>343</v>
      </c>
      <c r="G232" s="234"/>
      <c r="H232" s="236" t="s">
        <v>30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AT232" s="243" t="s">
        <v>150</v>
      </c>
      <c r="AU232" s="243" t="s">
        <v>84</v>
      </c>
      <c r="AV232" s="11" t="s">
        <v>82</v>
      </c>
      <c r="AW232" s="11" t="s">
        <v>37</v>
      </c>
      <c r="AX232" s="11" t="s">
        <v>74</v>
      </c>
      <c r="AY232" s="243" t="s">
        <v>141</v>
      </c>
    </row>
    <row r="233" s="11" customFormat="1">
      <c r="B233" s="233"/>
      <c r="C233" s="234"/>
      <c r="D233" s="235" t="s">
        <v>150</v>
      </c>
      <c r="E233" s="236" t="s">
        <v>30</v>
      </c>
      <c r="F233" s="237" t="s">
        <v>337</v>
      </c>
      <c r="G233" s="234"/>
      <c r="H233" s="236" t="s">
        <v>30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AT233" s="243" t="s">
        <v>150</v>
      </c>
      <c r="AU233" s="243" t="s">
        <v>84</v>
      </c>
      <c r="AV233" s="11" t="s">
        <v>82</v>
      </c>
      <c r="AW233" s="11" t="s">
        <v>37</v>
      </c>
      <c r="AX233" s="11" t="s">
        <v>74</v>
      </c>
      <c r="AY233" s="243" t="s">
        <v>141</v>
      </c>
    </row>
    <row r="234" s="12" customFormat="1">
      <c r="B234" s="244"/>
      <c r="C234" s="245"/>
      <c r="D234" s="235" t="s">
        <v>150</v>
      </c>
      <c r="E234" s="246" t="s">
        <v>30</v>
      </c>
      <c r="F234" s="247" t="s">
        <v>680</v>
      </c>
      <c r="G234" s="245"/>
      <c r="H234" s="248">
        <v>12.199999999999999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AT234" s="254" t="s">
        <v>150</v>
      </c>
      <c r="AU234" s="254" t="s">
        <v>84</v>
      </c>
      <c r="AV234" s="12" t="s">
        <v>84</v>
      </c>
      <c r="AW234" s="12" t="s">
        <v>37</v>
      </c>
      <c r="AX234" s="12" t="s">
        <v>74</v>
      </c>
      <c r="AY234" s="254" t="s">
        <v>141</v>
      </c>
    </row>
    <row r="235" s="12" customFormat="1">
      <c r="B235" s="244"/>
      <c r="C235" s="245"/>
      <c r="D235" s="235" t="s">
        <v>150</v>
      </c>
      <c r="E235" s="246" t="s">
        <v>30</v>
      </c>
      <c r="F235" s="247" t="s">
        <v>681</v>
      </c>
      <c r="G235" s="245"/>
      <c r="H235" s="248">
        <v>2.3999999999999999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AT235" s="254" t="s">
        <v>150</v>
      </c>
      <c r="AU235" s="254" t="s">
        <v>84</v>
      </c>
      <c r="AV235" s="12" t="s">
        <v>84</v>
      </c>
      <c r="AW235" s="12" t="s">
        <v>37</v>
      </c>
      <c r="AX235" s="12" t="s">
        <v>74</v>
      </c>
      <c r="AY235" s="254" t="s">
        <v>141</v>
      </c>
    </row>
    <row r="236" s="12" customFormat="1">
      <c r="B236" s="244"/>
      <c r="C236" s="245"/>
      <c r="D236" s="235" t="s">
        <v>150</v>
      </c>
      <c r="E236" s="246" t="s">
        <v>30</v>
      </c>
      <c r="F236" s="247" t="s">
        <v>682</v>
      </c>
      <c r="G236" s="245"/>
      <c r="H236" s="248">
        <v>9.984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AT236" s="254" t="s">
        <v>150</v>
      </c>
      <c r="AU236" s="254" t="s">
        <v>84</v>
      </c>
      <c r="AV236" s="12" t="s">
        <v>84</v>
      </c>
      <c r="AW236" s="12" t="s">
        <v>37</v>
      </c>
      <c r="AX236" s="12" t="s">
        <v>74</v>
      </c>
      <c r="AY236" s="254" t="s">
        <v>141</v>
      </c>
    </row>
    <row r="237" s="11" customFormat="1">
      <c r="B237" s="233"/>
      <c r="C237" s="234"/>
      <c r="D237" s="235" t="s">
        <v>150</v>
      </c>
      <c r="E237" s="236" t="s">
        <v>30</v>
      </c>
      <c r="F237" s="237" t="s">
        <v>339</v>
      </c>
      <c r="G237" s="234"/>
      <c r="H237" s="236" t="s">
        <v>30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AT237" s="243" t="s">
        <v>150</v>
      </c>
      <c r="AU237" s="243" t="s">
        <v>84</v>
      </c>
      <c r="AV237" s="11" t="s">
        <v>82</v>
      </c>
      <c r="AW237" s="11" t="s">
        <v>37</v>
      </c>
      <c r="AX237" s="11" t="s">
        <v>74</v>
      </c>
      <c r="AY237" s="243" t="s">
        <v>141</v>
      </c>
    </row>
    <row r="238" s="12" customFormat="1">
      <c r="B238" s="244"/>
      <c r="C238" s="245"/>
      <c r="D238" s="235" t="s">
        <v>150</v>
      </c>
      <c r="E238" s="246" t="s">
        <v>30</v>
      </c>
      <c r="F238" s="247" t="s">
        <v>683</v>
      </c>
      <c r="G238" s="245"/>
      <c r="H238" s="248">
        <v>11.193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AT238" s="254" t="s">
        <v>150</v>
      </c>
      <c r="AU238" s="254" t="s">
        <v>84</v>
      </c>
      <c r="AV238" s="12" t="s">
        <v>84</v>
      </c>
      <c r="AW238" s="12" t="s">
        <v>37</v>
      </c>
      <c r="AX238" s="12" t="s">
        <v>74</v>
      </c>
      <c r="AY238" s="254" t="s">
        <v>141</v>
      </c>
    </row>
    <row r="239" s="12" customFormat="1">
      <c r="B239" s="244"/>
      <c r="C239" s="245"/>
      <c r="D239" s="235" t="s">
        <v>150</v>
      </c>
      <c r="E239" s="246" t="s">
        <v>30</v>
      </c>
      <c r="F239" s="247" t="s">
        <v>684</v>
      </c>
      <c r="G239" s="245"/>
      <c r="H239" s="248">
        <v>1.823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AT239" s="254" t="s">
        <v>150</v>
      </c>
      <c r="AU239" s="254" t="s">
        <v>84</v>
      </c>
      <c r="AV239" s="12" t="s">
        <v>84</v>
      </c>
      <c r="AW239" s="12" t="s">
        <v>37</v>
      </c>
      <c r="AX239" s="12" t="s">
        <v>74</v>
      </c>
      <c r="AY239" s="254" t="s">
        <v>141</v>
      </c>
    </row>
    <row r="240" s="14" customFormat="1">
      <c r="B240" s="266"/>
      <c r="C240" s="267"/>
      <c r="D240" s="235" t="s">
        <v>150</v>
      </c>
      <c r="E240" s="268" t="s">
        <v>30</v>
      </c>
      <c r="F240" s="269" t="s">
        <v>347</v>
      </c>
      <c r="G240" s="267"/>
      <c r="H240" s="270">
        <v>37.600000000000001</v>
      </c>
      <c r="I240" s="271"/>
      <c r="J240" s="267"/>
      <c r="K240" s="267"/>
      <c r="L240" s="272"/>
      <c r="M240" s="273"/>
      <c r="N240" s="274"/>
      <c r="O240" s="274"/>
      <c r="P240" s="274"/>
      <c r="Q240" s="274"/>
      <c r="R240" s="274"/>
      <c r="S240" s="274"/>
      <c r="T240" s="275"/>
      <c r="AT240" s="276" t="s">
        <v>150</v>
      </c>
      <c r="AU240" s="276" t="s">
        <v>84</v>
      </c>
      <c r="AV240" s="14" t="s">
        <v>159</v>
      </c>
      <c r="AW240" s="14" t="s">
        <v>37</v>
      </c>
      <c r="AX240" s="14" t="s">
        <v>74</v>
      </c>
      <c r="AY240" s="276" t="s">
        <v>141</v>
      </c>
    </row>
    <row r="241" s="13" customFormat="1">
      <c r="B241" s="255"/>
      <c r="C241" s="256"/>
      <c r="D241" s="235" t="s">
        <v>150</v>
      </c>
      <c r="E241" s="257" t="s">
        <v>30</v>
      </c>
      <c r="F241" s="258" t="s">
        <v>170</v>
      </c>
      <c r="G241" s="256"/>
      <c r="H241" s="259">
        <v>56.600000000000001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AT241" s="265" t="s">
        <v>150</v>
      </c>
      <c r="AU241" s="265" t="s">
        <v>84</v>
      </c>
      <c r="AV241" s="13" t="s">
        <v>148</v>
      </c>
      <c r="AW241" s="13" t="s">
        <v>37</v>
      </c>
      <c r="AX241" s="13" t="s">
        <v>82</v>
      </c>
      <c r="AY241" s="265" t="s">
        <v>141</v>
      </c>
    </row>
    <row r="242" s="1" customFormat="1" ht="16.5" customHeight="1">
      <c r="B242" s="46"/>
      <c r="C242" s="277" t="s">
        <v>371</v>
      </c>
      <c r="D242" s="277" t="s">
        <v>349</v>
      </c>
      <c r="E242" s="278" t="s">
        <v>350</v>
      </c>
      <c r="F242" s="279" t="s">
        <v>351</v>
      </c>
      <c r="G242" s="280" t="s">
        <v>147</v>
      </c>
      <c r="H242" s="281">
        <v>20</v>
      </c>
      <c r="I242" s="282"/>
      <c r="J242" s="283">
        <f>ROUND(I242*H242,2)</f>
        <v>0</v>
      </c>
      <c r="K242" s="279" t="s">
        <v>30</v>
      </c>
      <c r="L242" s="284"/>
      <c r="M242" s="285" t="s">
        <v>30</v>
      </c>
      <c r="N242" s="286" t="s">
        <v>45</v>
      </c>
      <c r="O242" s="47"/>
      <c r="P242" s="230">
        <f>O242*H242</f>
        <v>0</v>
      </c>
      <c r="Q242" s="230">
        <v>0.002</v>
      </c>
      <c r="R242" s="230">
        <f>Q242*H242</f>
        <v>0.040000000000000001</v>
      </c>
      <c r="S242" s="230">
        <v>0</v>
      </c>
      <c r="T242" s="231">
        <f>S242*H242</f>
        <v>0</v>
      </c>
      <c r="AR242" s="24" t="s">
        <v>348</v>
      </c>
      <c r="AT242" s="24" t="s">
        <v>349</v>
      </c>
      <c r="AU242" s="24" t="s">
        <v>84</v>
      </c>
      <c r="AY242" s="24" t="s">
        <v>141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24" t="s">
        <v>82</v>
      </c>
      <c r="BK242" s="232">
        <f>ROUND(I242*H242,2)</f>
        <v>0</v>
      </c>
      <c r="BL242" s="24" t="s">
        <v>185</v>
      </c>
      <c r="BM242" s="24" t="s">
        <v>352</v>
      </c>
    </row>
    <row r="243" s="11" customFormat="1">
      <c r="B243" s="233"/>
      <c r="C243" s="234"/>
      <c r="D243" s="235" t="s">
        <v>150</v>
      </c>
      <c r="E243" s="236" t="s">
        <v>30</v>
      </c>
      <c r="F243" s="237" t="s">
        <v>353</v>
      </c>
      <c r="G243" s="234"/>
      <c r="H243" s="236" t="s">
        <v>30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AT243" s="243" t="s">
        <v>150</v>
      </c>
      <c r="AU243" s="243" t="s">
        <v>84</v>
      </c>
      <c r="AV243" s="11" t="s">
        <v>82</v>
      </c>
      <c r="AW243" s="11" t="s">
        <v>37</v>
      </c>
      <c r="AX243" s="11" t="s">
        <v>74</v>
      </c>
      <c r="AY243" s="243" t="s">
        <v>141</v>
      </c>
    </row>
    <row r="244" s="12" customFormat="1">
      <c r="B244" s="244"/>
      <c r="C244" s="245"/>
      <c r="D244" s="235" t="s">
        <v>150</v>
      </c>
      <c r="E244" s="246" t="s">
        <v>30</v>
      </c>
      <c r="F244" s="247" t="s">
        <v>685</v>
      </c>
      <c r="G244" s="245"/>
      <c r="H244" s="248">
        <v>20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AT244" s="254" t="s">
        <v>150</v>
      </c>
      <c r="AU244" s="254" t="s">
        <v>84</v>
      </c>
      <c r="AV244" s="12" t="s">
        <v>84</v>
      </c>
      <c r="AW244" s="12" t="s">
        <v>37</v>
      </c>
      <c r="AX244" s="12" t="s">
        <v>82</v>
      </c>
      <c r="AY244" s="254" t="s">
        <v>141</v>
      </c>
    </row>
    <row r="245" s="1" customFormat="1" ht="16.5" customHeight="1">
      <c r="B245" s="46"/>
      <c r="C245" s="277" t="s">
        <v>375</v>
      </c>
      <c r="D245" s="277" t="s">
        <v>349</v>
      </c>
      <c r="E245" s="278" t="s">
        <v>356</v>
      </c>
      <c r="F245" s="279" t="s">
        <v>357</v>
      </c>
      <c r="G245" s="280" t="s">
        <v>147</v>
      </c>
      <c r="H245" s="281">
        <v>38.5</v>
      </c>
      <c r="I245" s="282"/>
      <c r="J245" s="283">
        <f>ROUND(I245*H245,2)</f>
        <v>0</v>
      </c>
      <c r="K245" s="279" t="s">
        <v>30</v>
      </c>
      <c r="L245" s="284"/>
      <c r="M245" s="285" t="s">
        <v>30</v>
      </c>
      <c r="N245" s="286" t="s">
        <v>45</v>
      </c>
      <c r="O245" s="47"/>
      <c r="P245" s="230">
        <f>O245*H245</f>
        <v>0</v>
      </c>
      <c r="Q245" s="230">
        <v>0.0040000000000000001</v>
      </c>
      <c r="R245" s="230">
        <f>Q245*H245</f>
        <v>0.154</v>
      </c>
      <c r="S245" s="230">
        <v>0</v>
      </c>
      <c r="T245" s="231">
        <f>S245*H245</f>
        <v>0</v>
      </c>
      <c r="AR245" s="24" t="s">
        <v>348</v>
      </c>
      <c r="AT245" s="24" t="s">
        <v>349</v>
      </c>
      <c r="AU245" s="24" t="s">
        <v>84</v>
      </c>
      <c r="AY245" s="24" t="s">
        <v>141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24" t="s">
        <v>82</v>
      </c>
      <c r="BK245" s="232">
        <f>ROUND(I245*H245,2)</f>
        <v>0</v>
      </c>
      <c r="BL245" s="24" t="s">
        <v>185</v>
      </c>
      <c r="BM245" s="24" t="s">
        <v>358</v>
      </c>
    </row>
    <row r="246" s="11" customFormat="1">
      <c r="B246" s="233"/>
      <c r="C246" s="234"/>
      <c r="D246" s="235" t="s">
        <v>150</v>
      </c>
      <c r="E246" s="236" t="s">
        <v>30</v>
      </c>
      <c r="F246" s="237" t="s">
        <v>359</v>
      </c>
      <c r="G246" s="234"/>
      <c r="H246" s="236" t="s">
        <v>30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AT246" s="243" t="s">
        <v>150</v>
      </c>
      <c r="AU246" s="243" t="s">
        <v>84</v>
      </c>
      <c r="AV246" s="11" t="s">
        <v>82</v>
      </c>
      <c r="AW246" s="11" t="s">
        <v>37</v>
      </c>
      <c r="AX246" s="11" t="s">
        <v>74</v>
      </c>
      <c r="AY246" s="243" t="s">
        <v>141</v>
      </c>
    </row>
    <row r="247" s="12" customFormat="1">
      <c r="B247" s="244"/>
      <c r="C247" s="245"/>
      <c r="D247" s="235" t="s">
        <v>150</v>
      </c>
      <c r="E247" s="246" t="s">
        <v>30</v>
      </c>
      <c r="F247" s="247" t="s">
        <v>686</v>
      </c>
      <c r="G247" s="245"/>
      <c r="H247" s="248">
        <v>38.5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AT247" s="254" t="s">
        <v>150</v>
      </c>
      <c r="AU247" s="254" t="s">
        <v>84</v>
      </c>
      <c r="AV247" s="12" t="s">
        <v>84</v>
      </c>
      <c r="AW247" s="12" t="s">
        <v>37</v>
      </c>
      <c r="AX247" s="12" t="s">
        <v>82</v>
      </c>
      <c r="AY247" s="254" t="s">
        <v>141</v>
      </c>
    </row>
    <row r="248" s="1" customFormat="1" ht="16.5" customHeight="1">
      <c r="B248" s="46"/>
      <c r="C248" s="221" t="s">
        <v>379</v>
      </c>
      <c r="D248" s="221" t="s">
        <v>144</v>
      </c>
      <c r="E248" s="222" t="s">
        <v>362</v>
      </c>
      <c r="F248" s="223" t="s">
        <v>363</v>
      </c>
      <c r="G248" s="224" t="s">
        <v>302</v>
      </c>
      <c r="H248" s="225">
        <v>0.53400000000000003</v>
      </c>
      <c r="I248" s="226"/>
      <c r="J248" s="227">
        <f>ROUND(I248*H248,2)</f>
        <v>0</v>
      </c>
      <c r="K248" s="223" t="s">
        <v>162</v>
      </c>
      <c r="L248" s="72"/>
      <c r="M248" s="228" t="s">
        <v>30</v>
      </c>
      <c r="N248" s="229" t="s">
        <v>45</v>
      </c>
      <c r="O248" s="47"/>
      <c r="P248" s="230">
        <f>O248*H248</f>
        <v>0</v>
      </c>
      <c r="Q248" s="230">
        <v>0</v>
      </c>
      <c r="R248" s="230">
        <f>Q248*H248</f>
        <v>0</v>
      </c>
      <c r="S248" s="230">
        <v>0</v>
      </c>
      <c r="T248" s="231">
        <f>S248*H248</f>
        <v>0</v>
      </c>
      <c r="AR248" s="24" t="s">
        <v>185</v>
      </c>
      <c r="AT248" s="24" t="s">
        <v>144</v>
      </c>
      <c r="AU248" s="24" t="s">
        <v>84</v>
      </c>
      <c r="AY248" s="24" t="s">
        <v>141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24" t="s">
        <v>82</v>
      </c>
      <c r="BK248" s="232">
        <f>ROUND(I248*H248,2)</f>
        <v>0</v>
      </c>
      <c r="BL248" s="24" t="s">
        <v>185</v>
      </c>
      <c r="BM248" s="24" t="s">
        <v>364</v>
      </c>
    </row>
    <row r="249" s="10" customFormat="1" ht="29.88" customHeight="1">
      <c r="B249" s="205"/>
      <c r="C249" s="206"/>
      <c r="D249" s="207" t="s">
        <v>73</v>
      </c>
      <c r="E249" s="219" t="s">
        <v>365</v>
      </c>
      <c r="F249" s="219" t="s">
        <v>366</v>
      </c>
      <c r="G249" s="206"/>
      <c r="H249" s="206"/>
      <c r="I249" s="209"/>
      <c r="J249" s="220">
        <f>BK249</f>
        <v>0</v>
      </c>
      <c r="K249" s="206"/>
      <c r="L249" s="211"/>
      <c r="M249" s="212"/>
      <c r="N249" s="213"/>
      <c r="O249" s="213"/>
      <c r="P249" s="214">
        <f>SUM(P250:P257)</f>
        <v>0</v>
      </c>
      <c r="Q249" s="213"/>
      <c r="R249" s="214">
        <f>SUM(R250:R257)</f>
        <v>0.053999999999999999</v>
      </c>
      <c r="S249" s="213"/>
      <c r="T249" s="215">
        <f>SUM(T250:T257)</f>
        <v>0</v>
      </c>
      <c r="AR249" s="216" t="s">
        <v>84</v>
      </c>
      <c r="AT249" s="217" t="s">
        <v>73</v>
      </c>
      <c r="AU249" s="217" t="s">
        <v>82</v>
      </c>
      <c r="AY249" s="216" t="s">
        <v>141</v>
      </c>
      <c r="BK249" s="218">
        <f>SUM(BK250:BK257)</f>
        <v>0</v>
      </c>
    </row>
    <row r="250" s="1" customFormat="1" ht="16.5" customHeight="1">
      <c r="B250" s="46"/>
      <c r="C250" s="221" t="s">
        <v>383</v>
      </c>
      <c r="D250" s="221" t="s">
        <v>144</v>
      </c>
      <c r="E250" s="222" t="s">
        <v>368</v>
      </c>
      <c r="F250" s="223" t="s">
        <v>369</v>
      </c>
      <c r="G250" s="224" t="s">
        <v>268</v>
      </c>
      <c r="H250" s="225">
        <v>2</v>
      </c>
      <c r="I250" s="226"/>
      <c r="J250" s="227">
        <f>ROUND(I250*H250,2)</f>
        <v>0</v>
      </c>
      <c r="K250" s="223" t="s">
        <v>30</v>
      </c>
      <c r="L250" s="72"/>
      <c r="M250" s="228" t="s">
        <v>30</v>
      </c>
      <c r="N250" s="229" t="s">
        <v>45</v>
      </c>
      <c r="O250" s="47"/>
      <c r="P250" s="230">
        <f>O250*H250</f>
        <v>0</v>
      </c>
      <c r="Q250" s="230">
        <v>0.0135</v>
      </c>
      <c r="R250" s="230">
        <f>Q250*H250</f>
        <v>0.027</v>
      </c>
      <c r="S250" s="230">
        <v>0</v>
      </c>
      <c r="T250" s="231">
        <f>S250*H250</f>
        <v>0</v>
      </c>
      <c r="AR250" s="24" t="s">
        <v>185</v>
      </c>
      <c r="AT250" s="24" t="s">
        <v>144</v>
      </c>
      <c r="AU250" s="24" t="s">
        <v>84</v>
      </c>
      <c r="AY250" s="24" t="s">
        <v>141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24" t="s">
        <v>82</v>
      </c>
      <c r="BK250" s="232">
        <f>ROUND(I250*H250,2)</f>
        <v>0</v>
      </c>
      <c r="BL250" s="24" t="s">
        <v>185</v>
      </c>
      <c r="BM250" s="24" t="s">
        <v>370</v>
      </c>
    </row>
    <row r="251" s="1" customFormat="1" ht="16.5" customHeight="1">
      <c r="B251" s="46"/>
      <c r="C251" s="221" t="s">
        <v>387</v>
      </c>
      <c r="D251" s="221" t="s">
        <v>144</v>
      </c>
      <c r="E251" s="222" t="s">
        <v>372</v>
      </c>
      <c r="F251" s="223" t="s">
        <v>373</v>
      </c>
      <c r="G251" s="224" t="s">
        <v>268</v>
      </c>
      <c r="H251" s="225">
        <v>2</v>
      </c>
      <c r="I251" s="226"/>
      <c r="J251" s="227">
        <f>ROUND(I251*H251,2)</f>
        <v>0</v>
      </c>
      <c r="K251" s="223" t="s">
        <v>30</v>
      </c>
      <c r="L251" s="72"/>
      <c r="M251" s="228" t="s">
        <v>30</v>
      </c>
      <c r="N251" s="229" t="s">
        <v>45</v>
      </c>
      <c r="O251" s="47"/>
      <c r="P251" s="230">
        <f>O251*H251</f>
        <v>0</v>
      </c>
      <c r="Q251" s="230">
        <v>0.0135</v>
      </c>
      <c r="R251" s="230">
        <f>Q251*H251</f>
        <v>0.027</v>
      </c>
      <c r="S251" s="230">
        <v>0</v>
      </c>
      <c r="T251" s="231">
        <f>S251*H251</f>
        <v>0</v>
      </c>
      <c r="AR251" s="24" t="s">
        <v>185</v>
      </c>
      <c r="AT251" s="24" t="s">
        <v>144</v>
      </c>
      <c r="AU251" s="24" t="s">
        <v>84</v>
      </c>
      <c r="AY251" s="24" t="s">
        <v>141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24" t="s">
        <v>82</v>
      </c>
      <c r="BK251" s="232">
        <f>ROUND(I251*H251,2)</f>
        <v>0</v>
      </c>
      <c r="BL251" s="24" t="s">
        <v>185</v>
      </c>
      <c r="BM251" s="24" t="s">
        <v>374</v>
      </c>
    </row>
    <row r="252" s="1" customFormat="1" ht="16.5" customHeight="1">
      <c r="B252" s="46"/>
      <c r="C252" s="221" t="s">
        <v>391</v>
      </c>
      <c r="D252" s="221" t="s">
        <v>144</v>
      </c>
      <c r="E252" s="222" t="s">
        <v>376</v>
      </c>
      <c r="F252" s="223" t="s">
        <v>377</v>
      </c>
      <c r="G252" s="224" t="s">
        <v>192</v>
      </c>
      <c r="H252" s="225">
        <v>1</v>
      </c>
      <c r="I252" s="226"/>
      <c r="J252" s="227">
        <f>ROUND(I252*H252,2)</f>
        <v>0</v>
      </c>
      <c r="K252" s="223" t="s">
        <v>30</v>
      </c>
      <c r="L252" s="72"/>
      <c r="M252" s="228" t="s">
        <v>30</v>
      </c>
      <c r="N252" s="229" t="s">
        <v>45</v>
      </c>
      <c r="O252" s="47"/>
      <c r="P252" s="230">
        <f>O252*H252</f>
        <v>0</v>
      </c>
      <c r="Q252" s="230">
        <v>0</v>
      </c>
      <c r="R252" s="230">
        <f>Q252*H252</f>
        <v>0</v>
      </c>
      <c r="S252" s="230">
        <v>0</v>
      </c>
      <c r="T252" s="231">
        <f>S252*H252</f>
        <v>0</v>
      </c>
      <c r="AR252" s="24" t="s">
        <v>185</v>
      </c>
      <c r="AT252" s="24" t="s">
        <v>144</v>
      </c>
      <c r="AU252" s="24" t="s">
        <v>84</v>
      </c>
      <c r="AY252" s="24" t="s">
        <v>141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24" t="s">
        <v>82</v>
      </c>
      <c r="BK252" s="232">
        <f>ROUND(I252*H252,2)</f>
        <v>0</v>
      </c>
      <c r="BL252" s="24" t="s">
        <v>185</v>
      </c>
      <c r="BM252" s="24" t="s">
        <v>378</v>
      </c>
    </row>
    <row r="253" s="1" customFormat="1" ht="16.5" customHeight="1">
      <c r="B253" s="46"/>
      <c r="C253" s="221" t="s">
        <v>395</v>
      </c>
      <c r="D253" s="221" t="s">
        <v>144</v>
      </c>
      <c r="E253" s="222" t="s">
        <v>380</v>
      </c>
      <c r="F253" s="223" t="s">
        <v>381</v>
      </c>
      <c r="G253" s="224" t="s">
        <v>192</v>
      </c>
      <c r="H253" s="225">
        <v>1</v>
      </c>
      <c r="I253" s="226"/>
      <c r="J253" s="227">
        <f>ROUND(I253*H253,2)</f>
        <v>0</v>
      </c>
      <c r="K253" s="223" t="s">
        <v>30</v>
      </c>
      <c r="L253" s="72"/>
      <c r="M253" s="228" t="s">
        <v>30</v>
      </c>
      <c r="N253" s="229" t="s">
        <v>45</v>
      </c>
      <c r="O253" s="47"/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AR253" s="24" t="s">
        <v>185</v>
      </c>
      <c r="AT253" s="24" t="s">
        <v>144</v>
      </c>
      <c r="AU253" s="24" t="s">
        <v>84</v>
      </c>
      <c r="AY253" s="24" t="s">
        <v>141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24" t="s">
        <v>82</v>
      </c>
      <c r="BK253" s="232">
        <f>ROUND(I253*H253,2)</f>
        <v>0</v>
      </c>
      <c r="BL253" s="24" t="s">
        <v>185</v>
      </c>
      <c r="BM253" s="24" t="s">
        <v>382</v>
      </c>
    </row>
    <row r="254" s="1" customFormat="1" ht="16.5" customHeight="1">
      <c r="B254" s="46"/>
      <c r="C254" s="221" t="s">
        <v>401</v>
      </c>
      <c r="D254" s="221" t="s">
        <v>144</v>
      </c>
      <c r="E254" s="222" t="s">
        <v>384</v>
      </c>
      <c r="F254" s="223" t="s">
        <v>385</v>
      </c>
      <c r="G254" s="224" t="s">
        <v>192</v>
      </c>
      <c r="H254" s="225">
        <v>1</v>
      </c>
      <c r="I254" s="226"/>
      <c r="J254" s="227">
        <f>ROUND(I254*H254,2)</f>
        <v>0</v>
      </c>
      <c r="K254" s="223" t="s">
        <v>30</v>
      </c>
      <c r="L254" s="72"/>
      <c r="M254" s="228" t="s">
        <v>30</v>
      </c>
      <c r="N254" s="229" t="s">
        <v>45</v>
      </c>
      <c r="O254" s="47"/>
      <c r="P254" s="230">
        <f>O254*H254</f>
        <v>0</v>
      </c>
      <c r="Q254" s="230">
        <v>0</v>
      </c>
      <c r="R254" s="230">
        <f>Q254*H254</f>
        <v>0</v>
      </c>
      <c r="S254" s="230">
        <v>0</v>
      </c>
      <c r="T254" s="231">
        <f>S254*H254</f>
        <v>0</v>
      </c>
      <c r="AR254" s="24" t="s">
        <v>185</v>
      </c>
      <c r="AT254" s="24" t="s">
        <v>144</v>
      </c>
      <c r="AU254" s="24" t="s">
        <v>84</v>
      </c>
      <c r="AY254" s="24" t="s">
        <v>141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24" t="s">
        <v>82</v>
      </c>
      <c r="BK254" s="232">
        <f>ROUND(I254*H254,2)</f>
        <v>0</v>
      </c>
      <c r="BL254" s="24" t="s">
        <v>185</v>
      </c>
      <c r="BM254" s="24" t="s">
        <v>386</v>
      </c>
    </row>
    <row r="255" s="1" customFormat="1" ht="16.5" customHeight="1">
      <c r="B255" s="46"/>
      <c r="C255" s="221" t="s">
        <v>411</v>
      </c>
      <c r="D255" s="221" t="s">
        <v>144</v>
      </c>
      <c r="E255" s="222" t="s">
        <v>388</v>
      </c>
      <c r="F255" s="223" t="s">
        <v>389</v>
      </c>
      <c r="G255" s="224" t="s">
        <v>192</v>
      </c>
      <c r="H255" s="225">
        <v>1</v>
      </c>
      <c r="I255" s="226"/>
      <c r="J255" s="227">
        <f>ROUND(I255*H255,2)</f>
        <v>0</v>
      </c>
      <c r="K255" s="223" t="s">
        <v>30</v>
      </c>
      <c r="L255" s="72"/>
      <c r="M255" s="228" t="s">
        <v>30</v>
      </c>
      <c r="N255" s="229" t="s">
        <v>45</v>
      </c>
      <c r="O255" s="47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AR255" s="24" t="s">
        <v>185</v>
      </c>
      <c r="AT255" s="24" t="s">
        <v>144</v>
      </c>
      <c r="AU255" s="24" t="s">
        <v>84</v>
      </c>
      <c r="AY255" s="24" t="s">
        <v>141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24" t="s">
        <v>82</v>
      </c>
      <c r="BK255" s="232">
        <f>ROUND(I255*H255,2)</f>
        <v>0</v>
      </c>
      <c r="BL255" s="24" t="s">
        <v>185</v>
      </c>
      <c r="BM255" s="24" t="s">
        <v>390</v>
      </c>
    </row>
    <row r="256" s="1" customFormat="1" ht="16.5" customHeight="1">
      <c r="B256" s="46"/>
      <c r="C256" s="221" t="s">
        <v>418</v>
      </c>
      <c r="D256" s="221" t="s">
        <v>144</v>
      </c>
      <c r="E256" s="222" t="s">
        <v>392</v>
      </c>
      <c r="F256" s="223" t="s">
        <v>393</v>
      </c>
      <c r="G256" s="224" t="s">
        <v>192</v>
      </c>
      <c r="H256" s="225">
        <v>1</v>
      </c>
      <c r="I256" s="226"/>
      <c r="J256" s="227">
        <f>ROUND(I256*H256,2)</f>
        <v>0</v>
      </c>
      <c r="K256" s="223" t="s">
        <v>30</v>
      </c>
      <c r="L256" s="72"/>
      <c r="M256" s="228" t="s">
        <v>30</v>
      </c>
      <c r="N256" s="229" t="s">
        <v>45</v>
      </c>
      <c r="O256" s="47"/>
      <c r="P256" s="230">
        <f>O256*H256</f>
        <v>0</v>
      </c>
      <c r="Q256" s="230">
        <v>0</v>
      </c>
      <c r="R256" s="230">
        <f>Q256*H256</f>
        <v>0</v>
      </c>
      <c r="S256" s="230">
        <v>0</v>
      </c>
      <c r="T256" s="231">
        <f>S256*H256</f>
        <v>0</v>
      </c>
      <c r="AR256" s="24" t="s">
        <v>185</v>
      </c>
      <c r="AT256" s="24" t="s">
        <v>144</v>
      </c>
      <c r="AU256" s="24" t="s">
        <v>84</v>
      </c>
      <c r="AY256" s="24" t="s">
        <v>141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24" t="s">
        <v>82</v>
      </c>
      <c r="BK256" s="232">
        <f>ROUND(I256*H256,2)</f>
        <v>0</v>
      </c>
      <c r="BL256" s="24" t="s">
        <v>185</v>
      </c>
      <c r="BM256" s="24" t="s">
        <v>394</v>
      </c>
    </row>
    <row r="257" s="1" customFormat="1" ht="16.5" customHeight="1">
      <c r="B257" s="46"/>
      <c r="C257" s="221" t="s">
        <v>424</v>
      </c>
      <c r="D257" s="221" t="s">
        <v>144</v>
      </c>
      <c r="E257" s="222" t="s">
        <v>396</v>
      </c>
      <c r="F257" s="223" t="s">
        <v>397</v>
      </c>
      <c r="G257" s="224" t="s">
        <v>302</v>
      </c>
      <c r="H257" s="225">
        <v>0.053999999999999999</v>
      </c>
      <c r="I257" s="226"/>
      <c r="J257" s="227">
        <f>ROUND(I257*H257,2)</f>
        <v>0</v>
      </c>
      <c r="K257" s="223" t="s">
        <v>162</v>
      </c>
      <c r="L257" s="72"/>
      <c r="M257" s="228" t="s">
        <v>30</v>
      </c>
      <c r="N257" s="229" t="s">
        <v>45</v>
      </c>
      <c r="O257" s="47"/>
      <c r="P257" s="230">
        <f>O257*H257</f>
        <v>0</v>
      </c>
      <c r="Q257" s="230">
        <v>0</v>
      </c>
      <c r="R257" s="230">
        <f>Q257*H257</f>
        <v>0</v>
      </c>
      <c r="S257" s="230">
        <v>0</v>
      </c>
      <c r="T257" s="231">
        <f>S257*H257</f>
        <v>0</v>
      </c>
      <c r="AR257" s="24" t="s">
        <v>185</v>
      </c>
      <c r="AT257" s="24" t="s">
        <v>144</v>
      </c>
      <c r="AU257" s="24" t="s">
        <v>84</v>
      </c>
      <c r="AY257" s="24" t="s">
        <v>141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24" t="s">
        <v>82</v>
      </c>
      <c r="BK257" s="232">
        <f>ROUND(I257*H257,2)</f>
        <v>0</v>
      </c>
      <c r="BL257" s="24" t="s">
        <v>185</v>
      </c>
      <c r="BM257" s="24" t="s">
        <v>398</v>
      </c>
    </row>
    <row r="258" s="10" customFormat="1" ht="29.88" customHeight="1">
      <c r="B258" s="205"/>
      <c r="C258" s="206"/>
      <c r="D258" s="207" t="s">
        <v>73</v>
      </c>
      <c r="E258" s="219" t="s">
        <v>399</v>
      </c>
      <c r="F258" s="219" t="s">
        <v>400</v>
      </c>
      <c r="G258" s="206"/>
      <c r="H258" s="206"/>
      <c r="I258" s="209"/>
      <c r="J258" s="220">
        <f>BK258</f>
        <v>0</v>
      </c>
      <c r="K258" s="206"/>
      <c r="L258" s="211"/>
      <c r="M258" s="212"/>
      <c r="N258" s="213"/>
      <c r="O258" s="213"/>
      <c r="P258" s="214">
        <f>SUM(P259:P287)</f>
        <v>0</v>
      </c>
      <c r="Q258" s="213"/>
      <c r="R258" s="214">
        <f>SUM(R259:R287)</f>
        <v>3.5204499999999999</v>
      </c>
      <c r="S258" s="213"/>
      <c r="T258" s="215">
        <f>SUM(T259:T287)</f>
        <v>0</v>
      </c>
      <c r="AR258" s="216" t="s">
        <v>84</v>
      </c>
      <c r="AT258" s="217" t="s">
        <v>73</v>
      </c>
      <c r="AU258" s="217" t="s">
        <v>82</v>
      </c>
      <c r="AY258" s="216" t="s">
        <v>141</v>
      </c>
      <c r="BK258" s="218">
        <f>SUM(BK259:BK287)</f>
        <v>0</v>
      </c>
    </row>
    <row r="259" s="1" customFormat="1" ht="25.5" customHeight="1">
      <c r="B259" s="46"/>
      <c r="C259" s="221" t="s">
        <v>430</v>
      </c>
      <c r="D259" s="221" t="s">
        <v>144</v>
      </c>
      <c r="E259" s="222" t="s">
        <v>402</v>
      </c>
      <c r="F259" s="223" t="s">
        <v>403</v>
      </c>
      <c r="G259" s="224" t="s">
        <v>147</v>
      </c>
      <c r="H259" s="225">
        <v>62.5</v>
      </c>
      <c r="I259" s="226"/>
      <c r="J259" s="227">
        <f>ROUND(I259*H259,2)</f>
        <v>0</v>
      </c>
      <c r="K259" s="223" t="s">
        <v>30</v>
      </c>
      <c r="L259" s="72"/>
      <c r="M259" s="228" t="s">
        <v>30</v>
      </c>
      <c r="N259" s="229" t="s">
        <v>45</v>
      </c>
      <c r="O259" s="47"/>
      <c r="P259" s="230">
        <f>O259*H259</f>
        <v>0</v>
      </c>
      <c r="Q259" s="230">
        <v>0.02962</v>
      </c>
      <c r="R259" s="230">
        <f>Q259*H259</f>
        <v>1.8512500000000001</v>
      </c>
      <c r="S259" s="230">
        <v>0</v>
      </c>
      <c r="T259" s="231">
        <f>S259*H259</f>
        <v>0</v>
      </c>
      <c r="AR259" s="24" t="s">
        <v>185</v>
      </c>
      <c r="AT259" s="24" t="s">
        <v>144</v>
      </c>
      <c r="AU259" s="24" t="s">
        <v>84</v>
      </c>
      <c r="AY259" s="24" t="s">
        <v>141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24" t="s">
        <v>82</v>
      </c>
      <c r="BK259" s="232">
        <f>ROUND(I259*H259,2)</f>
        <v>0</v>
      </c>
      <c r="BL259" s="24" t="s">
        <v>185</v>
      </c>
      <c r="BM259" s="24" t="s">
        <v>404</v>
      </c>
    </row>
    <row r="260" s="11" customFormat="1">
      <c r="B260" s="233"/>
      <c r="C260" s="234"/>
      <c r="D260" s="235" t="s">
        <v>150</v>
      </c>
      <c r="E260" s="236" t="s">
        <v>30</v>
      </c>
      <c r="F260" s="237" t="s">
        <v>405</v>
      </c>
      <c r="G260" s="234"/>
      <c r="H260" s="236" t="s">
        <v>30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AT260" s="243" t="s">
        <v>150</v>
      </c>
      <c r="AU260" s="243" t="s">
        <v>84</v>
      </c>
      <c r="AV260" s="11" t="s">
        <v>82</v>
      </c>
      <c r="AW260" s="11" t="s">
        <v>37</v>
      </c>
      <c r="AX260" s="11" t="s">
        <v>74</v>
      </c>
      <c r="AY260" s="243" t="s">
        <v>141</v>
      </c>
    </row>
    <row r="261" s="11" customFormat="1">
      <c r="B261" s="233"/>
      <c r="C261" s="234"/>
      <c r="D261" s="235" t="s">
        <v>150</v>
      </c>
      <c r="E261" s="236" t="s">
        <v>30</v>
      </c>
      <c r="F261" s="237" t="s">
        <v>337</v>
      </c>
      <c r="G261" s="234"/>
      <c r="H261" s="236" t="s">
        <v>30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AT261" s="243" t="s">
        <v>150</v>
      </c>
      <c r="AU261" s="243" t="s">
        <v>84</v>
      </c>
      <c r="AV261" s="11" t="s">
        <v>82</v>
      </c>
      <c r="AW261" s="11" t="s">
        <v>37</v>
      </c>
      <c r="AX261" s="11" t="s">
        <v>74</v>
      </c>
      <c r="AY261" s="243" t="s">
        <v>141</v>
      </c>
    </row>
    <row r="262" s="12" customFormat="1">
      <c r="B262" s="244"/>
      <c r="C262" s="245"/>
      <c r="D262" s="235" t="s">
        <v>150</v>
      </c>
      <c r="E262" s="246" t="s">
        <v>30</v>
      </c>
      <c r="F262" s="247" t="s">
        <v>680</v>
      </c>
      <c r="G262" s="245"/>
      <c r="H262" s="248">
        <v>12.199999999999999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AT262" s="254" t="s">
        <v>150</v>
      </c>
      <c r="AU262" s="254" t="s">
        <v>84</v>
      </c>
      <c r="AV262" s="12" t="s">
        <v>84</v>
      </c>
      <c r="AW262" s="12" t="s">
        <v>37</v>
      </c>
      <c r="AX262" s="12" t="s">
        <v>74</v>
      </c>
      <c r="AY262" s="254" t="s">
        <v>141</v>
      </c>
    </row>
    <row r="263" s="12" customFormat="1">
      <c r="B263" s="244"/>
      <c r="C263" s="245"/>
      <c r="D263" s="235" t="s">
        <v>150</v>
      </c>
      <c r="E263" s="246" t="s">
        <v>30</v>
      </c>
      <c r="F263" s="247" t="s">
        <v>681</v>
      </c>
      <c r="G263" s="245"/>
      <c r="H263" s="248">
        <v>2.3999999999999999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AT263" s="254" t="s">
        <v>150</v>
      </c>
      <c r="AU263" s="254" t="s">
        <v>84</v>
      </c>
      <c r="AV263" s="12" t="s">
        <v>84</v>
      </c>
      <c r="AW263" s="12" t="s">
        <v>37</v>
      </c>
      <c r="AX263" s="12" t="s">
        <v>74</v>
      </c>
      <c r="AY263" s="254" t="s">
        <v>141</v>
      </c>
    </row>
    <row r="264" s="12" customFormat="1">
      <c r="B264" s="244"/>
      <c r="C264" s="245"/>
      <c r="D264" s="235" t="s">
        <v>150</v>
      </c>
      <c r="E264" s="246" t="s">
        <v>30</v>
      </c>
      <c r="F264" s="247" t="s">
        <v>682</v>
      </c>
      <c r="G264" s="245"/>
      <c r="H264" s="248">
        <v>9.984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AT264" s="254" t="s">
        <v>150</v>
      </c>
      <c r="AU264" s="254" t="s">
        <v>84</v>
      </c>
      <c r="AV264" s="12" t="s">
        <v>84</v>
      </c>
      <c r="AW264" s="12" t="s">
        <v>37</v>
      </c>
      <c r="AX264" s="12" t="s">
        <v>74</v>
      </c>
      <c r="AY264" s="254" t="s">
        <v>141</v>
      </c>
    </row>
    <row r="265" s="11" customFormat="1">
      <c r="B265" s="233"/>
      <c r="C265" s="234"/>
      <c r="D265" s="235" t="s">
        <v>150</v>
      </c>
      <c r="E265" s="236" t="s">
        <v>30</v>
      </c>
      <c r="F265" s="237" t="s">
        <v>339</v>
      </c>
      <c r="G265" s="234"/>
      <c r="H265" s="236" t="s">
        <v>30</v>
      </c>
      <c r="I265" s="238"/>
      <c r="J265" s="234"/>
      <c r="K265" s="234"/>
      <c r="L265" s="239"/>
      <c r="M265" s="240"/>
      <c r="N265" s="241"/>
      <c r="O265" s="241"/>
      <c r="P265" s="241"/>
      <c r="Q265" s="241"/>
      <c r="R265" s="241"/>
      <c r="S265" s="241"/>
      <c r="T265" s="242"/>
      <c r="AT265" s="243" t="s">
        <v>150</v>
      </c>
      <c r="AU265" s="243" t="s">
        <v>84</v>
      </c>
      <c r="AV265" s="11" t="s">
        <v>82</v>
      </c>
      <c r="AW265" s="11" t="s">
        <v>37</v>
      </c>
      <c r="AX265" s="11" t="s">
        <v>74</v>
      </c>
      <c r="AY265" s="243" t="s">
        <v>141</v>
      </c>
    </row>
    <row r="266" s="12" customFormat="1">
      <c r="B266" s="244"/>
      <c r="C266" s="245"/>
      <c r="D266" s="235" t="s">
        <v>150</v>
      </c>
      <c r="E266" s="246" t="s">
        <v>30</v>
      </c>
      <c r="F266" s="247" t="s">
        <v>683</v>
      </c>
      <c r="G266" s="245"/>
      <c r="H266" s="248">
        <v>11.193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AT266" s="254" t="s">
        <v>150</v>
      </c>
      <c r="AU266" s="254" t="s">
        <v>84</v>
      </c>
      <c r="AV266" s="12" t="s">
        <v>84</v>
      </c>
      <c r="AW266" s="12" t="s">
        <v>37</v>
      </c>
      <c r="AX266" s="12" t="s">
        <v>74</v>
      </c>
      <c r="AY266" s="254" t="s">
        <v>141</v>
      </c>
    </row>
    <row r="267" s="12" customFormat="1">
      <c r="B267" s="244"/>
      <c r="C267" s="245"/>
      <c r="D267" s="235" t="s">
        <v>150</v>
      </c>
      <c r="E267" s="246" t="s">
        <v>30</v>
      </c>
      <c r="F267" s="247" t="s">
        <v>687</v>
      </c>
      <c r="G267" s="245"/>
      <c r="H267" s="248">
        <v>1.2230000000000001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AT267" s="254" t="s">
        <v>150</v>
      </c>
      <c r="AU267" s="254" t="s">
        <v>84</v>
      </c>
      <c r="AV267" s="12" t="s">
        <v>84</v>
      </c>
      <c r="AW267" s="12" t="s">
        <v>37</v>
      </c>
      <c r="AX267" s="12" t="s">
        <v>74</v>
      </c>
      <c r="AY267" s="254" t="s">
        <v>141</v>
      </c>
    </row>
    <row r="268" s="14" customFormat="1">
      <c r="B268" s="266"/>
      <c r="C268" s="267"/>
      <c r="D268" s="235" t="s">
        <v>150</v>
      </c>
      <c r="E268" s="268" t="s">
        <v>30</v>
      </c>
      <c r="F268" s="269" t="s">
        <v>342</v>
      </c>
      <c r="G268" s="267"/>
      <c r="H268" s="270">
        <v>37</v>
      </c>
      <c r="I268" s="271"/>
      <c r="J268" s="267"/>
      <c r="K268" s="267"/>
      <c r="L268" s="272"/>
      <c r="M268" s="273"/>
      <c r="N268" s="274"/>
      <c r="O268" s="274"/>
      <c r="P268" s="274"/>
      <c r="Q268" s="274"/>
      <c r="R268" s="274"/>
      <c r="S268" s="274"/>
      <c r="T268" s="275"/>
      <c r="AT268" s="276" t="s">
        <v>150</v>
      </c>
      <c r="AU268" s="276" t="s">
        <v>84</v>
      </c>
      <c r="AV268" s="14" t="s">
        <v>159</v>
      </c>
      <c r="AW268" s="14" t="s">
        <v>37</v>
      </c>
      <c r="AX268" s="14" t="s">
        <v>74</v>
      </c>
      <c r="AY268" s="276" t="s">
        <v>141</v>
      </c>
    </row>
    <row r="269" s="11" customFormat="1">
      <c r="B269" s="233"/>
      <c r="C269" s="234"/>
      <c r="D269" s="235" t="s">
        <v>150</v>
      </c>
      <c r="E269" s="236" t="s">
        <v>30</v>
      </c>
      <c r="F269" s="237" t="s">
        <v>407</v>
      </c>
      <c r="G269" s="234"/>
      <c r="H269" s="236" t="s">
        <v>30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AT269" s="243" t="s">
        <v>150</v>
      </c>
      <c r="AU269" s="243" t="s">
        <v>84</v>
      </c>
      <c r="AV269" s="11" t="s">
        <v>82</v>
      </c>
      <c r="AW269" s="11" t="s">
        <v>37</v>
      </c>
      <c r="AX269" s="11" t="s">
        <v>74</v>
      </c>
      <c r="AY269" s="243" t="s">
        <v>141</v>
      </c>
    </row>
    <row r="270" s="11" customFormat="1">
      <c r="B270" s="233"/>
      <c r="C270" s="234"/>
      <c r="D270" s="235" t="s">
        <v>150</v>
      </c>
      <c r="E270" s="236" t="s">
        <v>30</v>
      </c>
      <c r="F270" s="237" t="s">
        <v>337</v>
      </c>
      <c r="G270" s="234"/>
      <c r="H270" s="236" t="s">
        <v>30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AT270" s="243" t="s">
        <v>150</v>
      </c>
      <c r="AU270" s="243" t="s">
        <v>84</v>
      </c>
      <c r="AV270" s="11" t="s">
        <v>82</v>
      </c>
      <c r="AW270" s="11" t="s">
        <v>37</v>
      </c>
      <c r="AX270" s="11" t="s">
        <v>74</v>
      </c>
      <c r="AY270" s="243" t="s">
        <v>141</v>
      </c>
    </row>
    <row r="271" s="12" customFormat="1">
      <c r="B271" s="244"/>
      <c r="C271" s="245"/>
      <c r="D271" s="235" t="s">
        <v>150</v>
      </c>
      <c r="E271" s="246" t="s">
        <v>30</v>
      </c>
      <c r="F271" s="247" t="s">
        <v>688</v>
      </c>
      <c r="G271" s="245"/>
      <c r="H271" s="248">
        <v>9.7599999999999998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AT271" s="254" t="s">
        <v>150</v>
      </c>
      <c r="AU271" s="254" t="s">
        <v>84</v>
      </c>
      <c r="AV271" s="12" t="s">
        <v>84</v>
      </c>
      <c r="AW271" s="12" t="s">
        <v>37</v>
      </c>
      <c r="AX271" s="12" t="s">
        <v>74</v>
      </c>
      <c r="AY271" s="254" t="s">
        <v>141</v>
      </c>
    </row>
    <row r="272" s="12" customFormat="1">
      <c r="B272" s="244"/>
      <c r="C272" s="245"/>
      <c r="D272" s="235" t="s">
        <v>150</v>
      </c>
      <c r="E272" s="246" t="s">
        <v>30</v>
      </c>
      <c r="F272" s="247" t="s">
        <v>689</v>
      </c>
      <c r="G272" s="245"/>
      <c r="H272" s="248">
        <v>1.8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AT272" s="254" t="s">
        <v>150</v>
      </c>
      <c r="AU272" s="254" t="s">
        <v>84</v>
      </c>
      <c r="AV272" s="12" t="s">
        <v>84</v>
      </c>
      <c r="AW272" s="12" t="s">
        <v>37</v>
      </c>
      <c r="AX272" s="12" t="s">
        <v>74</v>
      </c>
      <c r="AY272" s="254" t="s">
        <v>141</v>
      </c>
    </row>
    <row r="273" s="12" customFormat="1">
      <c r="B273" s="244"/>
      <c r="C273" s="245"/>
      <c r="D273" s="235" t="s">
        <v>150</v>
      </c>
      <c r="E273" s="246" t="s">
        <v>30</v>
      </c>
      <c r="F273" s="247" t="s">
        <v>690</v>
      </c>
      <c r="G273" s="245"/>
      <c r="H273" s="248">
        <v>6.1440000000000001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AT273" s="254" t="s">
        <v>150</v>
      </c>
      <c r="AU273" s="254" t="s">
        <v>84</v>
      </c>
      <c r="AV273" s="12" t="s">
        <v>84</v>
      </c>
      <c r="AW273" s="12" t="s">
        <v>37</v>
      </c>
      <c r="AX273" s="12" t="s">
        <v>74</v>
      </c>
      <c r="AY273" s="254" t="s">
        <v>141</v>
      </c>
    </row>
    <row r="274" s="11" customFormat="1">
      <c r="B274" s="233"/>
      <c r="C274" s="234"/>
      <c r="D274" s="235" t="s">
        <v>150</v>
      </c>
      <c r="E274" s="236" t="s">
        <v>30</v>
      </c>
      <c r="F274" s="237" t="s">
        <v>339</v>
      </c>
      <c r="G274" s="234"/>
      <c r="H274" s="236" t="s">
        <v>30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AT274" s="243" t="s">
        <v>150</v>
      </c>
      <c r="AU274" s="243" t="s">
        <v>84</v>
      </c>
      <c r="AV274" s="11" t="s">
        <v>82</v>
      </c>
      <c r="AW274" s="11" t="s">
        <v>37</v>
      </c>
      <c r="AX274" s="11" t="s">
        <v>74</v>
      </c>
      <c r="AY274" s="243" t="s">
        <v>141</v>
      </c>
    </row>
    <row r="275" s="12" customFormat="1">
      <c r="B275" s="244"/>
      <c r="C275" s="245"/>
      <c r="D275" s="235" t="s">
        <v>150</v>
      </c>
      <c r="E275" s="246" t="s">
        <v>30</v>
      </c>
      <c r="F275" s="247" t="s">
        <v>691</v>
      </c>
      <c r="G275" s="245"/>
      <c r="H275" s="248">
        <v>6.8879999999999999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AT275" s="254" t="s">
        <v>150</v>
      </c>
      <c r="AU275" s="254" t="s">
        <v>84</v>
      </c>
      <c r="AV275" s="12" t="s">
        <v>84</v>
      </c>
      <c r="AW275" s="12" t="s">
        <v>37</v>
      </c>
      <c r="AX275" s="12" t="s">
        <v>74</v>
      </c>
      <c r="AY275" s="254" t="s">
        <v>141</v>
      </c>
    </row>
    <row r="276" s="12" customFormat="1">
      <c r="B276" s="244"/>
      <c r="C276" s="245"/>
      <c r="D276" s="235" t="s">
        <v>150</v>
      </c>
      <c r="E276" s="246" t="s">
        <v>30</v>
      </c>
      <c r="F276" s="247" t="s">
        <v>692</v>
      </c>
      <c r="G276" s="245"/>
      <c r="H276" s="248">
        <v>0.90800000000000003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AT276" s="254" t="s">
        <v>150</v>
      </c>
      <c r="AU276" s="254" t="s">
        <v>84</v>
      </c>
      <c r="AV276" s="12" t="s">
        <v>84</v>
      </c>
      <c r="AW276" s="12" t="s">
        <v>37</v>
      </c>
      <c r="AX276" s="12" t="s">
        <v>74</v>
      </c>
      <c r="AY276" s="254" t="s">
        <v>141</v>
      </c>
    </row>
    <row r="277" s="14" customFormat="1">
      <c r="B277" s="266"/>
      <c r="C277" s="267"/>
      <c r="D277" s="235" t="s">
        <v>150</v>
      </c>
      <c r="E277" s="268" t="s">
        <v>30</v>
      </c>
      <c r="F277" s="269" t="s">
        <v>347</v>
      </c>
      <c r="G277" s="267"/>
      <c r="H277" s="270">
        <v>25.5</v>
      </c>
      <c r="I277" s="271"/>
      <c r="J277" s="267"/>
      <c r="K277" s="267"/>
      <c r="L277" s="272"/>
      <c r="M277" s="273"/>
      <c r="N277" s="274"/>
      <c r="O277" s="274"/>
      <c r="P277" s="274"/>
      <c r="Q277" s="274"/>
      <c r="R277" s="274"/>
      <c r="S277" s="274"/>
      <c r="T277" s="275"/>
      <c r="AT277" s="276" t="s">
        <v>150</v>
      </c>
      <c r="AU277" s="276" t="s">
        <v>84</v>
      </c>
      <c r="AV277" s="14" t="s">
        <v>159</v>
      </c>
      <c r="AW277" s="14" t="s">
        <v>37</v>
      </c>
      <c r="AX277" s="14" t="s">
        <v>74</v>
      </c>
      <c r="AY277" s="276" t="s">
        <v>141</v>
      </c>
    </row>
    <row r="278" s="13" customFormat="1">
      <c r="B278" s="255"/>
      <c r="C278" s="256"/>
      <c r="D278" s="235" t="s">
        <v>150</v>
      </c>
      <c r="E278" s="257" t="s">
        <v>30</v>
      </c>
      <c r="F278" s="258" t="s">
        <v>170</v>
      </c>
      <c r="G278" s="256"/>
      <c r="H278" s="259">
        <v>62.5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AT278" s="265" t="s">
        <v>150</v>
      </c>
      <c r="AU278" s="265" t="s">
        <v>84</v>
      </c>
      <c r="AV278" s="13" t="s">
        <v>148</v>
      </c>
      <c r="AW278" s="13" t="s">
        <v>37</v>
      </c>
      <c r="AX278" s="13" t="s">
        <v>82</v>
      </c>
      <c r="AY278" s="265" t="s">
        <v>141</v>
      </c>
    </row>
    <row r="279" s="1" customFormat="1" ht="16.5" customHeight="1">
      <c r="B279" s="46"/>
      <c r="C279" s="277" t="s">
        <v>436</v>
      </c>
      <c r="D279" s="277" t="s">
        <v>349</v>
      </c>
      <c r="E279" s="278" t="s">
        <v>412</v>
      </c>
      <c r="F279" s="279" t="s">
        <v>413</v>
      </c>
      <c r="G279" s="280" t="s">
        <v>147</v>
      </c>
      <c r="H279" s="281">
        <v>39</v>
      </c>
      <c r="I279" s="282"/>
      <c r="J279" s="283">
        <f>ROUND(I279*H279,2)</f>
        <v>0</v>
      </c>
      <c r="K279" s="279" t="s">
        <v>162</v>
      </c>
      <c r="L279" s="284"/>
      <c r="M279" s="285" t="s">
        <v>30</v>
      </c>
      <c r="N279" s="286" t="s">
        <v>45</v>
      </c>
      <c r="O279" s="47"/>
      <c r="P279" s="230">
        <f>O279*H279</f>
        <v>0</v>
      </c>
      <c r="Q279" s="230">
        <v>0.028400000000000002</v>
      </c>
      <c r="R279" s="230">
        <f>Q279*H279</f>
        <v>1.1076000000000001</v>
      </c>
      <c r="S279" s="230">
        <v>0</v>
      </c>
      <c r="T279" s="231">
        <f>S279*H279</f>
        <v>0</v>
      </c>
      <c r="AR279" s="24" t="s">
        <v>348</v>
      </c>
      <c r="AT279" s="24" t="s">
        <v>349</v>
      </c>
      <c r="AU279" s="24" t="s">
        <v>84</v>
      </c>
      <c r="AY279" s="24" t="s">
        <v>141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24" t="s">
        <v>82</v>
      </c>
      <c r="BK279" s="232">
        <f>ROUND(I279*H279,2)</f>
        <v>0</v>
      </c>
      <c r="BL279" s="24" t="s">
        <v>185</v>
      </c>
      <c r="BM279" s="24" t="s">
        <v>414</v>
      </c>
    </row>
    <row r="280" s="11" customFormat="1">
      <c r="B280" s="233"/>
      <c r="C280" s="234"/>
      <c r="D280" s="235" t="s">
        <v>150</v>
      </c>
      <c r="E280" s="236" t="s">
        <v>30</v>
      </c>
      <c r="F280" s="237" t="s">
        <v>415</v>
      </c>
      <c r="G280" s="234"/>
      <c r="H280" s="236" t="s">
        <v>30</v>
      </c>
      <c r="I280" s="238"/>
      <c r="J280" s="234"/>
      <c r="K280" s="234"/>
      <c r="L280" s="239"/>
      <c r="M280" s="240"/>
      <c r="N280" s="241"/>
      <c r="O280" s="241"/>
      <c r="P280" s="241"/>
      <c r="Q280" s="241"/>
      <c r="R280" s="241"/>
      <c r="S280" s="241"/>
      <c r="T280" s="242"/>
      <c r="AT280" s="243" t="s">
        <v>150</v>
      </c>
      <c r="AU280" s="243" t="s">
        <v>84</v>
      </c>
      <c r="AV280" s="11" t="s">
        <v>82</v>
      </c>
      <c r="AW280" s="11" t="s">
        <v>37</v>
      </c>
      <c r="AX280" s="11" t="s">
        <v>74</v>
      </c>
      <c r="AY280" s="243" t="s">
        <v>141</v>
      </c>
    </row>
    <row r="281" s="11" customFormat="1">
      <c r="B281" s="233"/>
      <c r="C281" s="234"/>
      <c r="D281" s="235" t="s">
        <v>150</v>
      </c>
      <c r="E281" s="236" t="s">
        <v>30</v>
      </c>
      <c r="F281" s="237" t="s">
        <v>416</v>
      </c>
      <c r="G281" s="234"/>
      <c r="H281" s="236" t="s">
        <v>30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AT281" s="243" t="s">
        <v>150</v>
      </c>
      <c r="AU281" s="243" t="s">
        <v>84</v>
      </c>
      <c r="AV281" s="11" t="s">
        <v>82</v>
      </c>
      <c r="AW281" s="11" t="s">
        <v>37</v>
      </c>
      <c r="AX281" s="11" t="s">
        <v>74</v>
      </c>
      <c r="AY281" s="243" t="s">
        <v>141</v>
      </c>
    </row>
    <row r="282" s="12" customFormat="1">
      <c r="B282" s="244"/>
      <c r="C282" s="245"/>
      <c r="D282" s="235" t="s">
        <v>150</v>
      </c>
      <c r="E282" s="246" t="s">
        <v>30</v>
      </c>
      <c r="F282" s="247" t="s">
        <v>693</v>
      </c>
      <c r="G282" s="245"/>
      <c r="H282" s="248">
        <v>39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AT282" s="254" t="s">
        <v>150</v>
      </c>
      <c r="AU282" s="254" t="s">
        <v>84</v>
      </c>
      <c r="AV282" s="12" t="s">
        <v>84</v>
      </c>
      <c r="AW282" s="12" t="s">
        <v>37</v>
      </c>
      <c r="AX282" s="12" t="s">
        <v>82</v>
      </c>
      <c r="AY282" s="254" t="s">
        <v>141</v>
      </c>
    </row>
    <row r="283" s="1" customFormat="1" ht="25.5" customHeight="1">
      <c r="B283" s="46"/>
      <c r="C283" s="277" t="s">
        <v>444</v>
      </c>
      <c r="D283" s="277" t="s">
        <v>349</v>
      </c>
      <c r="E283" s="278" t="s">
        <v>419</v>
      </c>
      <c r="F283" s="279" t="s">
        <v>420</v>
      </c>
      <c r="G283" s="280" t="s">
        <v>147</v>
      </c>
      <c r="H283" s="281">
        <v>27</v>
      </c>
      <c r="I283" s="282"/>
      <c r="J283" s="283">
        <f>ROUND(I283*H283,2)</f>
        <v>0</v>
      </c>
      <c r="K283" s="279" t="s">
        <v>30</v>
      </c>
      <c r="L283" s="284"/>
      <c r="M283" s="285" t="s">
        <v>30</v>
      </c>
      <c r="N283" s="286" t="s">
        <v>45</v>
      </c>
      <c r="O283" s="47"/>
      <c r="P283" s="230">
        <f>O283*H283</f>
        <v>0</v>
      </c>
      <c r="Q283" s="230">
        <v>0.020799999999999999</v>
      </c>
      <c r="R283" s="230">
        <f>Q283*H283</f>
        <v>0.56159999999999999</v>
      </c>
      <c r="S283" s="230">
        <v>0</v>
      </c>
      <c r="T283" s="231">
        <f>S283*H283</f>
        <v>0</v>
      </c>
      <c r="AR283" s="24" t="s">
        <v>348</v>
      </c>
      <c r="AT283" s="24" t="s">
        <v>349</v>
      </c>
      <c r="AU283" s="24" t="s">
        <v>84</v>
      </c>
      <c r="AY283" s="24" t="s">
        <v>141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24" t="s">
        <v>82</v>
      </c>
      <c r="BK283" s="232">
        <f>ROUND(I283*H283,2)</f>
        <v>0</v>
      </c>
      <c r="BL283" s="24" t="s">
        <v>185</v>
      </c>
      <c r="BM283" s="24" t="s">
        <v>421</v>
      </c>
    </row>
    <row r="284" s="11" customFormat="1">
      <c r="B284" s="233"/>
      <c r="C284" s="234"/>
      <c r="D284" s="235" t="s">
        <v>150</v>
      </c>
      <c r="E284" s="236" t="s">
        <v>30</v>
      </c>
      <c r="F284" s="237" t="s">
        <v>415</v>
      </c>
      <c r="G284" s="234"/>
      <c r="H284" s="236" t="s">
        <v>30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AT284" s="243" t="s">
        <v>150</v>
      </c>
      <c r="AU284" s="243" t="s">
        <v>84</v>
      </c>
      <c r="AV284" s="11" t="s">
        <v>82</v>
      </c>
      <c r="AW284" s="11" t="s">
        <v>37</v>
      </c>
      <c r="AX284" s="11" t="s">
        <v>74</v>
      </c>
      <c r="AY284" s="243" t="s">
        <v>141</v>
      </c>
    </row>
    <row r="285" s="11" customFormat="1">
      <c r="B285" s="233"/>
      <c r="C285" s="234"/>
      <c r="D285" s="235" t="s">
        <v>150</v>
      </c>
      <c r="E285" s="236" t="s">
        <v>30</v>
      </c>
      <c r="F285" s="237" t="s">
        <v>422</v>
      </c>
      <c r="G285" s="234"/>
      <c r="H285" s="236" t="s">
        <v>30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AT285" s="243" t="s">
        <v>150</v>
      </c>
      <c r="AU285" s="243" t="s">
        <v>84</v>
      </c>
      <c r="AV285" s="11" t="s">
        <v>82</v>
      </c>
      <c r="AW285" s="11" t="s">
        <v>37</v>
      </c>
      <c r="AX285" s="11" t="s">
        <v>74</v>
      </c>
      <c r="AY285" s="243" t="s">
        <v>141</v>
      </c>
    </row>
    <row r="286" s="12" customFormat="1">
      <c r="B286" s="244"/>
      <c r="C286" s="245"/>
      <c r="D286" s="235" t="s">
        <v>150</v>
      </c>
      <c r="E286" s="246" t="s">
        <v>30</v>
      </c>
      <c r="F286" s="247" t="s">
        <v>694</v>
      </c>
      <c r="G286" s="245"/>
      <c r="H286" s="248">
        <v>27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AT286" s="254" t="s">
        <v>150</v>
      </c>
      <c r="AU286" s="254" t="s">
        <v>84</v>
      </c>
      <c r="AV286" s="12" t="s">
        <v>84</v>
      </c>
      <c r="AW286" s="12" t="s">
        <v>37</v>
      </c>
      <c r="AX286" s="12" t="s">
        <v>82</v>
      </c>
      <c r="AY286" s="254" t="s">
        <v>141</v>
      </c>
    </row>
    <row r="287" s="1" customFormat="1" ht="16.5" customHeight="1">
      <c r="B287" s="46"/>
      <c r="C287" s="221" t="s">
        <v>450</v>
      </c>
      <c r="D287" s="221" t="s">
        <v>144</v>
      </c>
      <c r="E287" s="222" t="s">
        <v>425</v>
      </c>
      <c r="F287" s="223" t="s">
        <v>426</v>
      </c>
      <c r="G287" s="224" t="s">
        <v>302</v>
      </c>
      <c r="H287" s="225">
        <v>3.52</v>
      </c>
      <c r="I287" s="226"/>
      <c r="J287" s="227">
        <f>ROUND(I287*H287,2)</f>
        <v>0</v>
      </c>
      <c r="K287" s="223" t="s">
        <v>162</v>
      </c>
      <c r="L287" s="72"/>
      <c r="M287" s="228" t="s">
        <v>30</v>
      </c>
      <c r="N287" s="229" t="s">
        <v>45</v>
      </c>
      <c r="O287" s="47"/>
      <c r="P287" s="230">
        <f>O287*H287</f>
        <v>0</v>
      </c>
      <c r="Q287" s="230">
        <v>0</v>
      </c>
      <c r="R287" s="230">
        <f>Q287*H287</f>
        <v>0</v>
      </c>
      <c r="S287" s="230">
        <v>0</v>
      </c>
      <c r="T287" s="231">
        <f>S287*H287</f>
        <v>0</v>
      </c>
      <c r="AR287" s="24" t="s">
        <v>185</v>
      </c>
      <c r="AT287" s="24" t="s">
        <v>144</v>
      </c>
      <c r="AU287" s="24" t="s">
        <v>84</v>
      </c>
      <c r="AY287" s="24" t="s">
        <v>141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24" t="s">
        <v>82</v>
      </c>
      <c r="BK287" s="232">
        <f>ROUND(I287*H287,2)</f>
        <v>0</v>
      </c>
      <c r="BL287" s="24" t="s">
        <v>185</v>
      </c>
      <c r="BM287" s="24" t="s">
        <v>427</v>
      </c>
    </row>
    <row r="288" s="10" customFormat="1" ht="29.88" customHeight="1">
      <c r="B288" s="205"/>
      <c r="C288" s="206"/>
      <c r="D288" s="207" t="s">
        <v>73</v>
      </c>
      <c r="E288" s="219" t="s">
        <v>428</v>
      </c>
      <c r="F288" s="219" t="s">
        <v>429</v>
      </c>
      <c r="G288" s="206"/>
      <c r="H288" s="206"/>
      <c r="I288" s="209"/>
      <c r="J288" s="220">
        <f>BK288</f>
        <v>0</v>
      </c>
      <c r="K288" s="206"/>
      <c r="L288" s="211"/>
      <c r="M288" s="212"/>
      <c r="N288" s="213"/>
      <c r="O288" s="213"/>
      <c r="P288" s="214">
        <f>SUM(P289:P327)</f>
        <v>0</v>
      </c>
      <c r="Q288" s="213"/>
      <c r="R288" s="214">
        <f>SUM(R289:R327)</f>
        <v>0.489425</v>
      </c>
      <c r="S288" s="213"/>
      <c r="T288" s="215">
        <f>SUM(T289:T327)</f>
        <v>0</v>
      </c>
      <c r="AR288" s="216" t="s">
        <v>84</v>
      </c>
      <c r="AT288" s="217" t="s">
        <v>73</v>
      </c>
      <c r="AU288" s="217" t="s">
        <v>82</v>
      </c>
      <c r="AY288" s="216" t="s">
        <v>141</v>
      </c>
      <c r="BK288" s="218">
        <f>SUM(BK289:BK327)</f>
        <v>0</v>
      </c>
    </row>
    <row r="289" s="1" customFormat="1" ht="25.5" customHeight="1">
      <c r="B289" s="46"/>
      <c r="C289" s="221" t="s">
        <v>457</v>
      </c>
      <c r="D289" s="221" t="s">
        <v>144</v>
      </c>
      <c r="E289" s="222" t="s">
        <v>431</v>
      </c>
      <c r="F289" s="223" t="s">
        <v>432</v>
      </c>
      <c r="G289" s="224" t="s">
        <v>280</v>
      </c>
      <c r="H289" s="225">
        <v>25</v>
      </c>
      <c r="I289" s="226"/>
      <c r="J289" s="227">
        <f>ROUND(I289*H289,2)</f>
        <v>0</v>
      </c>
      <c r="K289" s="223" t="s">
        <v>30</v>
      </c>
      <c r="L289" s="72"/>
      <c r="M289" s="228" t="s">
        <v>30</v>
      </c>
      <c r="N289" s="229" t="s">
        <v>45</v>
      </c>
      <c r="O289" s="47"/>
      <c r="P289" s="230">
        <f>O289*H289</f>
        <v>0</v>
      </c>
      <c r="Q289" s="230">
        <v>0.00079000000000000001</v>
      </c>
      <c r="R289" s="230">
        <f>Q289*H289</f>
        <v>0.01975</v>
      </c>
      <c r="S289" s="230">
        <v>0</v>
      </c>
      <c r="T289" s="231">
        <f>S289*H289</f>
        <v>0</v>
      </c>
      <c r="AR289" s="24" t="s">
        <v>185</v>
      </c>
      <c r="AT289" s="24" t="s">
        <v>144</v>
      </c>
      <c r="AU289" s="24" t="s">
        <v>84</v>
      </c>
      <c r="AY289" s="24" t="s">
        <v>141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24" t="s">
        <v>82</v>
      </c>
      <c r="BK289" s="232">
        <f>ROUND(I289*H289,2)</f>
        <v>0</v>
      </c>
      <c r="BL289" s="24" t="s">
        <v>185</v>
      </c>
      <c r="BM289" s="24" t="s">
        <v>433</v>
      </c>
    </row>
    <row r="290" s="12" customFormat="1">
      <c r="B290" s="244"/>
      <c r="C290" s="245"/>
      <c r="D290" s="235" t="s">
        <v>150</v>
      </c>
      <c r="E290" s="246" t="s">
        <v>30</v>
      </c>
      <c r="F290" s="247" t="s">
        <v>695</v>
      </c>
      <c r="G290" s="245"/>
      <c r="H290" s="248">
        <v>12.25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AT290" s="254" t="s">
        <v>150</v>
      </c>
      <c r="AU290" s="254" t="s">
        <v>84</v>
      </c>
      <c r="AV290" s="12" t="s">
        <v>84</v>
      </c>
      <c r="AW290" s="12" t="s">
        <v>37</v>
      </c>
      <c r="AX290" s="12" t="s">
        <v>74</v>
      </c>
      <c r="AY290" s="254" t="s">
        <v>141</v>
      </c>
    </row>
    <row r="291" s="12" customFormat="1">
      <c r="B291" s="244"/>
      <c r="C291" s="245"/>
      <c r="D291" s="235" t="s">
        <v>150</v>
      </c>
      <c r="E291" s="246" t="s">
        <v>30</v>
      </c>
      <c r="F291" s="247" t="s">
        <v>696</v>
      </c>
      <c r="G291" s="245"/>
      <c r="H291" s="248">
        <v>12.199999999999999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AT291" s="254" t="s">
        <v>150</v>
      </c>
      <c r="AU291" s="254" t="s">
        <v>84</v>
      </c>
      <c r="AV291" s="12" t="s">
        <v>84</v>
      </c>
      <c r="AW291" s="12" t="s">
        <v>37</v>
      </c>
      <c r="AX291" s="12" t="s">
        <v>74</v>
      </c>
      <c r="AY291" s="254" t="s">
        <v>141</v>
      </c>
    </row>
    <row r="292" s="12" customFormat="1">
      <c r="B292" s="244"/>
      <c r="C292" s="245"/>
      <c r="D292" s="235" t="s">
        <v>150</v>
      </c>
      <c r="E292" s="246" t="s">
        <v>30</v>
      </c>
      <c r="F292" s="247" t="s">
        <v>697</v>
      </c>
      <c r="G292" s="245"/>
      <c r="H292" s="248">
        <v>0.55000000000000004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AT292" s="254" t="s">
        <v>150</v>
      </c>
      <c r="AU292" s="254" t="s">
        <v>84</v>
      </c>
      <c r="AV292" s="12" t="s">
        <v>84</v>
      </c>
      <c r="AW292" s="12" t="s">
        <v>37</v>
      </c>
      <c r="AX292" s="12" t="s">
        <v>74</v>
      </c>
      <c r="AY292" s="254" t="s">
        <v>141</v>
      </c>
    </row>
    <row r="293" s="13" customFormat="1">
      <c r="B293" s="255"/>
      <c r="C293" s="256"/>
      <c r="D293" s="235" t="s">
        <v>150</v>
      </c>
      <c r="E293" s="257" t="s">
        <v>30</v>
      </c>
      <c r="F293" s="258" t="s">
        <v>170</v>
      </c>
      <c r="G293" s="256"/>
      <c r="H293" s="259">
        <v>25</v>
      </c>
      <c r="I293" s="260"/>
      <c r="J293" s="256"/>
      <c r="K293" s="256"/>
      <c r="L293" s="261"/>
      <c r="M293" s="262"/>
      <c r="N293" s="263"/>
      <c r="O293" s="263"/>
      <c r="P293" s="263"/>
      <c r="Q293" s="263"/>
      <c r="R293" s="263"/>
      <c r="S293" s="263"/>
      <c r="T293" s="264"/>
      <c r="AT293" s="265" t="s">
        <v>150</v>
      </c>
      <c r="AU293" s="265" t="s">
        <v>84</v>
      </c>
      <c r="AV293" s="13" t="s">
        <v>148</v>
      </c>
      <c r="AW293" s="13" t="s">
        <v>37</v>
      </c>
      <c r="AX293" s="13" t="s">
        <v>82</v>
      </c>
      <c r="AY293" s="265" t="s">
        <v>141</v>
      </c>
    </row>
    <row r="294" s="11" customFormat="1">
      <c r="B294" s="233"/>
      <c r="C294" s="234"/>
      <c r="D294" s="235" t="s">
        <v>150</v>
      </c>
      <c r="E294" s="236" t="s">
        <v>30</v>
      </c>
      <c r="F294" s="237" t="s">
        <v>435</v>
      </c>
      <c r="G294" s="234"/>
      <c r="H294" s="236" t="s">
        <v>30</v>
      </c>
      <c r="I294" s="238"/>
      <c r="J294" s="234"/>
      <c r="K294" s="234"/>
      <c r="L294" s="239"/>
      <c r="M294" s="240"/>
      <c r="N294" s="241"/>
      <c r="O294" s="241"/>
      <c r="P294" s="241"/>
      <c r="Q294" s="241"/>
      <c r="R294" s="241"/>
      <c r="S294" s="241"/>
      <c r="T294" s="242"/>
      <c r="AT294" s="243" t="s">
        <v>150</v>
      </c>
      <c r="AU294" s="243" t="s">
        <v>84</v>
      </c>
      <c r="AV294" s="11" t="s">
        <v>82</v>
      </c>
      <c r="AW294" s="11" t="s">
        <v>37</v>
      </c>
      <c r="AX294" s="11" t="s">
        <v>74</v>
      </c>
      <c r="AY294" s="243" t="s">
        <v>141</v>
      </c>
    </row>
    <row r="295" s="1" customFormat="1" ht="25.5" customHeight="1">
      <c r="B295" s="46"/>
      <c r="C295" s="221" t="s">
        <v>463</v>
      </c>
      <c r="D295" s="221" t="s">
        <v>144</v>
      </c>
      <c r="E295" s="222" t="s">
        <v>437</v>
      </c>
      <c r="F295" s="223" t="s">
        <v>438</v>
      </c>
      <c r="G295" s="224" t="s">
        <v>280</v>
      </c>
      <c r="H295" s="225">
        <v>50.5</v>
      </c>
      <c r="I295" s="226"/>
      <c r="J295" s="227">
        <f>ROUND(I295*H295,2)</f>
        <v>0</v>
      </c>
      <c r="K295" s="223" t="s">
        <v>30</v>
      </c>
      <c r="L295" s="72"/>
      <c r="M295" s="228" t="s">
        <v>30</v>
      </c>
      <c r="N295" s="229" t="s">
        <v>45</v>
      </c>
      <c r="O295" s="47"/>
      <c r="P295" s="230">
        <f>O295*H295</f>
        <v>0</v>
      </c>
      <c r="Q295" s="230">
        <v>0.00141</v>
      </c>
      <c r="R295" s="230">
        <f>Q295*H295</f>
        <v>0.071205000000000004</v>
      </c>
      <c r="S295" s="230">
        <v>0</v>
      </c>
      <c r="T295" s="231">
        <f>S295*H295</f>
        <v>0</v>
      </c>
      <c r="AR295" s="24" t="s">
        <v>185</v>
      </c>
      <c r="AT295" s="24" t="s">
        <v>144</v>
      </c>
      <c r="AU295" s="24" t="s">
        <v>84</v>
      </c>
      <c r="AY295" s="24" t="s">
        <v>141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24" t="s">
        <v>82</v>
      </c>
      <c r="BK295" s="232">
        <f>ROUND(I295*H295,2)</f>
        <v>0</v>
      </c>
      <c r="BL295" s="24" t="s">
        <v>185</v>
      </c>
      <c r="BM295" s="24" t="s">
        <v>439</v>
      </c>
    </row>
    <row r="296" s="11" customFormat="1">
      <c r="B296" s="233"/>
      <c r="C296" s="234"/>
      <c r="D296" s="235" t="s">
        <v>150</v>
      </c>
      <c r="E296" s="236" t="s">
        <v>30</v>
      </c>
      <c r="F296" s="237" t="s">
        <v>440</v>
      </c>
      <c r="G296" s="234"/>
      <c r="H296" s="236" t="s">
        <v>30</v>
      </c>
      <c r="I296" s="238"/>
      <c r="J296" s="234"/>
      <c r="K296" s="234"/>
      <c r="L296" s="239"/>
      <c r="M296" s="240"/>
      <c r="N296" s="241"/>
      <c r="O296" s="241"/>
      <c r="P296" s="241"/>
      <c r="Q296" s="241"/>
      <c r="R296" s="241"/>
      <c r="S296" s="241"/>
      <c r="T296" s="242"/>
      <c r="AT296" s="243" t="s">
        <v>150</v>
      </c>
      <c r="AU296" s="243" t="s">
        <v>84</v>
      </c>
      <c r="AV296" s="11" t="s">
        <v>82</v>
      </c>
      <c r="AW296" s="11" t="s">
        <v>37</v>
      </c>
      <c r="AX296" s="11" t="s">
        <v>74</v>
      </c>
      <c r="AY296" s="243" t="s">
        <v>141</v>
      </c>
    </row>
    <row r="297" s="11" customFormat="1">
      <c r="B297" s="233"/>
      <c r="C297" s="234"/>
      <c r="D297" s="235" t="s">
        <v>150</v>
      </c>
      <c r="E297" s="236" t="s">
        <v>30</v>
      </c>
      <c r="F297" s="237" t="s">
        <v>441</v>
      </c>
      <c r="G297" s="234"/>
      <c r="H297" s="236" t="s">
        <v>30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AT297" s="243" t="s">
        <v>150</v>
      </c>
      <c r="AU297" s="243" t="s">
        <v>84</v>
      </c>
      <c r="AV297" s="11" t="s">
        <v>82</v>
      </c>
      <c r="AW297" s="11" t="s">
        <v>37</v>
      </c>
      <c r="AX297" s="11" t="s">
        <v>74</v>
      </c>
      <c r="AY297" s="243" t="s">
        <v>141</v>
      </c>
    </row>
    <row r="298" s="12" customFormat="1">
      <c r="B298" s="244"/>
      <c r="C298" s="245"/>
      <c r="D298" s="235" t="s">
        <v>150</v>
      </c>
      <c r="E298" s="246" t="s">
        <v>30</v>
      </c>
      <c r="F298" s="247" t="s">
        <v>698</v>
      </c>
      <c r="G298" s="245"/>
      <c r="H298" s="248">
        <v>48.799999999999997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AT298" s="254" t="s">
        <v>150</v>
      </c>
      <c r="AU298" s="254" t="s">
        <v>84</v>
      </c>
      <c r="AV298" s="12" t="s">
        <v>84</v>
      </c>
      <c r="AW298" s="12" t="s">
        <v>37</v>
      </c>
      <c r="AX298" s="12" t="s">
        <v>74</v>
      </c>
      <c r="AY298" s="254" t="s">
        <v>141</v>
      </c>
    </row>
    <row r="299" s="12" customFormat="1">
      <c r="B299" s="244"/>
      <c r="C299" s="245"/>
      <c r="D299" s="235" t="s">
        <v>150</v>
      </c>
      <c r="E299" s="246" t="s">
        <v>30</v>
      </c>
      <c r="F299" s="247" t="s">
        <v>699</v>
      </c>
      <c r="G299" s="245"/>
      <c r="H299" s="248">
        <v>1.7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AT299" s="254" t="s">
        <v>150</v>
      </c>
      <c r="AU299" s="254" t="s">
        <v>84</v>
      </c>
      <c r="AV299" s="12" t="s">
        <v>84</v>
      </c>
      <c r="AW299" s="12" t="s">
        <v>37</v>
      </c>
      <c r="AX299" s="12" t="s">
        <v>74</v>
      </c>
      <c r="AY299" s="254" t="s">
        <v>141</v>
      </c>
    </row>
    <row r="300" s="13" customFormat="1">
      <c r="B300" s="255"/>
      <c r="C300" s="256"/>
      <c r="D300" s="235" t="s">
        <v>150</v>
      </c>
      <c r="E300" s="257" t="s">
        <v>30</v>
      </c>
      <c r="F300" s="258" t="s">
        <v>170</v>
      </c>
      <c r="G300" s="256"/>
      <c r="H300" s="259">
        <v>50.5</v>
      </c>
      <c r="I300" s="260"/>
      <c r="J300" s="256"/>
      <c r="K300" s="256"/>
      <c r="L300" s="261"/>
      <c r="M300" s="262"/>
      <c r="N300" s="263"/>
      <c r="O300" s="263"/>
      <c r="P300" s="263"/>
      <c r="Q300" s="263"/>
      <c r="R300" s="263"/>
      <c r="S300" s="263"/>
      <c r="T300" s="264"/>
      <c r="AT300" s="265" t="s">
        <v>150</v>
      </c>
      <c r="AU300" s="265" t="s">
        <v>84</v>
      </c>
      <c r="AV300" s="13" t="s">
        <v>148</v>
      </c>
      <c r="AW300" s="13" t="s">
        <v>37</v>
      </c>
      <c r="AX300" s="13" t="s">
        <v>82</v>
      </c>
      <c r="AY300" s="265" t="s">
        <v>141</v>
      </c>
    </row>
    <row r="301" s="1" customFormat="1" ht="25.5" customHeight="1">
      <c r="B301" s="46"/>
      <c r="C301" s="221" t="s">
        <v>469</v>
      </c>
      <c r="D301" s="221" t="s">
        <v>144</v>
      </c>
      <c r="E301" s="222" t="s">
        <v>445</v>
      </c>
      <c r="F301" s="223" t="s">
        <v>446</v>
      </c>
      <c r="G301" s="224" t="s">
        <v>280</v>
      </c>
      <c r="H301" s="225">
        <v>13</v>
      </c>
      <c r="I301" s="226"/>
      <c r="J301" s="227">
        <f>ROUND(I301*H301,2)</f>
        <v>0</v>
      </c>
      <c r="K301" s="223" t="s">
        <v>30</v>
      </c>
      <c r="L301" s="72"/>
      <c r="M301" s="228" t="s">
        <v>30</v>
      </c>
      <c r="N301" s="229" t="s">
        <v>45</v>
      </c>
      <c r="O301" s="47"/>
      <c r="P301" s="230">
        <f>O301*H301</f>
        <v>0</v>
      </c>
      <c r="Q301" s="230">
        <v>0.00116</v>
      </c>
      <c r="R301" s="230">
        <f>Q301*H301</f>
        <v>0.01508</v>
      </c>
      <c r="S301" s="230">
        <v>0</v>
      </c>
      <c r="T301" s="231">
        <f>S301*H301</f>
        <v>0</v>
      </c>
      <c r="AR301" s="24" t="s">
        <v>185</v>
      </c>
      <c r="AT301" s="24" t="s">
        <v>144</v>
      </c>
      <c r="AU301" s="24" t="s">
        <v>84</v>
      </c>
      <c r="AY301" s="24" t="s">
        <v>141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24" t="s">
        <v>82</v>
      </c>
      <c r="BK301" s="232">
        <f>ROUND(I301*H301,2)</f>
        <v>0</v>
      </c>
      <c r="BL301" s="24" t="s">
        <v>185</v>
      </c>
      <c r="BM301" s="24" t="s">
        <v>447</v>
      </c>
    </row>
    <row r="302" s="11" customFormat="1">
      <c r="B302" s="233"/>
      <c r="C302" s="234"/>
      <c r="D302" s="235" t="s">
        <v>150</v>
      </c>
      <c r="E302" s="236" t="s">
        <v>30</v>
      </c>
      <c r="F302" s="237" t="s">
        <v>440</v>
      </c>
      <c r="G302" s="234"/>
      <c r="H302" s="236" t="s">
        <v>30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AT302" s="243" t="s">
        <v>150</v>
      </c>
      <c r="AU302" s="243" t="s">
        <v>84</v>
      </c>
      <c r="AV302" s="11" t="s">
        <v>82</v>
      </c>
      <c r="AW302" s="11" t="s">
        <v>37</v>
      </c>
      <c r="AX302" s="11" t="s">
        <v>74</v>
      </c>
      <c r="AY302" s="243" t="s">
        <v>141</v>
      </c>
    </row>
    <row r="303" s="11" customFormat="1">
      <c r="B303" s="233"/>
      <c r="C303" s="234"/>
      <c r="D303" s="235" t="s">
        <v>150</v>
      </c>
      <c r="E303" s="236" t="s">
        <v>30</v>
      </c>
      <c r="F303" s="237" t="s">
        <v>441</v>
      </c>
      <c r="G303" s="234"/>
      <c r="H303" s="236" t="s">
        <v>30</v>
      </c>
      <c r="I303" s="238"/>
      <c r="J303" s="234"/>
      <c r="K303" s="234"/>
      <c r="L303" s="239"/>
      <c r="M303" s="240"/>
      <c r="N303" s="241"/>
      <c r="O303" s="241"/>
      <c r="P303" s="241"/>
      <c r="Q303" s="241"/>
      <c r="R303" s="241"/>
      <c r="S303" s="241"/>
      <c r="T303" s="242"/>
      <c r="AT303" s="243" t="s">
        <v>150</v>
      </c>
      <c r="AU303" s="243" t="s">
        <v>84</v>
      </c>
      <c r="AV303" s="11" t="s">
        <v>82</v>
      </c>
      <c r="AW303" s="11" t="s">
        <v>37</v>
      </c>
      <c r="AX303" s="11" t="s">
        <v>74</v>
      </c>
      <c r="AY303" s="243" t="s">
        <v>141</v>
      </c>
    </row>
    <row r="304" s="12" customFormat="1">
      <c r="B304" s="244"/>
      <c r="C304" s="245"/>
      <c r="D304" s="235" t="s">
        <v>150</v>
      </c>
      <c r="E304" s="246" t="s">
        <v>30</v>
      </c>
      <c r="F304" s="247" t="s">
        <v>589</v>
      </c>
      <c r="G304" s="245"/>
      <c r="H304" s="248">
        <v>12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AT304" s="254" t="s">
        <v>150</v>
      </c>
      <c r="AU304" s="254" t="s">
        <v>84</v>
      </c>
      <c r="AV304" s="12" t="s">
        <v>84</v>
      </c>
      <c r="AW304" s="12" t="s">
        <v>37</v>
      </c>
      <c r="AX304" s="12" t="s">
        <v>74</v>
      </c>
      <c r="AY304" s="254" t="s">
        <v>141</v>
      </c>
    </row>
    <row r="305" s="12" customFormat="1">
      <c r="B305" s="244"/>
      <c r="C305" s="245"/>
      <c r="D305" s="235" t="s">
        <v>150</v>
      </c>
      <c r="E305" s="246" t="s">
        <v>30</v>
      </c>
      <c r="F305" s="247" t="s">
        <v>700</v>
      </c>
      <c r="G305" s="245"/>
      <c r="H305" s="248">
        <v>1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AT305" s="254" t="s">
        <v>150</v>
      </c>
      <c r="AU305" s="254" t="s">
        <v>84</v>
      </c>
      <c r="AV305" s="12" t="s">
        <v>84</v>
      </c>
      <c r="AW305" s="12" t="s">
        <v>37</v>
      </c>
      <c r="AX305" s="12" t="s">
        <v>74</v>
      </c>
      <c r="AY305" s="254" t="s">
        <v>141</v>
      </c>
    </row>
    <row r="306" s="13" customFormat="1">
      <c r="B306" s="255"/>
      <c r="C306" s="256"/>
      <c r="D306" s="235" t="s">
        <v>150</v>
      </c>
      <c r="E306" s="257" t="s">
        <v>30</v>
      </c>
      <c r="F306" s="258" t="s">
        <v>170</v>
      </c>
      <c r="G306" s="256"/>
      <c r="H306" s="259">
        <v>13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AT306" s="265" t="s">
        <v>150</v>
      </c>
      <c r="AU306" s="265" t="s">
        <v>84</v>
      </c>
      <c r="AV306" s="13" t="s">
        <v>148</v>
      </c>
      <c r="AW306" s="13" t="s">
        <v>37</v>
      </c>
      <c r="AX306" s="13" t="s">
        <v>82</v>
      </c>
      <c r="AY306" s="265" t="s">
        <v>141</v>
      </c>
    </row>
    <row r="307" s="1" customFormat="1" ht="25.5" customHeight="1">
      <c r="B307" s="46"/>
      <c r="C307" s="221" t="s">
        <v>475</v>
      </c>
      <c r="D307" s="221" t="s">
        <v>144</v>
      </c>
      <c r="E307" s="222" t="s">
        <v>451</v>
      </c>
      <c r="F307" s="223" t="s">
        <v>452</v>
      </c>
      <c r="G307" s="224" t="s">
        <v>280</v>
      </c>
      <c r="H307" s="225">
        <v>167</v>
      </c>
      <c r="I307" s="226"/>
      <c r="J307" s="227">
        <f>ROUND(I307*H307,2)</f>
        <v>0</v>
      </c>
      <c r="K307" s="223" t="s">
        <v>30</v>
      </c>
      <c r="L307" s="72"/>
      <c r="M307" s="228" t="s">
        <v>30</v>
      </c>
      <c r="N307" s="229" t="s">
        <v>45</v>
      </c>
      <c r="O307" s="47"/>
      <c r="P307" s="230">
        <f>O307*H307</f>
        <v>0</v>
      </c>
      <c r="Q307" s="230">
        <v>0.00116</v>
      </c>
      <c r="R307" s="230">
        <f>Q307*H307</f>
        <v>0.19372</v>
      </c>
      <c r="S307" s="230">
        <v>0</v>
      </c>
      <c r="T307" s="231">
        <f>S307*H307</f>
        <v>0</v>
      </c>
      <c r="AR307" s="24" t="s">
        <v>185</v>
      </c>
      <c r="AT307" s="24" t="s">
        <v>144</v>
      </c>
      <c r="AU307" s="24" t="s">
        <v>84</v>
      </c>
      <c r="AY307" s="24" t="s">
        <v>141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24" t="s">
        <v>82</v>
      </c>
      <c r="BK307" s="232">
        <f>ROUND(I307*H307,2)</f>
        <v>0</v>
      </c>
      <c r="BL307" s="24" t="s">
        <v>185</v>
      </c>
      <c r="BM307" s="24" t="s">
        <v>453</v>
      </c>
    </row>
    <row r="308" s="11" customFormat="1">
      <c r="B308" s="233"/>
      <c r="C308" s="234"/>
      <c r="D308" s="235" t="s">
        <v>150</v>
      </c>
      <c r="E308" s="236" t="s">
        <v>30</v>
      </c>
      <c r="F308" s="237" t="s">
        <v>440</v>
      </c>
      <c r="G308" s="234"/>
      <c r="H308" s="236" t="s">
        <v>30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AT308" s="243" t="s">
        <v>150</v>
      </c>
      <c r="AU308" s="243" t="s">
        <v>84</v>
      </c>
      <c r="AV308" s="11" t="s">
        <v>82</v>
      </c>
      <c r="AW308" s="11" t="s">
        <v>37</v>
      </c>
      <c r="AX308" s="11" t="s">
        <v>74</v>
      </c>
      <c r="AY308" s="243" t="s">
        <v>141</v>
      </c>
    </row>
    <row r="309" s="11" customFormat="1">
      <c r="B309" s="233"/>
      <c r="C309" s="234"/>
      <c r="D309" s="235" t="s">
        <v>150</v>
      </c>
      <c r="E309" s="236" t="s">
        <v>30</v>
      </c>
      <c r="F309" s="237" t="s">
        <v>441</v>
      </c>
      <c r="G309" s="234"/>
      <c r="H309" s="236" t="s">
        <v>30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AT309" s="243" t="s">
        <v>150</v>
      </c>
      <c r="AU309" s="243" t="s">
        <v>84</v>
      </c>
      <c r="AV309" s="11" t="s">
        <v>82</v>
      </c>
      <c r="AW309" s="11" t="s">
        <v>37</v>
      </c>
      <c r="AX309" s="11" t="s">
        <v>74</v>
      </c>
      <c r="AY309" s="243" t="s">
        <v>141</v>
      </c>
    </row>
    <row r="310" s="12" customFormat="1">
      <c r="B310" s="244"/>
      <c r="C310" s="245"/>
      <c r="D310" s="235" t="s">
        <v>150</v>
      </c>
      <c r="E310" s="246" t="s">
        <v>30</v>
      </c>
      <c r="F310" s="247" t="s">
        <v>701</v>
      </c>
      <c r="G310" s="245"/>
      <c r="H310" s="248">
        <v>76.799999999999997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AT310" s="254" t="s">
        <v>150</v>
      </c>
      <c r="AU310" s="254" t="s">
        <v>84</v>
      </c>
      <c r="AV310" s="12" t="s">
        <v>84</v>
      </c>
      <c r="AW310" s="12" t="s">
        <v>37</v>
      </c>
      <c r="AX310" s="12" t="s">
        <v>74</v>
      </c>
      <c r="AY310" s="254" t="s">
        <v>141</v>
      </c>
    </row>
    <row r="311" s="11" customFormat="1">
      <c r="B311" s="233"/>
      <c r="C311" s="234"/>
      <c r="D311" s="235" t="s">
        <v>150</v>
      </c>
      <c r="E311" s="236" t="s">
        <v>30</v>
      </c>
      <c r="F311" s="237" t="s">
        <v>339</v>
      </c>
      <c r="G311" s="234"/>
      <c r="H311" s="236" t="s">
        <v>30</v>
      </c>
      <c r="I311" s="238"/>
      <c r="J311" s="234"/>
      <c r="K311" s="234"/>
      <c r="L311" s="239"/>
      <c r="M311" s="240"/>
      <c r="N311" s="241"/>
      <c r="O311" s="241"/>
      <c r="P311" s="241"/>
      <c r="Q311" s="241"/>
      <c r="R311" s="241"/>
      <c r="S311" s="241"/>
      <c r="T311" s="242"/>
      <c r="AT311" s="243" t="s">
        <v>150</v>
      </c>
      <c r="AU311" s="243" t="s">
        <v>84</v>
      </c>
      <c r="AV311" s="11" t="s">
        <v>82</v>
      </c>
      <c r="AW311" s="11" t="s">
        <v>37</v>
      </c>
      <c r="AX311" s="11" t="s">
        <v>74</v>
      </c>
      <c r="AY311" s="243" t="s">
        <v>141</v>
      </c>
    </row>
    <row r="312" s="12" customFormat="1">
      <c r="B312" s="244"/>
      <c r="C312" s="245"/>
      <c r="D312" s="235" t="s">
        <v>150</v>
      </c>
      <c r="E312" s="246" t="s">
        <v>30</v>
      </c>
      <c r="F312" s="247" t="s">
        <v>702</v>
      </c>
      <c r="G312" s="245"/>
      <c r="H312" s="248">
        <v>86.099999999999994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AT312" s="254" t="s">
        <v>150</v>
      </c>
      <c r="AU312" s="254" t="s">
        <v>84</v>
      </c>
      <c r="AV312" s="12" t="s">
        <v>84</v>
      </c>
      <c r="AW312" s="12" t="s">
        <v>37</v>
      </c>
      <c r="AX312" s="12" t="s">
        <v>74</v>
      </c>
      <c r="AY312" s="254" t="s">
        <v>141</v>
      </c>
    </row>
    <row r="313" s="12" customFormat="1">
      <c r="B313" s="244"/>
      <c r="C313" s="245"/>
      <c r="D313" s="235" t="s">
        <v>150</v>
      </c>
      <c r="E313" s="246" t="s">
        <v>30</v>
      </c>
      <c r="F313" s="247" t="s">
        <v>703</v>
      </c>
      <c r="G313" s="245"/>
      <c r="H313" s="248">
        <v>4.0999999999999996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AT313" s="254" t="s">
        <v>150</v>
      </c>
      <c r="AU313" s="254" t="s">
        <v>84</v>
      </c>
      <c r="AV313" s="12" t="s">
        <v>84</v>
      </c>
      <c r="AW313" s="12" t="s">
        <v>37</v>
      </c>
      <c r="AX313" s="12" t="s">
        <v>74</v>
      </c>
      <c r="AY313" s="254" t="s">
        <v>141</v>
      </c>
    </row>
    <row r="314" s="13" customFormat="1">
      <c r="B314" s="255"/>
      <c r="C314" s="256"/>
      <c r="D314" s="235" t="s">
        <v>150</v>
      </c>
      <c r="E314" s="257" t="s">
        <v>30</v>
      </c>
      <c r="F314" s="258" t="s">
        <v>170</v>
      </c>
      <c r="G314" s="256"/>
      <c r="H314" s="259">
        <v>167</v>
      </c>
      <c r="I314" s="260"/>
      <c r="J314" s="256"/>
      <c r="K314" s="256"/>
      <c r="L314" s="261"/>
      <c r="M314" s="262"/>
      <c r="N314" s="263"/>
      <c r="O314" s="263"/>
      <c r="P314" s="263"/>
      <c r="Q314" s="263"/>
      <c r="R314" s="263"/>
      <c r="S314" s="263"/>
      <c r="T314" s="264"/>
      <c r="AT314" s="265" t="s">
        <v>150</v>
      </c>
      <c r="AU314" s="265" t="s">
        <v>84</v>
      </c>
      <c r="AV314" s="13" t="s">
        <v>148</v>
      </c>
      <c r="AW314" s="13" t="s">
        <v>37</v>
      </c>
      <c r="AX314" s="13" t="s">
        <v>82</v>
      </c>
      <c r="AY314" s="265" t="s">
        <v>141</v>
      </c>
    </row>
    <row r="315" s="1" customFormat="1" ht="25.5" customHeight="1">
      <c r="B315" s="46"/>
      <c r="C315" s="221" t="s">
        <v>481</v>
      </c>
      <c r="D315" s="221" t="s">
        <v>144</v>
      </c>
      <c r="E315" s="222" t="s">
        <v>458</v>
      </c>
      <c r="F315" s="223" t="s">
        <v>459</v>
      </c>
      <c r="G315" s="224" t="s">
        <v>280</v>
      </c>
      <c r="H315" s="225">
        <v>50.5</v>
      </c>
      <c r="I315" s="226"/>
      <c r="J315" s="227">
        <f>ROUND(I315*H315,2)</f>
        <v>0</v>
      </c>
      <c r="K315" s="223" t="s">
        <v>30</v>
      </c>
      <c r="L315" s="72"/>
      <c r="M315" s="228" t="s">
        <v>30</v>
      </c>
      <c r="N315" s="229" t="s">
        <v>45</v>
      </c>
      <c r="O315" s="47"/>
      <c r="P315" s="230">
        <f>O315*H315</f>
        <v>0</v>
      </c>
      <c r="Q315" s="230">
        <v>0.00093999999999999997</v>
      </c>
      <c r="R315" s="230">
        <f>Q315*H315</f>
        <v>0.047469999999999998</v>
      </c>
      <c r="S315" s="230">
        <v>0</v>
      </c>
      <c r="T315" s="231">
        <f>S315*H315</f>
        <v>0</v>
      </c>
      <c r="AR315" s="24" t="s">
        <v>185</v>
      </c>
      <c r="AT315" s="24" t="s">
        <v>144</v>
      </c>
      <c r="AU315" s="24" t="s">
        <v>84</v>
      </c>
      <c r="AY315" s="24" t="s">
        <v>141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24" t="s">
        <v>82</v>
      </c>
      <c r="BK315" s="232">
        <f>ROUND(I315*H315,2)</f>
        <v>0</v>
      </c>
      <c r="BL315" s="24" t="s">
        <v>185</v>
      </c>
      <c r="BM315" s="24" t="s">
        <v>460</v>
      </c>
    </row>
    <row r="316" s="11" customFormat="1">
      <c r="B316" s="233"/>
      <c r="C316" s="234"/>
      <c r="D316" s="235" t="s">
        <v>150</v>
      </c>
      <c r="E316" s="236" t="s">
        <v>30</v>
      </c>
      <c r="F316" s="237" t="s">
        <v>440</v>
      </c>
      <c r="G316" s="234"/>
      <c r="H316" s="236" t="s">
        <v>30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AT316" s="243" t="s">
        <v>150</v>
      </c>
      <c r="AU316" s="243" t="s">
        <v>84</v>
      </c>
      <c r="AV316" s="11" t="s">
        <v>82</v>
      </c>
      <c r="AW316" s="11" t="s">
        <v>37</v>
      </c>
      <c r="AX316" s="11" t="s">
        <v>74</v>
      </c>
      <c r="AY316" s="243" t="s">
        <v>141</v>
      </c>
    </row>
    <row r="317" s="11" customFormat="1">
      <c r="B317" s="233"/>
      <c r="C317" s="234"/>
      <c r="D317" s="235" t="s">
        <v>150</v>
      </c>
      <c r="E317" s="236" t="s">
        <v>30</v>
      </c>
      <c r="F317" s="237" t="s">
        <v>461</v>
      </c>
      <c r="G317" s="234"/>
      <c r="H317" s="236" t="s">
        <v>30</v>
      </c>
      <c r="I317" s="238"/>
      <c r="J317" s="234"/>
      <c r="K317" s="234"/>
      <c r="L317" s="239"/>
      <c r="M317" s="240"/>
      <c r="N317" s="241"/>
      <c r="O317" s="241"/>
      <c r="P317" s="241"/>
      <c r="Q317" s="241"/>
      <c r="R317" s="241"/>
      <c r="S317" s="241"/>
      <c r="T317" s="242"/>
      <c r="AT317" s="243" t="s">
        <v>150</v>
      </c>
      <c r="AU317" s="243" t="s">
        <v>84</v>
      </c>
      <c r="AV317" s="11" t="s">
        <v>82</v>
      </c>
      <c r="AW317" s="11" t="s">
        <v>37</v>
      </c>
      <c r="AX317" s="11" t="s">
        <v>74</v>
      </c>
      <c r="AY317" s="243" t="s">
        <v>141</v>
      </c>
    </row>
    <row r="318" s="12" customFormat="1">
      <c r="B318" s="244"/>
      <c r="C318" s="245"/>
      <c r="D318" s="235" t="s">
        <v>150</v>
      </c>
      <c r="E318" s="246" t="s">
        <v>30</v>
      </c>
      <c r="F318" s="247" t="s">
        <v>704</v>
      </c>
      <c r="G318" s="245"/>
      <c r="H318" s="248">
        <v>50.5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AT318" s="254" t="s">
        <v>150</v>
      </c>
      <c r="AU318" s="254" t="s">
        <v>84</v>
      </c>
      <c r="AV318" s="12" t="s">
        <v>84</v>
      </c>
      <c r="AW318" s="12" t="s">
        <v>37</v>
      </c>
      <c r="AX318" s="12" t="s">
        <v>82</v>
      </c>
      <c r="AY318" s="254" t="s">
        <v>141</v>
      </c>
    </row>
    <row r="319" s="1" customFormat="1" ht="25.5" customHeight="1">
      <c r="B319" s="46"/>
      <c r="C319" s="221" t="s">
        <v>487</v>
      </c>
      <c r="D319" s="221" t="s">
        <v>144</v>
      </c>
      <c r="E319" s="222" t="s">
        <v>464</v>
      </c>
      <c r="F319" s="223" t="s">
        <v>465</v>
      </c>
      <c r="G319" s="224" t="s">
        <v>280</v>
      </c>
      <c r="H319" s="225">
        <v>13</v>
      </c>
      <c r="I319" s="226"/>
      <c r="J319" s="227">
        <f>ROUND(I319*H319,2)</f>
        <v>0</v>
      </c>
      <c r="K319" s="223" t="s">
        <v>30</v>
      </c>
      <c r="L319" s="72"/>
      <c r="M319" s="228" t="s">
        <v>30</v>
      </c>
      <c r="N319" s="229" t="s">
        <v>45</v>
      </c>
      <c r="O319" s="47"/>
      <c r="P319" s="230">
        <f>O319*H319</f>
        <v>0</v>
      </c>
      <c r="Q319" s="230">
        <v>0.00079000000000000001</v>
      </c>
      <c r="R319" s="230">
        <f>Q319*H319</f>
        <v>0.01027</v>
      </c>
      <c r="S319" s="230">
        <v>0</v>
      </c>
      <c r="T319" s="231">
        <f>S319*H319</f>
        <v>0</v>
      </c>
      <c r="AR319" s="24" t="s">
        <v>185</v>
      </c>
      <c r="AT319" s="24" t="s">
        <v>144</v>
      </c>
      <c r="AU319" s="24" t="s">
        <v>84</v>
      </c>
      <c r="AY319" s="24" t="s">
        <v>141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24" t="s">
        <v>82</v>
      </c>
      <c r="BK319" s="232">
        <f>ROUND(I319*H319,2)</f>
        <v>0</v>
      </c>
      <c r="BL319" s="24" t="s">
        <v>185</v>
      </c>
      <c r="BM319" s="24" t="s">
        <v>466</v>
      </c>
    </row>
    <row r="320" s="11" customFormat="1">
      <c r="B320" s="233"/>
      <c r="C320" s="234"/>
      <c r="D320" s="235" t="s">
        <v>150</v>
      </c>
      <c r="E320" s="236" t="s">
        <v>30</v>
      </c>
      <c r="F320" s="237" t="s">
        <v>440</v>
      </c>
      <c r="G320" s="234"/>
      <c r="H320" s="236" t="s">
        <v>30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AT320" s="243" t="s">
        <v>150</v>
      </c>
      <c r="AU320" s="243" t="s">
        <v>84</v>
      </c>
      <c r="AV320" s="11" t="s">
        <v>82</v>
      </c>
      <c r="AW320" s="11" t="s">
        <v>37</v>
      </c>
      <c r="AX320" s="11" t="s">
        <v>74</v>
      </c>
      <c r="AY320" s="243" t="s">
        <v>141</v>
      </c>
    </row>
    <row r="321" s="11" customFormat="1">
      <c r="B321" s="233"/>
      <c r="C321" s="234"/>
      <c r="D321" s="235" t="s">
        <v>150</v>
      </c>
      <c r="E321" s="236" t="s">
        <v>30</v>
      </c>
      <c r="F321" s="237" t="s">
        <v>467</v>
      </c>
      <c r="G321" s="234"/>
      <c r="H321" s="236" t="s">
        <v>30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AT321" s="243" t="s">
        <v>150</v>
      </c>
      <c r="AU321" s="243" t="s">
        <v>84</v>
      </c>
      <c r="AV321" s="11" t="s">
        <v>82</v>
      </c>
      <c r="AW321" s="11" t="s">
        <v>37</v>
      </c>
      <c r="AX321" s="11" t="s">
        <v>74</v>
      </c>
      <c r="AY321" s="243" t="s">
        <v>141</v>
      </c>
    </row>
    <row r="322" s="12" customFormat="1">
      <c r="B322" s="244"/>
      <c r="C322" s="245"/>
      <c r="D322" s="235" t="s">
        <v>150</v>
      </c>
      <c r="E322" s="246" t="s">
        <v>30</v>
      </c>
      <c r="F322" s="247" t="s">
        <v>705</v>
      </c>
      <c r="G322" s="245"/>
      <c r="H322" s="248">
        <v>13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AT322" s="254" t="s">
        <v>150</v>
      </c>
      <c r="AU322" s="254" t="s">
        <v>84</v>
      </c>
      <c r="AV322" s="12" t="s">
        <v>84</v>
      </c>
      <c r="AW322" s="12" t="s">
        <v>37</v>
      </c>
      <c r="AX322" s="12" t="s">
        <v>82</v>
      </c>
      <c r="AY322" s="254" t="s">
        <v>141</v>
      </c>
    </row>
    <row r="323" s="1" customFormat="1" ht="25.5" customHeight="1">
      <c r="B323" s="46"/>
      <c r="C323" s="221" t="s">
        <v>494</v>
      </c>
      <c r="D323" s="221" t="s">
        <v>144</v>
      </c>
      <c r="E323" s="222" t="s">
        <v>470</v>
      </c>
      <c r="F323" s="223" t="s">
        <v>471</v>
      </c>
      <c r="G323" s="224" t="s">
        <v>280</v>
      </c>
      <c r="H323" s="225">
        <v>167</v>
      </c>
      <c r="I323" s="226"/>
      <c r="J323" s="227">
        <f>ROUND(I323*H323,2)</f>
        <v>0</v>
      </c>
      <c r="K323" s="223" t="s">
        <v>30</v>
      </c>
      <c r="L323" s="72"/>
      <c r="M323" s="228" t="s">
        <v>30</v>
      </c>
      <c r="N323" s="229" t="s">
        <v>45</v>
      </c>
      <c r="O323" s="47"/>
      <c r="P323" s="230">
        <f>O323*H323</f>
        <v>0</v>
      </c>
      <c r="Q323" s="230">
        <v>0.00079000000000000001</v>
      </c>
      <c r="R323" s="230">
        <f>Q323*H323</f>
        <v>0.13192999999999999</v>
      </c>
      <c r="S323" s="230">
        <v>0</v>
      </c>
      <c r="T323" s="231">
        <f>S323*H323</f>
        <v>0</v>
      </c>
      <c r="AR323" s="24" t="s">
        <v>185</v>
      </c>
      <c r="AT323" s="24" t="s">
        <v>144</v>
      </c>
      <c r="AU323" s="24" t="s">
        <v>84</v>
      </c>
      <c r="AY323" s="24" t="s">
        <v>141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24" t="s">
        <v>82</v>
      </c>
      <c r="BK323" s="232">
        <f>ROUND(I323*H323,2)</f>
        <v>0</v>
      </c>
      <c r="BL323" s="24" t="s">
        <v>185</v>
      </c>
      <c r="BM323" s="24" t="s">
        <v>472</v>
      </c>
    </row>
    <row r="324" s="11" customFormat="1">
      <c r="B324" s="233"/>
      <c r="C324" s="234"/>
      <c r="D324" s="235" t="s">
        <v>150</v>
      </c>
      <c r="E324" s="236" t="s">
        <v>30</v>
      </c>
      <c r="F324" s="237" t="s">
        <v>440</v>
      </c>
      <c r="G324" s="234"/>
      <c r="H324" s="236" t="s">
        <v>30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AT324" s="243" t="s">
        <v>150</v>
      </c>
      <c r="AU324" s="243" t="s">
        <v>84</v>
      </c>
      <c r="AV324" s="11" t="s">
        <v>82</v>
      </c>
      <c r="AW324" s="11" t="s">
        <v>37</v>
      </c>
      <c r="AX324" s="11" t="s">
        <v>74</v>
      </c>
      <c r="AY324" s="243" t="s">
        <v>141</v>
      </c>
    </row>
    <row r="325" s="11" customFormat="1">
      <c r="B325" s="233"/>
      <c r="C325" s="234"/>
      <c r="D325" s="235" t="s">
        <v>150</v>
      </c>
      <c r="E325" s="236" t="s">
        <v>30</v>
      </c>
      <c r="F325" s="237" t="s">
        <v>473</v>
      </c>
      <c r="G325" s="234"/>
      <c r="H325" s="236" t="s">
        <v>30</v>
      </c>
      <c r="I325" s="238"/>
      <c r="J325" s="234"/>
      <c r="K325" s="234"/>
      <c r="L325" s="239"/>
      <c r="M325" s="240"/>
      <c r="N325" s="241"/>
      <c r="O325" s="241"/>
      <c r="P325" s="241"/>
      <c r="Q325" s="241"/>
      <c r="R325" s="241"/>
      <c r="S325" s="241"/>
      <c r="T325" s="242"/>
      <c r="AT325" s="243" t="s">
        <v>150</v>
      </c>
      <c r="AU325" s="243" t="s">
        <v>84</v>
      </c>
      <c r="AV325" s="11" t="s">
        <v>82</v>
      </c>
      <c r="AW325" s="11" t="s">
        <v>37</v>
      </c>
      <c r="AX325" s="11" t="s">
        <v>74</v>
      </c>
      <c r="AY325" s="243" t="s">
        <v>141</v>
      </c>
    </row>
    <row r="326" s="12" customFormat="1">
      <c r="B326" s="244"/>
      <c r="C326" s="245"/>
      <c r="D326" s="235" t="s">
        <v>150</v>
      </c>
      <c r="E326" s="246" t="s">
        <v>30</v>
      </c>
      <c r="F326" s="247" t="s">
        <v>706</v>
      </c>
      <c r="G326" s="245"/>
      <c r="H326" s="248">
        <v>167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AT326" s="254" t="s">
        <v>150</v>
      </c>
      <c r="AU326" s="254" t="s">
        <v>84</v>
      </c>
      <c r="AV326" s="12" t="s">
        <v>84</v>
      </c>
      <c r="AW326" s="12" t="s">
        <v>37</v>
      </c>
      <c r="AX326" s="12" t="s">
        <v>82</v>
      </c>
      <c r="AY326" s="254" t="s">
        <v>141</v>
      </c>
    </row>
    <row r="327" s="1" customFormat="1" ht="16.5" customHeight="1">
      <c r="B327" s="46"/>
      <c r="C327" s="221" t="s">
        <v>499</v>
      </c>
      <c r="D327" s="221" t="s">
        <v>144</v>
      </c>
      <c r="E327" s="222" t="s">
        <v>476</v>
      </c>
      <c r="F327" s="223" t="s">
        <v>477</v>
      </c>
      <c r="G327" s="224" t="s">
        <v>302</v>
      </c>
      <c r="H327" s="225">
        <v>0.48899999999999999</v>
      </c>
      <c r="I327" s="226"/>
      <c r="J327" s="227">
        <f>ROUND(I327*H327,2)</f>
        <v>0</v>
      </c>
      <c r="K327" s="223" t="s">
        <v>162</v>
      </c>
      <c r="L327" s="72"/>
      <c r="M327" s="228" t="s">
        <v>30</v>
      </c>
      <c r="N327" s="229" t="s">
        <v>45</v>
      </c>
      <c r="O327" s="47"/>
      <c r="P327" s="230">
        <f>O327*H327</f>
        <v>0</v>
      </c>
      <c r="Q327" s="230">
        <v>0</v>
      </c>
      <c r="R327" s="230">
        <f>Q327*H327</f>
        <v>0</v>
      </c>
      <c r="S327" s="230">
        <v>0</v>
      </c>
      <c r="T327" s="231">
        <f>S327*H327</f>
        <v>0</v>
      </c>
      <c r="AR327" s="24" t="s">
        <v>185</v>
      </c>
      <c r="AT327" s="24" t="s">
        <v>144</v>
      </c>
      <c r="AU327" s="24" t="s">
        <v>84</v>
      </c>
      <c r="AY327" s="24" t="s">
        <v>141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24" t="s">
        <v>82</v>
      </c>
      <c r="BK327" s="232">
        <f>ROUND(I327*H327,2)</f>
        <v>0</v>
      </c>
      <c r="BL327" s="24" t="s">
        <v>185</v>
      </c>
      <c r="BM327" s="24" t="s">
        <v>478</v>
      </c>
    </row>
    <row r="328" s="10" customFormat="1" ht="29.88" customHeight="1">
      <c r="B328" s="205"/>
      <c r="C328" s="206"/>
      <c r="D328" s="207" t="s">
        <v>73</v>
      </c>
      <c r="E328" s="219" t="s">
        <v>479</v>
      </c>
      <c r="F328" s="219" t="s">
        <v>480</v>
      </c>
      <c r="G328" s="206"/>
      <c r="H328" s="206"/>
      <c r="I328" s="209"/>
      <c r="J328" s="220">
        <f>BK328</f>
        <v>0</v>
      </c>
      <c r="K328" s="206"/>
      <c r="L328" s="211"/>
      <c r="M328" s="212"/>
      <c r="N328" s="213"/>
      <c r="O328" s="213"/>
      <c r="P328" s="214">
        <f>SUM(P329:P376)</f>
        <v>0</v>
      </c>
      <c r="Q328" s="213"/>
      <c r="R328" s="214">
        <f>SUM(R329:R376)</f>
        <v>3.00935</v>
      </c>
      <c r="S328" s="213"/>
      <c r="T328" s="215">
        <f>SUM(T329:T376)</f>
        <v>0</v>
      </c>
      <c r="AR328" s="216" t="s">
        <v>84</v>
      </c>
      <c r="AT328" s="217" t="s">
        <v>73</v>
      </c>
      <c r="AU328" s="217" t="s">
        <v>82</v>
      </c>
      <c r="AY328" s="216" t="s">
        <v>141</v>
      </c>
      <c r="BK328" s="218">
        <f>SUM(BK329:BK376)</f>
        <v>0</v>
      </c>
    </row>
    <row r="329" s="1" customFormat="1" ht="25.5" customHeight="1">
      <c r="B329" s="46"/>
      <c r="C329" s="221" t="s">
        <v>506</v>
      </c>
      <c r="D329" s="221" t="s">
        <v>144</v>
      </c>
      <c r="E329" s="222" t="s">
        <v>482</v>
      </c>
      <c r="F329" s="223" t="s">
        <v>483</v>
      </c>
      <c r="G329" s="224" t="s">
        <v>147</v>
      </c>
      <c r="H329" s="225">
        <v>33</v>
      </c>
      <c r="I329" s="226"/>
      <c r="J329" s="227">
        <f>ROUND(I329*H329,2)</f>
        <v>0</v>
      </c>
      <c r="K329" s="223" t="s">
        <v>30</v>
      </c>
      <c r="L329" s="72"/>
      <c r="M329" s="228" t="s">
        <v>30</v>
      </c>
      <c r="N329" s="229" t="s">
        <v>45</v>
      </c>
      <c r="O329" s="47"/>
      <c r="P329" s="230">
        <f>O329*H329</f>
        <v>0</v>
      </c>
      <c r="Q329" s="230">
        <v>0.00025999999999999998</v>
      </c>
      <c r="R329" s="230">
        <f>Q329*H329</f>
        <v>0.0085799999999999991</v>
      </c>
      <c r="S329" s="230">
        <v>0</v>
      </c>
      <c r="T329" s="231">
        <f>S329*H329</f>
        <v>0</v>
      </c>
      <c r="AR329" s="24" t="s">
        <v>185</v>
      </c>
      <c r="AT329" s="24" t="s">
        <v>144</v>
      </c>
      <c r="AU329" s="24" t="s">
        <v>84</v>
      </c>
      <c r="AY329" s="24" t="s">
        <v>141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24" t="s">
        <v>82</v>
      </c>
      <c r="BK329" s="232">
        <f>ROUND(I329*H329,2)</f>
        <v>0</v>
      </c>
      <c r="BL329" s="24" t="s">
        <v>185</v>
      </c>
      <c r="BM329" s="24" t="s">
        <v>484</v>
      </c>
    </row>
    <row r="330" s="11" customFormat="1">
      <c r="B330" s="233"/>
      <c r="C330" s="234"/>
      <c r="D330" s="235" t="s">
        <v>150</v>
      </c>
      <c r="E330" s="236" t="s">
        <v>30</v>
      </c>
      <c r="F330" s="237" t="s">
        <v>647</v>
      </c>
      <c r="G330" s="234"/>
      <c r="H330" s="236" t="s">
        <v>30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AT330" s="243" t="s">
        <v>150</v>
      </c>
      <c r="AU330" s="243" t="s">
        <v>84</v>
      </c>
      <c r="AV330" s="11" t="s">
        <v>82</v>
      </c>
      <c r="AW330" s="11" t="s">
        <v>37</v>
      </c>
      <c r="AX330" s="11" t="s">
        <v>74</v>
      </c>
      <c r="AY330" s="243" t="s">
        <v>141</v>
      </c>
    </row>
    <row r="331" s="12" customFormat="1">
      <c r="B331" s="244"/>
      <c r="C331" s="245"/>
      <c r="D331" s="235" t="s">
        <v>150</v>
      </c>
      <c r="E331" s="246" t="s">
        <v>30</v>
      </c>
      <c r="F331" s="247" t="s">
        <v>707</v>
      </c>
      <c r="G331" s="245"/>
      <c r="H331" s="248">
        <v>5.9779999999999998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AT331" s="254" t="s">
        <v>150</v>
      </c>
      <c r="AU331" s="254" t="s">
        <v>84</v>
      </c>
      <c r="AV331" s="12" t="s">
        <v>84</v>
      </c>
      <c r="AW331" s="12" t="s">
        <v>37</v>
      </c>
      <c r="AX331" s="12" t="s">
        <v>74</v>
      </c>
      <c r="AY331" s="254" t="s">
        <v>141</v>
      </c>
    </row>
    <row r="332" s="12" customFormat="1">
      <c r="B332" s="244"/>
      <c r="C332" s="245"/>
      <c r="D332" s="235" t="s">
        <v>150</v>
      </c>
      <c r="E332" s="246" t="s">
        <v>30</v>
      </c>
      <c r="F332" s="247" t="s">
        <v>708</v>
      </c>
      <c r="G332" s="245"/>
      <c r="H332" s="248">
        <v>5.5220000000000002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AT332" s="254" t="s">
        <v>150</v>
      </c>
      <c r="AU332" s="254" t="s">
        <v>84</v>
      </c>
      <c r="AV332" s="12" t="s">
        <v>84</v>
      </c>
      <c r="AW332" s="12" t="s">
        <v>37</v>
      </c>
      <c r="AX332" s="12" t="s">
        <v>74</v>
      </c>
      <c r="AY332" s="254" t="s">
        <v>141</v>
      </c>
    </row>
    <row r="333" s="12" customFormat="1">
      <c r="B333" s="244"/>
      <c r="C333" s="245"/>
      <c r="D333" s="235" t="s">
        <v>150</v>
      </c>
      <c r="E333" s="246" t="s">
        <v>30</v>
      </c>
      <c r="F333" s="247" t="s">
        <v>709</v>
      </c>
      <c r="G333" s="245"/>
      <c r="H333" s="248">
        <v>19.152000000000001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AT333" s="254" t="s">
        <v>150</v>
      </c>
      <c r="AU333" s="254" t="s">
        <v>84</v>
      </c>
      <c r="AV333" s="12" t="s">
        <v>84</v>
      </c>
      <c r="AW333" s="12" t="s">
        <v>37</v>
      </c>
      <c r="AX333" s="12" t="s">
        <v>74</v>
      </c>
      <c r="AY333" s="254" t="s">
        <v>141</v>
      </c>
    </row>
    <row r="334" s="12" customFormat="1">
      <c r="B334" s="244"/>
      <c r="C334" s="245"/>
      <c r="D334" s="235" t="s">
        <v>150</v>
      </c>
      <c r="E334" s="246" t="s">
        <v>30</v>
      </c>
      <c r="F334" s="247" t="s">
        <v>710</v>
      </c>
      <c r="G334" s="245"/>
      <c r="H334" s="248">
        <v>2.3479999999999999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AT334" s="254" t="s">
        <v>150</v>
      </c>
      <c r="AU334" s="254" t="s">
        <v>84</v>
      </c>
      <c r="AV334" s="12" t="s">
        <v>84</v>
      </c>
      <c r="AW334" s="12" t="s">
        <v>37</v>
      </c>
      <c r="AX334" s="12" t="s">
        <v>74</v>
      </c>
      <c r="AY334" s="254" t="s">
        <v>141</v>
      </c>
    </row>
    <row r="335" s="13" customFormat="1">
      <c r="B335" s="255"/>
      <c r="C335" s="256"/>
      <c r="D335" s="235" t="s">
        <v>150</v>
      </c>
      <c r="E335" s="257" t="s">
        <v>30</v>
      </c>
      <c r="F335" s="258" t="s">
        <v>170</v>
      </c>
      <c r="G335" s="256"/>
      <c r="H335" s="259">
        <v>33</v>
      </c>
      <c r="I335" s="260"/>
      <c r="J335" s="256"/>
      <c r="K335" s="256"/>
      <c r="L335" s="261"/>
      <c r="M335" s="262"/>
      <c r="N335" s="263"/>
      <c r="O335" s="263"/>
      <c r="P335" s="263"/>
      <c r="Q335" s="263"/>
      <c r="R335" s="263"/>
      <c r="S335" s="263"/>
      <c r="T335" s="264"/>
      <c r="AT335" s="265" t="s">
        <v>150</v>
      </c>
      <c r="AU335" s="265" t="s">
        <v>84</v>
      </c>
      <c r="AV335" s="13" t="s">
        <v>148</v>
      </c>
      <c r="AW335" s="13" t="s">
        <v>37</v>
      </c>
      <c r="AX335" s="13" t="s">
        <v>82</v>
      </c>
      <c r="AY335" s="265" t="s">
        <v>141</v>
      </c>
    </row>
    <row r="336" s="1" customFormat="1" ht="25.5" customHeight="1">
      <c r="B336" s="46"/>
      <c r="C336" s="221" t="s">
        <v>512</v>
      </c>
      <c r="D336" s="221" t="s">
        <v>144</v>
      </c>
      <c r="E336" s="222" t="s">
        <v>488</v>
      </c>
      <c r="F336" s="223" t="s">
        <v>489</v>
      </c>
      <c r="G336" s="224" t="s">
        <v>147</v>
      </c>
      <c r="H336" s="225">
        <v>22</v>
      </c>
      <c r="I336" s="226"/>
      <c r="J336" s="227">
        <f>ROUND(I336*H336,2)</f>
        <v>0</v>
      </c>
      <c r="K336" s="223" t="s">
        <v>162</v>
      </c>
      <c r="L336" s="72"/>
      <c r="M336" s="228" t="s">
        <v>30</v>
      </c>
      <c r="N336" s="229" t="s">
        <v>45</v>
      </c>
      <c r="O336" s="47"/>
      <c r="P336" s="230">
        <f>O336*H336</f>
        <v>0</v>
      </c>
      <c r="Q336" s="230">
        <v>0.00027</v>
      </c>
      <c r="R336" s="230">
        <f>Q336*H336</f>
        <v>0.00594</v>
      </c>
      <c r="S336" s="230">
        <v>0</v>
      </c>
      <c r="T336" s="231">
        <f>S336*H336</f>
        <v>0</v>
      </c>
      <c r="AR336" s="24" t="s">
        <v>185</v>
      </c>
      <c r="AT336" s="24" t="s">
        <v>144</v>
      </c>
      <c r="AU336" s="24" t="s">
        <v>84</v>
      </c>
      <c r="AY336" s="24" t="s">
        <v>141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24" t="s">
        <v>82</v>
      </c>
      <c r="BK336" s="232">
        <f>ROUND(I336*H336,2)</f>
        <v>0</v>
      </c>
      <c r="BL336" s="24" t="s">
        <v>185</v>
      </c>
      <c r="BM336" s="24" t="s">
        <v>490</v>
      </c>
    </row>
    <row r="337" s="11" customFormat="1">
      <c r="B337" s="233"/>
      <c r="C337" s="234"/>
      <c r="D337" s="235" t="s">
        <v>150</v>
      </c>
      <c r="E337" s="236" t="s">
        <v>30</v>
      </c>
      <c r="F337" s="237" t="s">
        <v>647</v>
      </c>
      <c r="G337" s="234"/>
      <c r="H337" s="236" t="s">
        <v>30</v>
      </c>
      <c r="I337" s="238"/>
      <c r="J337" s="234"/>
      <c r="K337" s="234"/>
      <c r="L337" s="239"/>
      <c r="M337" s="240"/>
      <c r="N337" s="241"/>
      <c r="O337" s="241"/>
      <c r="P337" s="241"/>
      <c r="Q337" s="241"/>
      <c r="R337" s="241"/>
      <c r="S337" s="241"/>
      <c r="T337" s="242"/>
      <c r="AT337" s="243" t="s">
        <v>150</v>
      </c>
      <c r="AU337" s="243" t="s">
        <v>84</v>
      </c>
      <c r="AV337" s="11" t="s">
        <v>82</v>
      </c>
      <c r="AW337" s="11" t="s">
        <v>37</v>
      </c>
      <c r="AX337" s="11" t="s">
        <v>74</v>
      </c>
      <c r="AY337" s="243" t="s">
        <v>141</v>
      </c>
    </row>
    <row r="338" s="12" customFormat="1">
      <c r="B338" s="244"/>
      <c r="C338" s="245"/>
      <c r="D338" s="235" t="s">
        <v>150</v>
      </c>
      <c r="E338" s="246" t="s">
        <v>30</v>
      </c>
      <c r="F338" s="247" t="s">
        <v>711</v>
      </c>
      <c r="G338" s="245"/>
      <c r="H338" s="248">
        <v>7.9500000000000002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AT338" s="254" t="s">
        <v>150</v>
      </c>
      <c r="AU338" s="254" t="s">
        <v>84</v>
      </c>
      <c r="AV338" s="12" t="s">
        <v>84</v>
      </c>
      <c r="AW338" s="12" t="s">
        <v>37</v>
      </c>
      <c r="AX338" s="12" t="s">
        <v>74</v>
      </c>
      <c r="AY338" s="254" t="s">
        <v>141</v>
      </c>
    </row>
    <row r="339" s="12" customFormat="1">
      <c r="B339" s="244"/>
      <c r="C339" s="245"/>
      <c r="D339" s="235" t="s">
        <v>150</v>
      </c>
      <c r="E339" s="246" t="s">
        <v>30</v>
      </c>
      <c r="F339" s="247" t="s">
        <v>661</v>
      </c>
      <c r="G339" s="245"/>
      <c r="H339" s="248">
        <v>4.7699999999999996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AT339" s="254" t="s">
        <v>150</v>
      </c>
      <c r="AU339" s="254" t="s">
        <v>84</v>
      </c>
      <c r="AV339" s="12" t="s">
        <v>84</v>
      </c>
      <c r="AW339" s="12" t="s">
        <v>37</v>
      </c>
      <c r="AX339" s="12" t="s">
        <v>74</v>
      </c>
      <c r="AY339" s="254" t="s">
        <v>141</v>
      </c>
    </row>
    <row r="340" s="12" customFormat="1">
      <c r="B340" s="244"/>
      <c r="C340" s="245"/>
      <c r="D340" s="235" t="s">
        <v>150</v>
      </c>
      <c r="E340" s="246" t="s">
        <v>30</v>
      </c>
      <c r="F340" s="247" t="s">
        <v>712</v>
      </c>
      <c r="G340" s="245"/>
      <c r="H340" s="248">
        <v>7.4880000000000004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AT340" s="254" t="s">
        <v>150</v>
      </c>
      <c r="AU340" s="254" t="s">
        <v>84</v>
      </c>
      <c r="AV340" s="12" t="s">
        <v>84</v>
      </c>
      <c r="AW340" s="12" t="s">
        <v>37</v>
      </c>
      <c r="AX340" s="12" t="s">
        <v>74</v>
      </c>
      <c r="AY340" s="254" t="s">
        <v>141</v>
      </c>
    </row>
    <row r="341" s="12" customFormat="1">
      <c r="B341" s="244"/>
      <c r="C341" s="245"/>
      <c r="D341" s="235" t="s">
        <v>150</v>
      </c>
      <c r="E341" s="246" t="s">
        <v>30</v>
      </c>
      <c r="F341" s="247" t="s">
        <v>713</v>
      </c>
      <c r="G341" s="245"/>
      <c r="H341" s="248">
        <v>1.792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AT341" s="254" t="s">
        <v>150</v>
      </c>
      <c r="AU341" s="254" t="s">
        <v>84</v>
      </c>
      <c r="AV341" s="12" t="s">
        <v>84</v>
      </c>
      <c r="AW341" s="12" t="s">
        <v>37</v>
      </c>
      <c r="AX341" s="12" t="s">
        <v>74</v>
      </c>
      <c r="AY341" s="254" t="s">
        <v>141</v>
      </c>
    </row>
    <row r="342" s="13" customFormat="1">
      <c r="B342" s="255"/>
      <c r="C342" s="256"/>
      <c r="D342" s="235" t="s">
        <v>150</v>
      </c>
      <c r="E342" s="257" t="s">
        <v>30</v>
      </c>
      <c r="F342" s="258" t="s">
        <v>170</v>
      </c>
      <c r="G342" s="256"/>
      <c r="H342" s="259">
        <v>22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AT342" s="265" t="s">
        <v>150</v>
      </c>
      <c r="AU342" s="265" t="s">
        <v>84</v>
      </c>
      <c r="AV342" s="13" t="s">
        <v>148</v>
      </c>
      <c r="AW342" s="13" t="s">
        <v>37</v>
      </c>
      <c r="AX342" s="13" t="s">
        <v>82</v>
      </c>
      <c r="AY342" s="265" t="s">
        <v>141</v>
      </c>
    </row>
    <row r="343" s="1" customFormat="1" ht="25.5" customHeight="1">
      <c r="B343" s="46"/>
      <c r="C343" s="221" t="s">
        <v>517</v>
      </c>
      <c r="D343" s="221" t="s">
        <v>144</v>
      </c>
      <c r="E343" s="222" t="s">
        <v>495</v>
      </c>
      <c r="F343" s="223" t="s">
        <v>496</v>
      </c>
      <c r="G343" s="224" t="s">
        <v>147</v>
      </c>
      <c r="H343" s="225">
        <v>53.5</v>
      </c>
      <c r="I343" s="226"/>
      <c r="J343" s="227">
        <f>ROUND(I343*H343,2)</f>
        <v>0</v>
      </c>
      <c r="K343" s="223" t="s">
        <v>30</v>
      </c>
      <c r="L343" s="72"/>
      <c r="M343" s="228" t="s">
        <v>30</v>
      </c>
      <c r="N343" s="229" t="s">
        <v>45</v>
      </c>
      <c r="O343" s="47"/>
      <c r="P343" s="230">
        <f>O343*H343</f>
        <v>0</v>
      </c>
      <c r="Q343" s="230">
        <v>0.00025999999999999998</v>
      </c>
      <c r="R343" s="230">
        <f>Q343*H343</f>
        <v>0.013909999999999999</v>
      </c>
      <c r="S343" s="230">
        <v>0</v>
      </c>
      <c r="T343" s="231">
        <f>S343*H343</f>
        <v>0</v>
      </c>
      <c r="AR343" s="24" t="s">
        <v>185</v>
      </c>
      <c r="AT343" s="24" t="s">
        <v>144</v>
      </c>
      <c r="AU343" s="24" t="s">
        <v>84</v>
      </c>
      <c r="AY343" s="24" t="s">
        <v>141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24" t="s">
        <v>82</v>
      </c>
      <c r="BK343" s="232">
        <f>ROUND(I343*H343,2)</f>
        <v>0</v>
      </c>
      <c r="BL343" s="24" t="s">
        <v>185</v>
      </c>
      <c r="BM343" s="24" t="s">
        <v>497</v>
      </c>
    </row>
    <row r="344" s="11" customFormat="1">
      <c r="B344" s="233"/>
      <c r="C344" s="234"/>
      <c r="D344" s="235" t="s">
        <v>150</v>
      </c>
      <c r="E344" s="236" t="s">
        <v>30</v>
      </c>
      <c r="F344" s="237" t="s">
        <v>498</v>
      </c>
      <c r="G344" s="234"/>
      <c r="H344" s="236" t="s">
        <v>30</v>
      </c>
      <c r="I344" s="238"/>
      <c r="J344" s="234"/>
      <c r="K344" s="234"/>
      <c r="L344" s="239"/>
      <c r="M344" s="240"/>
      <c r="N344" s="241"/>
      <c r="O344" s="241"/>
      <c r="P344" s="241"/>
      <c r="Q344" s="241"/>
      <c r="R344" s="241"/>
      <c r="S344" s="241"/>
      <c r="T344" s="242"/>
      <c r="AT344" s="243" t="s">
        <v>150</v>
      </c>
      <c r="AU344" s="243" t="s">
        <v>84</v>
      </c>
      <c r="AV344" s="11" t="s">
        <v>82</v>
      </c>
      <c r="AW344" s="11" t="s">
        <v>37</v>
      </c>
      <c r="AX344" s="11" t="s">
        <v>74</v>
      </c>
      <c r="AY344" s="243" t="s">
        <v>141</v>
      </c>
    </row>
    <row r="345" s="11" customFormat="1">
      <c r="B345" s="233"/>
      <c r="C345" s="234"/>
      <c r="D345" s="235" t="s">
        <v>150</v>
      </c>
      <c r="E345" s="236" t="s">
        <v>30</v>
      </c>
      <c r="F345" s="237" t="s">
        <v>236</v>
      </c>
      <c r="G345" s="234"/>
      <c r="H345" s="236" t="s">
        <v>30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AT345" s="243" t="s">
        <v>150</v>
      </c>
      <c r="AU345" s="243" t="s">
        <v>84</v>
      </c>
      <c r="AV345" s="11" t="s">
        <v>82</v>
      </c>
      <c r="AW345" s="11" t="s">
        <v>37</v>
      </c>
      <c r="AX345" s="11" t="s">
        <v>74</v>
      </c>
      <c r="AY345" s="243" t="s">
        <v>141</v>
      </c>
    </row>
    <row r="346" s="12" customFormat="1">
      <c r="B346" s="244"/>
      <c r="C346" s="245"/>
      <c r="D346" s="235" t="s">
        <v>150</v>
      </c>
      <c r="E346" s="246" t="s">
        <v>30</v>
      </c>
      <c r="F346" s="247" t="s">
        <v>655</v>
      </c>
      <c r="G346" s="245"/>
      <c r="H346" s="248">
        <v>53.5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AT346" s="254" t="s">
        <v>150</v>
      </c>
      <c r="AU346" s="254" t="s">
        <v>84</v>
      </c>
      <c r="AV346" s="12" t="s">
        <v>84</v>
      </c>
      <c r="AW346" s="12" t="s">
        <v>37</v>
      </c>
      <c r="AX346" s="12" t="s">
        <v>82</v>
      </c>
      <c r="AY346" s="254" t="s">
        <v>141</v>
      </c>
    </row>
    <row r="347" s="1" customFormat="1" ht="16.5" customHeight="1">
      <c r="B347" s="46"/>
      <c r="C347" s="277" t="s">
        <v>522</v>
      </c>
      <c r="D347" s="277" t="s">
        <v>349</v>
      </c>
      <c r="E347" s="278" t="s">
        <v>500</v>
      </c>
      <c r="F347" s="279" t="s">
        <v>501</v>
      </c>
      <c r="G347" s="280" t="s">
        <v>147</v>
      </c>
      <c r="H347" s="281">
        <v>33</v>
      </c>
      <c r="I347" s="282"/>
      <c r="J347" s="283">
        <f>ROUND(I347*H347,2)</f>
        <v>0</v>
      </c>
      <c r="K347" s="279" t="s">
        <v>30</v>
      </c>
      <c r="L347" s="284"/>
      <c r="M347" s="285" t="s">
        <v>30</v>
      </c>
      <c r="N347" s="286" t="s">
        <v>45</v>
      </c>
      <c r="O347" s="47"/>
      <c r="P347" s="230">
        <f>O347*H347</f>
        <v>0</v>
      </c>
      <c r="Q347" s="230">
        <v>0.012999999999999999</v>
      </c>
      <c r="R347" s="230">
        <f>Q347*H347</f>
        <v>0.42899999999999999</v>
      </c>
      <c r="S347" s="230">
        <v>0</v>
      </c>
      <c r="T347" s="231">
        <f>S347*H347</f>
        <v>0</v>
      </c>
      <c r="AR347" s="24" t="s">
        <v>348</v>
      </c>
      <c r="AT347" s="24" t="s">
        <v>349</v>
      </c>
      <c r="AU347" s="24" t="s">
        <v>84</v>
      </c>
      <c r="AY347" s="24" t="s">
        <v>141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24" t="s">
        <v>82</v>
      </c>
      <c r="BK347" s="232">
        <f>ROUND(I347*H347,2)</f>
        <v>0</v>
      </c>
      <c r="BL347" s="24" t="s">
        <v>185</v>
      </c>
      <c r="BM347" s="24" t="s">
        <v>502</v>
      </c>
    </row>
    <row r="348" s="11" customFormat="1">
      <c r="B348" s="233"/>
      <c r="C348" s="234"/>
      <c r="D348" s="235" t="s">
        <v>150</v>
      </c>
      <c r="E348" s="236" t="s">
        <v>30</v>
      </c>
      <c r="F348" s="237" t="s">
        <v>503</v>
      </c>
      <c r="G348" s="234"/>
      <c r="H348" s="236" t="s">
        <v>30</v>
      </c>
      <c r="I348" s="238"/>
      <c r="J348" s="234"/>
      <c r="K348" s="234"/>
      <c r="L348" s="239"/>
      <c r="M348" s="240"/>
      <c r="N348" s="241"/>
      <c r="O348" s="241"/>
      <c r="P348" s="241"/>
      <c r="Q348" s="241"/>
      <c r="R348" s="241"/>
      <c r="S348" s="241"/>
      <c r="T348" s="242"/>
      <c r="AT348" s="243" t="s">
        <v>150</v>
      </c>
      <c r="AU348" s="243" t="s">
        <v>84</v>
      </c>
      <c r="AV348" s="11" t="s">
        <v>82</v>
      </c>
      <c r="AW348" s="11" t="s">
        <v>37</v>
      </c>
      <c r="AX348" s="11" t="s">
        <v>74</v>
      </c>
      <c r="AY348" s="243" t="s">
        <v>141</v>
      </c>
    </row>
    <row r="349" s="11" customFormat="1">
      <c r="B349" s="233"/>
      <c r="C349" s="234"/>
      <c r="D349" s="235" t="s">
        <v>150</v>
      </c>
      <c r="E349" s="236" t="s">
        <v>30</v>
      </c>
      <c r="F349" s="237" t="s">
        <v>504</v>
      </c>
      <c r="G349" s="234"/>
      <c r="H349" s="236" t="s">
        <v>30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AT349" s="243" t="s">
        <v>150</v>
      </c>
      <c r="AU349" s="243" t="s">
        <v>84</v>
      </c>
      <c r="AV349" s="11" t="s">
        <v>82</v>
      </c>
      <c r="AW349" s="11" t="s">
        <v>37</v>
      </c>
      <c r="AX349" s="11" t="s">
        <v>74</v>
      </c>
      <c r="AY349" s="243" t="s">
        <v>141</v>
      </c>
    </row>
    <row r="350" s="12" customFormat="1">
      <c r="B350" s="244"/>
      <c r="C350" s="245"/>
      <c r="D350" s="235" t="s">
        <v>150</v>
      </c>
      <c r="E350" s="246" t="s">
        <v>30</v>
      </c>
      <c r="F350" s="247" t="s">
        <v>714</v>
      </c>
      <c r="G350" s="245"/>
      <c r="H350" s="248">
        <v>33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AT350" s="254" t="s">
        <v>150</v>
      </c>
      <c r="AU350" s="254" t="s">
        <v>84</v>
      </c>
      <c r="AV350" s="12" t="s">
        <v>84</v>
      </c>
      <c r="AW350" s="12" t="s">
        <v>37</v>
      </c>
      <c r="AX350" s="12" t="s">
        <v>82</v>
      </c>
      <c r="AY350" s="254" t="s">
        <v>141</v>
      </c>
    </row>
    <row r="351" s="1" customFormat="1" ht="16.5" customHeight="1">
      <c r="B351" s="46"/>
      <c r="C351" s="277" t="s">
        <v>526</v>
      </c>
      <c r="D351" s="277" t="s">
        <v>349</v>
      </c>
      <c r="E351" s="278" t="s">
        <v>507</v>
      </c>
      <c r="F351" s="279" t="s">
        <v>508</v>
      </c>
      <c r="G351" s="280" t="s">
        <v>147</v>
      </c>
      <c r="H351" s="281">
        <v>22</v>
      </c>
      <c r="I351" s="282"/>
      <c r="J351" s="283">
        <f>ROUND(I351*H351,2)</f>
        <v>0</v>
      </c>
      <c r="K351" s="279" t="s">
        <v>30</v>
      </c>
      <c r="L351" s="284"/>
      <c r="M351" s="285" t="s">
        <v>30</v>
      </c>
      <c r="N351" s="286" t="s">
        <v>45</v>
      </c>
      <c r="O351" s="47"/>
      <c r="P351" s="230">
        <f>O351*H351</f>
        <v>0</v>
      </c>
      <c r="Q351" s="230">
        <v>0.016</v>
      </c>
      <c r="R351" s="230">
        <f>Q351*H351</f>
        <v>0.35199999999999998</v>
      </c>
      <c r="S351" s="230">
        <v>0</v>
      </c>
      <c r="T351" s="231">
        <f>S351*H351</f>
        <v>0</v>
      </c>
      <c r="AR351" s="24" t="s">
        <v>348</v>
      </c>
      <c r="AT351" s="24" t="s">
        <v>349</v>
      </c>
      <c r="AU351" s="24" t="s">
        <v>84</v>
      </c>
      <c r="AY351" s="24" t="s">
        <v>141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24" t="s">
        <v>82</v>
      </c>
      <c r="BK351" s="232">
        <f>ROUND(I351*H351,2)</f>
        <v>0</v>
      </c>
      <c r="BL351" s="24" t="s">
        <v>185</v>
      </c>
      <c r="BM351" s="24" t="s">
        <v>509</v>
      </c>
    </row>
    <row r="352" s="11" customFormat="1">
      <c r="B352" s="233"/>
      <c r="C352" s="234"/>
      <c r="D352" s="235" t="s">
        <v>150</v>
      </c>
      <c r="E352" s="236" t="s">
        <v>30</v>
      </c>
      <c r="F352" s="237" t="s">
        <v>503</v>
      </c>
      <c r="G352" s="234"/>
      <c r="H352" s="236" t="s">
        <v>30</v>
      </c>
      <c r="I352" s="238"/>
      <c r="J352" s="234"/>
      <c r="K352" s="234"/>
      <c r="L352" s="239"/>
      <c r="M352" s="240"/>
      <c r="N352" s="241"/>
      <c r="O352" s="241"/>
      <c r="P352" s="241"/>
      <c r="Q352" s="241"/>
      <c r="R352" s="241"/>
      <c r="S352" s="241"/>
      <c r="T352" s="242"/>
      <c r="AT352" s="243" t="s">
        <v>150</v>
      </c>
      <c r="AU352" s="243" t="s">
        <v>84</v>
      </c>
      <c r="AV352" s="11" t="s">
        <v>82</v>
      </c>
      <c r="AW352" s="11" t="s">
        <v>37</v>
      </c>
      <c r="AX352" s="11" t="s">
        <v>74</v>
      </c>
      <c r="AY352" s="243" t="s">
        <v>141</v>
      </c>
    </row>
    <row r="353" s="11" customFormat="1">
      <c r="B353" s="233"/>
      <c r="C353" s="234"/>
      <c r="D353" s="235" t="s">
        <v>150</v>
      </c>
      <c r="E353" s="236" t="s">
        <v>30</v>
      </c>
      <c r="F353" s="237" t="s">
        <v>510</v>
      </c>
      <c r="G353" s="234"/>
      <c r="H353" s="236" t="s">
        <v>30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AT353" s="243" t="s">
        <v>150</v>
      </c>
      <c r="AU353" s="243" t="s">
        <v>84</v>
      </c>
      <c r="AV353" s="11" t="s">
        <v>82</v>
      </c>
      <c r="AW353" s="11" t="s">
        <v>37</v>
      </c>
      <c r="AX353" s="11" t="s">
        <v>74</v>
      </c>
      <c r="AY353" s="243" t="s">
        <v>141</v>
      </c>
    </row>
    <row r="354" s="11" customFormat="1">
      <c r="B354" s="233"/>
      <c r="C354" s="234"/>
      <c r="D354" s="235" t="s">
        <v>150</v>
      </c>
      <c r="E354" s="236" t="s">
        <v>30</v>
      </c>
      <c r="F354" s="237" t="s">
        <v>647</v>
      </c>
      <c r="G354" s="234"/>
      <c r="H354" s="236" t="s">
        <v>30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AT354" s="243" t="s">
        <v>150</v>
      </c>
      <c r="AU354" s="243" t="s">
        <v>84</v>
      </c>
      <c r="AV354" s="11" t="s">
        <v>82</v>
      </c>
      <c r="AW354" s="11" t="s">
        <v>37</v>
      </c>
      <c r="AX354" s="11" t="s">
        <v>74</v>
      </c>
      <c r="AY354" s="243" t="s">
        <v>141</v>
      </c>
    </row>
    <row r="355" s="12" customFormat="1">
      <c r="B355" s="244"/>
      <c r="C355" s="245"/>
      <c r="D355" s="235" t="s">
        <v>150</v>
      </c>
      <c r="E355" s="246" t="s">
        <v>30</v>
      </c>
      <c r="F355" s="247" t="s">
        <v>715</v>
      </c>
      <c r="G355" s="245"/>
      <c r="H355" s="248">
        <v>22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AT355" s="254" t="s">
        <v>150</v>
      </c>
      <c r="AU355" s="254" t="s">
        <v>84</v>
      </c>
      <c r="AV355" s="12" t="s">
        <v>84</v>
      </c>
      <c r="AW355" s="12" t="s">
        <v>37</v>
      </c>
      <c r="AX355" s="12" t="s">
        <v>82</v>
      </c>
      <c r="AY355" s="254" t="s">
        <v>141</v>
      </c>
    </row>
    <row r="356" s="1" customFormat="1" ht="25.5" customHeight="1">
      <c r="B356" s="46"/>
      <c r="C356" s="277" t="s">
        <v>530</v>
      </c>
      <c r="D356" s="277" t="s">
        <v>349</v>
      </c>
      <c r="E356" s="278" t="s">
        <v>513</v>
      </c>
      <c r="F356" s="279" t="s">
        <v>514</v>
      </c>
      <c r="G356" s="280" t="s">
        <v>147</v>
      </c>
      <c r="H356" s="281">
        <v>53.5</v>
      </c>
      <c r="I356" s="282"/>
      <c r="J356" s="283">
        <f>ROUND(I356*H356,2)</f>
        <v>0</v>
      </c>
      <c r="K356" s="279" t="s">
        <v>30</v>
      </c>
      <c r="L356" s="284"/>
      <c r="M356" s="285" t="s">
        <v>30</v>
      </c>
      <c r="N356" s="286" t="s">
        <v>45</v>
      </c>
      <c r="O356" s="47"/>
      <c r="P356" s="230">
        <f>O356*H356</f>
        <v>0</v>
      </c>
      <c r="Q356" s="230">
        <v>0.032000000000000001</v>
      </c>
      <c r="R356" s="230">
        <f>Q356*H356</f>
        <v>1.712</v>
      </c>
      <c r="S356" s="230">
        <v>0</v>
      </c>
      <c r="T356" s="231">
        <f>S356*H356</f>
        <v>0</v>
      </c>
      <c r="AR356" s="24" t="s">
        <v>348</v>
      </c>
      <c r="AT356" s="24" t="s">
        <v>349</v>
      </c>
      <c r="AU356" s="24" t="s">
        <v>84</v>
      </c>
      <c r="AY356" s="24" t="s">
        <v>141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24" t="s">
        <v>82</v>
      </c>
      <c r="BK356" s="232">
        <f>ROUND(I356*H356,2)</f>
        <v>0</v>
      </c>
      <c r="BL356" s="24" t="s">
        <v>185</v>
      </c>
      <c r="BM356" s="24" t="s">
        <v>515</v>
      </c>
    </row>
    <row r="357" s="11" customFormat="1">
      <c r="B357" s="233"/>
      <c r="C357" s="234"/>
      <c r="D357" s="235" t="s">
        <v>150</v>
      </c>
      <c r="E357" s="236" t="s">
        <v>30</v>
      </c>
      <c r="F357" s="237" t="s">
        <v>503</v>
      </c>
      <c r="G357" s="234"/>
      <c r="H357" s="236" t="s">
        <v>30</v>
      </c>
      <c r="I357" s="238"/>
      <c r="J357" s="234"/>
      <c r="K357" s="234"/>
      <c r="L357" s="239"/>
      <c r="M357" s="240"/>
      <c r="N357" s="241"/>
      <c r="O357" s="241"/>
      <c r="P357" s="241"/>
      <c r="Q357" s="241"/>
      <c r="R357" s="241"/>
      <c r="S357" s="241"/>
      <c r="T357" s="242"/>
      <c r="AT357" s="243" t="s">
        <v>150</v>
      </c>
      <c r="AU357" s="243" t="s">
        <v>84</v>
      </c>
      <c r="AV357" s="11" t="s">
        <v>82</v>
      </c>
      <c r="AW357" s="11" t="s">
        <v>37</v>
      </c>
      <c r="AX357" s="11" t="s">
        <v>74</v>
      </c>
      <c r="AY357" s="243" t="s">
        <v>141</v>
      </c>
    </row>
    <row r="358" s="11" customFormat="1">
      <c r="B358" s="233"/>
      <c r="C358" s="234"/>
      <c r="D358" s="235" t="s">
        <v>150</v>
      </c>
      <c r="E358" s="236" t="s">
        <v>30</v>
      </c>
      <c r="F358" s="237" t="s">
        <v>516</v>
      </c>
      <c r="G358" s="234"/>
      <c r="H358" s="236" t="s">
        <v>30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AT358" s="243" t="s">
        <v>150</v>
      </c>
      <c r="AU358" s="243" t="s">
        <v>84</v>
      </c>
      <c r="AV358" s="11" t="s">
        <v>82</v>
      </c>
      <c r="AW358" s="11" t="s">
        <v>37</v>
      </c>
      <c r="AX358" s="11" t="s">
        <v>74</v>
      </c>
      <c r="AY358" s="243" t="s">
        <v>141</v>
      </c>
    </row>
    <row r="359" s="12" customFormat="1">
      <c r="B359" s="244"/>
      <c r="C359" s="245"/>
      <c r="D359" s="235" t="s">
        <v>150</v>
      </c>
      <c r="E359" s="246" t="s">
        <v>30</v>
      </c>
      <c r="F359" s="247" t="s">
        <v>655</v>
      </c>
      <c r="G359" s="245"/>
      <c r="H359" s="248">
        <v>53.5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AT359" s="254" t="s">
        <v>150</v>
      </c>
      <c r="AU359" s="254" t="s">
        <v>84</v>
      </c>
      <c r="AV359" s="12" t="s">
        <v>84</v>
      </c>
      <c r="AW359" s="12" t="s">
        <v>37</v>
      </c>
      <c r="AX359" s="12" t="s">
        <v>82</v>
      </c>
      <c r="AY359" s="254" t="s">
        <v>141</v>
      </c>
    </row>
    <row r="360" s="1" customFormat="1" ht="25.5" customHeight="1">
      <c r="B360" s="46"/>
      <c r="C360" s="221" t="s">
        <v>534</v>
      </c>
      <c r="D360" s="221" t="s">
        <v>144</v>
      </c>
      <c r="E360" s="222" t="s">
        <v>716</v>
      </c>
      <c r="F360" s="223" t="s">
        <v>717</v>
      </c>
      <c r="G360" s="224" t="s">
        <v>268</v>
      </c>
      <c r="H360" s="225">
        <v>3</v>
      </c>
      <c r="I360" s="226"/>
      <c r="J360" s="227">
        <f>ROUND(I360*H360,2)</f>
        <v>0</v>
      </c>
      <c r="K360" s="223" t="s">
        <v>30</v>
      </c>
      <c r="L360" s="72"/>
      <c r="M360" s="228" t="s">
        <v>30</v>
      </c>
      <c r="N360" s="229" t="s">
        <v>45</v>
      </c>
      <c r="O360" s="47"/>
      <c r="P360" s="230">
        <f>O360*H360</f>
        <v>0</v>
      </c>
      <c r="Q360" s="230">
        <v>0.00088000000000000003</v>
      </c>
      <c r="R360" s="230">
        <f>Q360*H360</f>
        <v>0.00264</v>
      </c>
      <c r="S360" s="230">
        <v>0</v>
      </c>
      <c r="T360" s="231">
        <f>S360*H360</f>
        <v>0</v>
      </c>
      <c r="AR360" s="24" t="s">
        <v>185</v>
      </c>
      <c r="AT360" s="24" t="s">
        <v>144</v>
      </c>
      <c r="AU360" s="24" t="s">
        <v>84</v>
      </c>
      <c r="AY360" s="24" t="s">
        <v>141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24" t="s">
        <v>82</v>
      </c>
      <c r="BK360" s="232">
        <f>ROUND(I360*H360,2)</f>
        <v>0</v>
      </c>
      <c r="BL360" s="24" t="s">
        <v>185</v>
      </c>
      <c r="BM360" s="24" t="s">
        <v>718</v>
      </c>
    </row>
    <row r="361" s="11" customFormat="1">
      <c r="B361" s="233"/>
      <c r="C361" s="234"/>
      <c r="D361" s="235" t="s">
        <v>150</v>
      </c>
      <c r="E361" s="236" t="s">
        <v>30</v>
      </c>
      <c r="F361" s="237" t="s">
        <v>719</v>
      </c>
      <c r="G361" s="234"/>
      <c r="H361" s="236" t="s">
        <v>30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AT361" s="243" t="s">
        <v>150</v>
      </c>
      <c r="AU361" s="243" t="s">
        <v>84</v>
      </c>
      <c r="AV361" s="11" t="s">
        <v>82</v>
      </c>
      <c r="AW361" s="11" t="s">
        <v>37</v>
      </c>
      <c r="AX361" s="11" t="s">
        <v>74</v>
      </c>
      <c r="AY361" s="243" t="s">
        <v>141</v>
      </c>
    </row>
    <row r="362" s="12" customFormat="1">
      <c r="B362" s="244"/>
      <c r="C362" s="245"/>
      <c r="D362" s="235" t="s">
        <v>150</v>
      </c>
      <c r="E362" s="246" t="s">
        <v>30</v>
      </c>
      <c r="F362" s="247" t="s">
        <v>159</v>
      </c>
      <c r="G362" s="245"/>
      <c r="H362" s="248">
        <v>3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AT362" s="254" t="s">
        <v>150</v>
      </c>
      <c r="AU362" s="254" t="s">
        <v>84</v>
      </c>
      <c r="AV362" s="12" t="s">
        <v>84</v>
      </c>
      <c r="AW362" s="12" t="s">
        <v>37</v>
      </c>
      <c r="AX362" s="12" t="s">
        <v>82</v>
      </c>
      <c r="AY362" s="254" t="s">
        <v>141</v>
      </c>
    </row>
    <row r="363" s="1" customFormat="1" ht="25.5" customHeight="1">
      <c r="B363" s="46"/>
      <c r="C363" s="221" t="s">
        <v>538</v>
      </c>
      <c r="D363" s="221" t="s">
        <v>144</v>
      </c>
      <c r="E363" s="222" t="s">
        <v>518</v>
      </c>
      <c r="F363" s="223" t="s">
        <v>519</v>
      </c>
      <c r="G363" s="224" t="s">
        <v>268</v>
      </c>
      <c r="H363" s="225">
        <v>1</v>
      </c>
      <c r="I363" s="226"/>
      <c r="J363" s="227">
        <f>ROUND(I363*H363,2)</f>
        <v>0</v>
      </c>
      <c r="K363" s="223" t="s">
        <v>30</v>
      </c>
      <c r="L363" s="72"/>
      <c r="M363" s="228" t="s">
        <v>30</v>
      </c>
      <c r="N363" s="229" t="s">
        <v>45</v>
      </c>
      <c r="O363" s="47"/>
      <c r="P363" s="230">
        <f>O363*H363</f>
        <v>0</v>
      </c>
      <c r="Q363" s="230">
        <v>0.00088000000000000003</v>
      </c>
      <c r="R363" s="230">
        <f>Q363*H363</f>
        <v>0.00088000000000000003</v>
      </c>
      <c r="S363" s="230">
        <v>0</v>
      </c>
      <c r="T363" s="231">
        <f>S363*H363</f>
        <v>0</v>
      </c>
      <c r="AR363" s="24" t="s">
        <v>185</v>
      </c>
      <c r="AT363" s="24" t="s">
        <v>144</v>
      </c>
      <c r="AU363" s="24" t="s">
        <v>84</v>
      </c>
      <c r="AY363" s="24" t="s">
        <v>141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24" t="s">
        <v>82</v>
      </c>
      <c r="BK363" s="232">
        <f>ROUND(I363*H363,2)</f>
        <v>0</v>
      </c>
      <c r="BL363" s="24" t="s">
        <v>185</v>
      </c>
      <c r="BM363" s="24" t="s">
        <v>520</v>
      </c>
    </row>
    <row r="364" s="11" customFormat="1">
      <c r="B364" s="233"/>
      <c r="C364" s="234"/>
      <c r="D364" s="235" t="s">
        <v>150</v>
      </c>
      <c r="E364" s="236" t="s">
        <v>30</v>
      </c>
      <c r="F364" s="237" t="s">
        <v>720</v>
      </c>
      <c r="G364" s="234"/>
      <c r="H364" s="236" t="s">
        <v>30</v>
      </c>
      <c r="I364" s="238"/>
      <c r="J364" s="234"/>
      <c r="K364" s="234"/>
      <c r="L364" s="239"/>
      <c r="M364" s="240"/>
      <c r="N364" s="241"/>
      <c r="O364" s="241"/>
      <c r="P364" s="241"/>
      <c r="Q364" s="241"/>
      <c r="R364" s="241"/>
      <c r="S364" s="241"/>
      <c r="T364" s="242"/>
      <c r="AT364" s="243" t="s">
        <v>150</v>
      </c>
      <c r="AU364" s="243" t="s">
        <v>84</v>
      </c>
      <c r="AV364" s="11" t="s">
        <v>82</v>
      </c>
      <c r="AW364" s="11" t="s">
        <v>37</v>
      </c>
      <c r="AX364" s="11" t="s">
        <v>74</v>
      </c>
      <c r="AY364" s="243" t="s">
        <v>141</v>
      </c>
    </row>
    <row r="365" s="12" customFormat="1">
      <c r="B365" s="244"/>
      <c r="C365" s="245"/>
      <c r="D365" s="235" t="s">
        <v>150</v>
      </c>
      <c r="E365" s="246" t="s">
        <v>30</v>
      </c>
      <c r="F365" s="247" t="s">
        <v>82</v>
      </c>
      <c r="G365" s="245"/>
      <c r="H365" s="248">
        <v>1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AT365" s="254" t="s">
        <v>150</v>
      </c>
      <c r="AU365" s="254" t="s">
        <v>84</v>
      </c>
      <c r="AV365" s="12" t="s">
        <v>84</v>
      </c>
      <c r="AW365" s="12" t="s">
        <v>37</v>
      </c>
      <c r="AX365" s="12" t="s">
        <v>82</v>
      </c>
      <c r="AY365" s="254" t="s">
        <v>141</v>
      </c>
    </row>
    <row r="366" s="1" customFormat="1" ht="38.25" customHeight="1">
      <c r="B366" s="46"/>
      <c r="C366" s="277" t="s">
        <v>543</v>
      </c>
      <c r="D366" s="277" t="s">
        <v>349</v>
      </c>
      <c r="E366" s="278" t="s">
        <v>721</v>
      </c>
      <c r="F366" s="279" t="s">
        <v>722</v>
      </c>
      <c r="G366" s="280" t="s">
        <v>268</v>
      </c>
      <c r="H366" s="281">
        <v>3</v>
      </c>
      <c r="I366" s="282"/>
      <c r="J366" s="283">
        <f>ROUND(I366*H366,2)</f>
        <v>0</v>
      </c>
      <c r="K366" s="279" t="s">
        <v>30</v>
      </c>
      <c r="L366" s="284"/>
      <c r="M366" s="285" t="s">
        <v>30</v>
      </c>
      <c r="N366" s="286" t="s">
        <v>45</v>
      </c>
      <c r="O366" s="47"/>
      <c r="P366" s="230">
        <f>O366*H366</f>
        <v>0</v>
      </c>
      <c r="Q366" s="230">
        <v>0.108</v>
      </c>
      <c r="R366" s="230">
        <f>Q366*H366</f>
        <v>0.32400000000000001</v>
      </c>
      <c r="S366" s="230">
        <v>0</v>
      </c>
      <c r="T366" s="231">
        <f>S366*H366</f>
        <v>0</v>
      </c>
      <c r="AR366" s="24" t="s">
        <v>348</v>
      </c>
      <c r="AT366" s="24" t="s">
        <v>349</v>
      </c>
      <c r="AU366" s="24" t="s">
        <v>84</v>
      </c>
      <c r="AY366" s="24" t="s">
        <v>141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24" t="s">
        <v>82</v>
      </c>
      <c r="BK366" s="232">
        <f>ROUND(I366*H366,2)</f>
        <v>0</v>
      </c>
      <c r="BL366" s="24" t="s">
        <v>185</v>
      </c>
      <c r="BM366" s="24" t="s">
        <v>723</v>
      </c>
    </row>
    <row r="367" s="11" customFormat="1">
      <c r="B367" s="233"/>
      <c r="C367" s="234"/>
      <c r="D367" s="235" t="s">
        <v>150</v>
      </c>
      <c r="E367" s="236" t="s">
        <v>30</v>
      </c>
      <c r="F367" s="237" t="s">
        <v>647</v>
      </c>
      <c r="G367" s="234"/>
      <c r="H367" s="236" t="s">
        <v>30</v>
      </c>
      <c r="I367" s="238"/>
      <c r="J367" s="234"/>
      <c r="K367" s="234"/>
      <c r="L367" s="239"/>
      <c r="M367" s="240"/>
      <c r="N367" s="241"/>
      <c r="O367" s="241"/>
      <c r="P367" s="241"/>
      <c r="Q367" s="241"/>
      <c r="R367" s="241"/>
      <c r="S367" s="241"/>
      <c r="T367" s="242"/>
      <c r="AT367" s="243" t="s">
        <v>150</v>
      </c>
      <c r="AU367" s="243" t="s">
        <v>84</v>
      </c>
      <c r="AV367" s="11" t="s">
        <v>82</v>
      </c>
      <c r="AW367" s="11" t="s">
        <v>37</v>
      </c>
      <c r="AX367" s="11" t="s">
        <v>74</v>
      </c>
      <c r="AY367" s="243" t="s">
        <v>141</v>
      </c>
    </row>
    <row r="368" s="12" customFormat="1">
      <c r="B368" s="244"/>
      <c r="C368" s="245"/>
      <c r="D368" s="235" t="s">
        <v>150</v>
      </c>
      <c r="E368" s="246" t="s">
        <v>30</v>
      </c>
      <c r="F368" s="247" t="s">
        <v>159</v>
      </c>
      <c r="G368" s="245"/>
      <c r="H368" s="248">
        <v>3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AT368" s="254" t="s">
        <v>150</v>
      </c>
      <c r="AU368" s="254" t="s">
        <v>84</v>
      </c>
      <c r="AV368" s="12" t="s">
        <v>84</v>
      </c>
      <c r="AW368" s="12" t="s">
        <v>37</v>
      </c>
      <c r="AX368" s="12" t="s">
        <v>82</v>
      </c>
      <c r="AY368" s="254" t="s">
        <v>141</v>
      </c>
    </row>
    <row r="369" s="1" customFormat="1" ht="38.25" customHeight="1">
      <c r="B369" s="46"/>
      <c r="C369" s="277" t="s">
        <v>549</v>
      </c>
      <c r="D369" s="277" t="s">
        <v>349</v>
      </c>
      <c r="E369" s="278" t="s">
        <v>523</v>
      </c>
      <c r="F369" s="279" t="s">
        <v>524</v>
      </c>
      <c r="G369" s="280" t="s">
        <v>268</v>
      </c>
      <c r="H369" s="281">
        <v>1</v>
      </c>
      <c r="I369" s="282"/>
      <c r="J369" s="283">
        <f>ROUND(I369*H369,2)</f>
        <v>0</v>
      </c>
      <c r="K369" s="279" t="s">
        <v>30</v>
      </c>
      <c r="L369" s="284"/>
      <c r="M369" s="285" t="s">
        <v>30</v>
      </c>
      <c r="N369" s="286" t="s">
        <v>45</v>
      </c>
      <c r="O369" s="47"/>
      <c r="P369" s="230">
        <f>O369*H369</f>
        <v>0</v>
      </c>
      <c r="Q369" s="230">
        <v>0.13500000000000001</v>
      </c>
      <c r="R369" s="230">
        <f>Q369*H369</f>
        <v>0.13500000000000001</v>
      </c>
      <c r="S369" s="230">
        <v>0</v>
      </c>
      <c r="T369" s="231">
        <f>S369*H369</f>
        <v>0</v>
      </c>
      <c r="AR369" s="24" t="s">
        <v>348</v>
      </c>
      <c r="AT369" s="24" t="s">
        <v>349</v>
      </c>
      <c r="AU369" s="24" t="s">
        <v>84</v>
      </c>
      <c r="AY369" s="24" t="s">
        <v>141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24" t="s">
        <v>82</v>
      </c>
      <c r="BK369" s="232">
        <f>ROUND(I369*H369,2)</f>
        <v>0</v>
      </c>
      <c r="BL369" s="24" t="s">
        <v>185</v>
      </c>
      <c r="BM369" s="24" t="s">
        <v>525</v>
      </c>
    </row>
    <row r="370" s="11" customFormat="1">
      <c r="B370" s="233"/>
      <c r="C370" s="234"/>
      <c r="D370" s="235" t="s">
        <v>150</v>
      </c>
      <c r="E370" s="236" t="s">
        <v>30</v>
      </c>
      <c r="F370" s="237" t="s">
        <v>647</v>
      </c>
      <c r="G370" s="234"/>
      <c r="H370" s="236" t="s">
        <v>30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AT370" s="243" t="s">
        <v>150</v>
      </c>
      <c r="AU370" s="243" t="s">
        <v>84</v>
      </c>
      <c r="AV370" s="11" t="s">
        <v>82</v>
      </c>
      <c r="AW370" s="11" t="s">
        <v>37</v>
      </c>
      <c r="AX370" s="11" t="s">
        <v>74</v>
      </c>
      <c r="AY370" s="243" t="s">
        <v>141</v>
      </c>
    </row>
    <row r="371" s="12" customFormat="1">
      <c r="B371" s="244"/>
      <c r="C371" s="245"/>
      <c r="D371" s="235" t="s">
        <v>150</v>
      </c>
      <c r="E371" s="246" t="s">
        <v>30</v>
      </c>
      <c r="F371" s="247" t="s">
        <v>82</v>
      </c>
      <c r="G371" s="245"/>
      <c r="H371" s="248">
        <v>1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AT371" s="254" t="s">
        <v>150</v>
      </c>
      <c r="AU371" s="254" t="s">
        <v>84</v>
      </c>
      <c r="AV371" s="12" t="s">
        <v>84</v>
      </c>
      <c r="AW371" s="12" t="s">
        <v>37</v>
      </c>
      <c r="AX371" s="12" t="s">
        <v>82</v>
      </c>
      <c r="AY371" s="254" t="s">
        <v>141</v>
      </c>
    </row>
    <row r="372" s="1" customFormat="1" ht="25.5" customHeight="1">
      <c r="B372" s="46"/>
      <c r="C372" s="221" t="s">
        <v>554</v>
      </c>
      <c r="D372" s="221" t="s">
        <v>144</v>
      </c>
      <c r="E372" s="222" t="s">
        <v>527</v>
      </c>
      <c r="F372" s="223" t="s">
        <v>528</v>
      </c>
      <c r="G372" s="224" t="s">
        <v>268</v>
      </c>
      <c r="H372" s="225">
        <v>4</v>
      </c>
      <c r="I372" s="226"/>
      <c r="J372" s="227">
        <f>ROUND(I372*H372,2)</f>
        <v>0</v>
      </c>
      <c r="K372" s="223" t="s">
        <v>162</v>
      </c>
      <c r="L372" s="72"/>
      <c r="M372" s="228" t="s">
        <v>30</v>
      </c>
      <c r="N372" s="229" t="s">
        <v>45</v>
      </c>
      <c r="O372" s="47"/>
      <c r="P372" s="230">
        <f>O372*H372</f>
        <v>0</v>
      </c>
      <c r="Q372" s="230">
        <v>0</v>
      </c>
      <c r="R372" s="230">
        <f>Q372*H372</f>
        <v>0</v>
      </c>
      <c r="S372" s="230">
        <v>0</v>
      </c>
      <c r="T372" s="231">
        <f>S372*H372</f>
        <v>0</v>
      </c>
      <c r="AR372" s="24" t="s">
        <v>185</v>
      </c>
      <c r="AT372" s="24" t="s">
        <v>144</v>
      </c>
      <c r="AU372" s="24" t="s">
        <v>84</v>
      </c>
      <c r="AY372" s="24" t="s">
        <v>141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24" t="s">
        <v>82</v>
      </c>
      <c r="BK372" s="232">
        <f>ROUND(I372*H372,2)</f>
        <v>0</v>
      </c>
      <c r="BL372" s="24" t="s">
        <v>185</v>
      </c>
      <c r="BM372" s="24" t="s">
        <v>529</v>
      </c>
    </row>
    <row r="373" s="1" customFormat="1" ht="25.5" customHeight="1">
      <c r="B373" s="46"/>
      <c r="C373" s="221" t="s">
        <v>558</v>
      </c>
      <c r="D373" s="221" t="s">
        <v>144</v>
      </c>
      <c r="E373" s="222" t="s">
        <v>531</v>
      </c>
      <c r="F373" s="223" t="s">
        <v>532</v>
      </c>
      <c r="G373" s="224" t="s">
        <v>268</v>
      </c>
      <c r="H373" s="225">
        <v>2</v>
      </c>
      <c r="I373" s="226"/>
      <c r="J373" s="227">
        <f>ROUND(I373*H373,2)</f>
        <v>0</v>
      </c>
      <c r="K373" s="223" t="s">
        <v>162</v>
      </c>
      <c r="L373" s="72"/>
      <c r="M373" s="228" t="s">
        <v>30</v>
      </c>
      <c r="N373" s="229" t="s">
        <v>45</v>
      </c>
      <c r="O373" s="47"/>
      <c r="P373" s="230">
        <f>O373*H373</f>
        <v>0</v>
      </c>
      <c r="Q373" s="230">
        <v>0</v>
      </c>
      <c r="R373" s="230">
        <f>Q373*H373</f>
        <v>0</v>
      </c>
      <c r="S373" s="230">
        <v>0</v>
      </c>
      <c r="T373" s="231">
        <f>S373*H373</f>
        <v>0</v>
      </c>
      <c r="AR373" s="24" t="s">
        <v>185</v>
      </c>
      <c r="AT373" s="24" t="s">
        <v>144</v>
      </c>
      <c r="AU373" s="24" t="s">
        <v>84</v>
      </c>
      <c r="AY373" s="24" t="s">
        <v>141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24" t="s">
        <v>82</v>
      </c>
      <c r="BK373" s="232">
        <f>ROUND(I373*H373,2)</f>
        <v>0</v>
      </c>
      <c r="BL373" s="24" t="s">
        <v>185</v>
      </c>
      <c r="BM373" s="24" t="s">
        <v>533</v>
      </c>
    </row>
    <row r="374" s="1" customFormat="1" ht="16.5" customHeight="1">
      <c r="B374" s="46"/>
      <c r="C374" s="277" t="s">
        <v>563</v>
      </c>
      <c r="D374" s="277" t="s">
        <v>349</v>
      </c>
      <c r="E374" s="278" t="s">
        <v>535</v>
      </c>
      <c r="F374" s="279" t="s">
        <v>536</v>
      </c>
      <c r="G374" s="280" t="s">
        <v>280</v>
      </c>
      <c r="H374" s="281">
        <v>22</v>
      </c>
      <c r="I374" s="282"/>
      <c r="J374" s="283">
        <f>ROUND(I374*H374,2)</f>
        <v>0</v>
      </c>
      <c r="K374" s="279" t="s">
        <v>162</v>
      </c>
      <c r="L374" s="284"/>
      <c r="M374" s="285" t="s">
        <v>30</v>
      </c>
      <c r="N374" s="286" t="s">
        <v>45</v>
      </c>
      <c r="O374" s="47"/>
      <c r="P374" s="230">
        <f>O374*H374</f>
        <v>0</v>
      </c>
      <c r="Q374" s="230">
        <v>0.0011000000000000001</v>
      </c>
      <c r="R374" s="230">
        <f>Q374*H374</f>
        <v>0.024200000000000003</v>
      </c>
      <c r="S374" s="230">
        <v>0</v>
      </c>
      <c r="T374" s="231">
        <f>S374*H374</f>
        <v>0</v>
      </c>
      <c r="AR374" s="24" t="s">
        <v>348</v>
      </c>
      <c r="AT374" s="24" t="s">
        <v>349</v>
      </c>
      <c r="AU374" s="24" t="s">
        <v>84</v>
      </c>
      <c r="AY374" s="24" t="s">
        <v>141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24" t="s">
        <v>82</v>
      </c>
      <c r="BK374" s="232">
        <f>ROUND(I374*H374,2)</f>
        <v>0</v>
      </c>
      <c r="BL374" s="24" t="s">
        <v>185</v>
      </c>
      <c r="BM374" s="24" t="s">
        <v>537</v>
      </c>
    </row>
    <row r="375" s="1" customFormat="1" ht="16.5" customHeight="1">
      <c r="B375" s="46"/>
      <c r="C375" s="277" t="s">
        <v>567</v>
      </c>
      <c r="D375" s="277" t="s">
        <v>349</v>
      </c>
      <c r="E375" s="278" t="s">
        <v>539</v>
      </c>
      <c r="F375" s="279" t="s">
        <v>540</v>
      </c>
      <c r="G375" s="280" t="s">
        <v>541</v>
      </c>
      <c r="H375" s="281">
        <v>6</v>
      </c>
      <c r="I375" s="282"/>
      <c r="J375" s="283">
        <f>ROUND(I375*H375,2)</f>
        <v>0</v>
      </c>
      <c r="K375" s="279" t="s">
        <v>162</v>
      </c>
      <c r="L375" s="284"/>
      <c r="M375" s="285" t="s">
        <v>30</v>
      </c>
      <c r="N375" s="286" t="s">
        <v>45</v>
      </c>
      <c r="O375" s="47"/>
      <c r="P375" s="230">
        <f>O375*H375</f>
        <v>0</v>
      </c>
      <c r="Q375" s="230">
        <v>0.00020000000000000001</v>
      </c>
      <c r="R375" s="230">
        <f>Q375*H375</f>
        <v>0.0012000000000000001</v>
      </c>
      <c r="S375" s="230">
        <v>0</v>
      </c>
      <c r="T375" s="231">
        <f>S375*H375</f>
        <v>0</v>
      </c>
      <c r="AR375" s="24" t="s">
        <v>348</v>
      </c>
      <c r="AT375" s="24" t="s">
        <v>349</v>
      </c>
      <c r="AU375" s="24" t="s">
        <v>84</v>
      </c>
      <c r="AY375" s="24" t="s">
        <v>141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24" t="s">
        <v>82</v>
      </c>
      <c r="BK375" s="232">
        <f>ROUND(I375*H375,2)</f>
        <v>0</v>
      </c>
      <c r="BL375" s="24" t="s">
        <v>185</v>
      </c>
      <c r="BM375" s="24" t="s">
        <v>542</v>
      </c>
    </row>
    <row r="376" s="1" customFormat="1" ht="16.5" customHeight="1">
      <c r="B376" s="46"/>
      <c r="C376" s="221" t="s">
        <v>573</v>
      </c>
      <c r="D376" s="221" t="s">
        <v>144</v>
      </c>
      <c r="E376" s="222" t="s">
        <v>544</v>
      </c>
      <c r="F376" s="223" t="s">
        <v>545</v>
      </c>
      <c r="G376" s="224" t="s">
        <v>302</v>
      </c>
      <c r="H376" s="225">
        <v>3.0089999999999999</v>
      </c>
      <c r="I376" s="226"/>
      <c r="J376" s="227">
        <f>ROUND(I376*H376,2)</f>
        <v>0</v>
      </c>
      <c r="K376" s="223" t="s">
        <v>162</v>
      </c>
      <c r="L376" s="72"/>
      <c r="M376" s="228" t="s">
        <v>30</v>
      </c>
      <c r="N376" s="229" t="s">
        <v>45</v>
      </c>
      <c r="O376" s="47"/>
      <c r="P376" s="230">
        <f>O376*H376</f>
        <v>0</v>
      </c>
      <c r="Q376" s="230">
        <v>0</v>
      </c>
      <c r="R376" s="230">
        <f>Q376*H376</f>
        <v>0</v>
      </c>
      <c r="S376" s="230">
        <v>0</v>
      </c>
      <c r="T376" s="231">
        <f>S376*H376</f>
        <v>0</v>
      </c>
      <c r="AR376" s="24" t="s">
        <v>185</v>
      </c>
      <c r="AT376" s="24" t="s">
        <v>144</v>
      </c>
      <c r="AU376" s="24" t="s">
        <v>84</v>
      </c>
      <c r="AY376" s="24" t="s">
        <v>141</v>
      </c>
      <c r="BE376" s="232">
        <f>IF(N376="základní",J376,0)</f>
        <v>0</v>
      </c>
      <c r="BF376" s="232">
        <f>IF(N376="snížená",J376,0)</f>
        <v>0</v>
      </c>
      <c r="BG376" s="232">
        <f>IF(N376="zákl. přenesená",J376,0)</f>
        <v>0</v>
      </c>
      <c r="BH376" s="232">
        <f>IF(N376="sníž. přenesená",J376,0)</f>
        <v>0</v>
      </c>
      <c r="BI376" s="232">
        <f>IF(N376="nulová",J376,0)</f>
        <v>0</v>
      </c>
      <c r="BJ376" s="24" t="s">
        <v>82</v>
      </c>
      <c r="BK376" s="232">
        <f>ROUND(I376*H376,2)</f>
        <v>0</v>
      </c>
      <c r="BL376" s="24" t="s">
        <v>185</v>
      </c>
      <c r="BM376" s="24" t="s">
        <v>546</v>
      </c>
    </row>
    <row r="377" s="10" customFormat="1" ht="29.88" customHeight="1">
      <c r="B377" s="205"/>
      <c r="C377" s="206"/>
      <c r="D377" s="207" t="s">
        <v>73</v>
      </c>
      <c r="E377" s="219" t="s">
        <v>547</v>
      </c>
      <c r="F377" s="219" t="s">
        <v>548</v>
      </c>
      <c r="G377" s="206"/>
      <c r="H377" s="206"/>
      <c r="I377" s="209"/>
      <c r="J377" s="220">
        <f>BK377</f>
        <v>0</v>
      </c>
      <c r="K377" s="206"/>
      <c r="L377" s="211"/>
      <c r="M377" s="212"/>
      <c r="N377" s="213"/>
      <c r="O377" s="213"/>
      <c r="P377" s="214">
        <f>SUM(P378:P388)</f>
        <v>0</v>
      </c>
      <c r="Q377" s="213"/>
      <c r="R377" s="214">
        <f>SUM(R378:R388)</f>
        <v>1.5765</v>
      </c>
      <c r="S377" s="213"/>
      <c r="T377" s="215">
        <f>SUM(T378:T388)</f>
        <v>0</v>
      </c>
      <c r="AR377" s="216" t="s">
        <v>84</v>
      </c>
      <c r="AT377" s="217" t="s">
        <v>73</v>
      </c>
      <c r="AU377" s="217" t="s">
        <v>82</v>
      </c>
      <c r="AY377" s="216" t="s">
        <v>141</v>
      </c>
      <c r="BK377" s="218">
        <f>SUM(BK378:BK388)</f>
        <v>0</v>
      </c>
    </row>
    <row r="378" s="1" customFormat="1" ht="16.5" customHeight="1">
      <c r="B378" s="46"/>
      <c r="C378" s="221" t="s">
        <v>581</v>
      </c>
      <c r="D378" s="221" t="s">
        <v>144</v>
      </c>
      <c r="E378" s="222" t="s">
        <v>550</v>
      </c>
      <c r="F378" s="223" t="s">
        <v>551</v>
      </c>
      <c r="G378" s="224" t="s">
        <v>280</v>
      </c>
      <c r="H378" s="225">
        <v>12</v>
      </c>
      <c r="I378" s="226"/>
      <c r="J378" s="227">
        <f>ROUND(I378*H378,2)</f>
        <v>0</v>
      </c>
      <c r="K378" s="223" t="s">
        <v>162</v>
      </c>
      <c r="L378" s="72"/>
      <c r="M378" s="228" t="s">
        <v>30</v>
      </c>
      <c r="N378" s="229" t="s">
        <v>45</v>
      </c>
      <c r="O378" s="47"/>
      <c r="P378" s="230">
        <f>O378*H378</f>
        <v>0</v>
      </c>
      <c r="Q378" s="230">
        <v>0.016</v>
      </c>
      <c r="R378" s="230">
        <f>Q378*H378</f>
        <v>0.192</v>
      </c>
      <c r="S378" s="230">
        <v>0</v>
      </c>
      <c r="T378" s="231">
        <f>S378*H378</f>
        <v>0</v>
      </c>
      <c r="AR378" s="24" t="s">
        <v>148</v>
      </c>
      <c r="AT378" s="24" t="s">
        <v>144</v>
      </c>
      <c r="AU378" s="24" t="s">
        <v>84</v>
      </c>
      <c r="AY378" s="24" t="s">
        <v>141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24" t="s">
        <v>82</v>
      </c>
      <c r="BK378" s="232">
        <f>ROUND(I378*H378,2)</f>
        <v>0</v>
      </c>
      <c r="BL378" s="24" t="s">
        <v>148</v>
      </c>
      <c r="BM378" s="24" t="s">
        <v>552</v>
      </c>
    </row>
    <row r="379" s="11" customFormat="1">
      <c r="B379" s="233"/>
      <c r="C379" s="234"/>
      <c r="D379" s="235" t="s">
        <v>150</v>
      </c>
      <c r="E379" s="236" t="s">
        <v>30</v>
      </c>
      <c r="F379" s="237" t="s">
        <v>553</v>
      </c>
      <c r="G379" s="234"/>
      <c r="H379" s="236" t="s">
        <v>30</v>
      </c>
      <c r="I379" s="238"/>
      <c r="J379" s="234"/>
      <c r="K379" s="234"/>
      <c r="L379" s="239"/>
      <c r="M379" s="240"/>
      <c r="N379" s="241"/>
      <c r="O379" s="241"/>
      <c r="P379" s="241"/>
      <c r="Q379" s="241"/>
      <c r="R379" s="241"/>
      <c r="S379" s="241"/>
      <c r="T379" s="242"/>
      <c r="AT379" s="243" t="s">
        <v>150</v>
      </c>
      <c r="AU379" s="243" t="s">
        <v>84</v>
      </c>
      <c r="AV379" s="11" t="s">
        <v>82</v>
      </c>
      <c r="AW379" s="11" t="s">
        <v>37</v>
      </c>
      <c r="AX379" s="11" t="s">
        <v>74</v>
      </c>
      <c r="AY379" s="243" t="s">
        <v>141</v>
      </c>
    </row>
    <row r="380" s="12" customFormat="1">
      <c r="B380" s="244"/>
      <c r="C380" s="245"/>
      <c r="D380" s="235" t="s">
        <v>150</v>
      </c>
      <c r="E380" s="246" t="s">
        <v>30</v>
      </c>
      <c r="F380" s="247" t="s">
        <v>589</v>
      </c>
      <c r="G380" s="245"/>
      <c r="H380" s="248">
        <v>12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AT380" s="254" t="s">
        <v>150</v>
      </c>
      <c r="AU380" s="254" t="s">
        <v>84</v>
      </c>
      <c r="AV380" s="12" t="s">
        <v>84</v>
      </c>
      <c r="AW380" s="12" t="s">
        <v>37</v>
      </c>
      <c r="AX380" s="12" t="s">
        <v>82</v>
      </c>
      <c r="AY380" s="254" t="s">
        <v>141</v>
      </c>
    </row>
    <row r="381" s="1" customFormat="1" ht="16.5" customHeight="1">
      <c r="B381" s="46"/>
      <c r="C381" s="221" t="s">
        <v>585</v>
      </c>
      <c r="D381" s="221" t="s">
        <v>144</v>
      </c>
      <c r="E381" s="222" t="s">
        <v>555</v>
      </c>
      <c r="F381" s="223" t="s">
        <v>556</v>
      </c>
      <c r="G381" s="224" t="s">
        <v>280</v>
      </c>
      <c r="H381" s="225">
        <v>12</v>
      </c>
      <c r="I381" s="226"/>
      <c r="J381" s="227">
        <f>ROUND(I381*H381,2)</f>
        <v>0</v>
      </c>
      <c r="K381" s="223" t="s">
        <v>30</v>
      </c>
      <c r="L381" s="72"/>
      <c r="M381" s="228" t="s">
        <v>30</v>
      </c>
      <c r="N381" s="229" t="s">
        <v>45</v>
      </c>
      <c r="O381" s="47"/>
      <c r="P381" s="230">
        <f>O381*H381</f>
        <v>0</v>
      </c>
      <c r="Q381" s="230">
        <v>0.016</v>
      </c>
      <c r="R381" s="230">
        <f>Q381*H381</f>
        <v>0.192</v>
      </c>
      <c r="S381" s="230">
        <v>0</v>
      </c>
      <c r="T381" s="231">
        <f>S381*H381</f>
        <v>0</v>
      </c>
      <c r="AR381" s="24" t="s">
        <v>148</v>
      </c>
      <c r="AT381" s="24" t="s">
        <v>144</v>
      </c>
      <c r="AU381" s="24" t="s">
        <v>84</v>
      </c>
      <c r="AY381" s="24" t="s">
        <v>141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24" t="s">
        <v>82</v>
      </c>
      <c r="BK381" s="232">
        <f>ROUND(I381*H381,2)</f>
        <v>0</v>
      </c>
      <c r="BL381" s="24" t="s">
        <v>148</v>
      </c>
      <c r="BM381" s="24" t="s">
        <v>557</v>
      </c>
    </row>
    <row r="382" s="1" customFormat="1" ht="16.5" customHeight="1">
      <c r="B382" s="46"/>
      <c r="C382" s="221" t="s">
        <v>590</v>
      </c>
      <c r="D382" s="221" t="s">
        <v>144</v>
      </c>
      <c r="E382" s="222" t="s">
        <v>559</v>
      </c>
      <c r="F382" s="223" t="s">
        <v>560</v>
      </c>
      <c r="G382" s="224" t="s">
        <v>285</v>
      </c>
      <c r="H382" s="225">
        <v>1125</v>
      </c>
      <c r="I382" s="226"/>
      <c r="J382" s="227">
        <f>ROUND(I382*H382,2)</f>
        <v>0</v>
      </c>
      <c r="K382" s="223" t="s">
        <v>162</v>
      </c>
      <c r="L382" s="72"/>
      <c r="M382" s="228" t="s">
        <v>30</v>
      </c>
      <c r="N382" s="229" t="s">
        <v>45</v>
      </c>
      <c r="O382" s="47"/>
      <c r="P382" s="230">
        <f>O382*H382</f>
        <v>0</v>
      </c>
      <c r="Q382" s="230">
        <v>6.0000000000000002E-05</v>
      </c>
      <c r="R382" s="230">
        <f>Q382*H382</f>
        <v>0.067500000000000004</v>
      </c>
      <c r="S382" s="230">
        <v>0</v>
      </c>
      <c r="T382" s="231">
        <f>S382*H382</f>
        <v>0</v>
      </c>
      <c r="AR382" s="24" t="s">
        <v>148</v>
      </c>
      <c r="AT382" s="24" t="s">
        <v>144</v>
      </c>
      <c r="AU382" s="24" t="s">
        <v>84</v>
      </c>
      <c r="AY382" s="24" t="s">
        <v>141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24" t="s">
        <v>82</v>
      </c>
      <c r="BK382" s="232">
        <f>ROUND(I382*H382,2)</f>
        <v>0</v>
      </c>
      <c r="BL382" s="24" t="s">
        <v>148</v>
      </c>
      <c r="BM382" s="24" t="s">
        <v>561</v>
      </c>
    </row>
    <row r="383" s="11" customFormat="1">
      <c r="B383" s="233"/>
      <c r="C383" s="234"/>
      <c r="D383" s="235" t="s">
        <v>150</v>
      </c>
      <c r="E383" s="236" t="s">
        <v>30</v>
      </c>
      <c r="F383" s="237" t="s">
        <v>287</v>
      </c>
      <c r="G383" s="234"/>
      <c r="H383" s="236" t="s">
        <v>30</v>
      </c>
      <c r="I383" s="238"/>
      <c r="J383" s="234"/>
      <c r="K383" s="234"/>
      <c r="L383" s="239"/>
      <c r="M383" s="240"/>
      <c r="N383" s="241"/>
      <c r="O383" s="241"/>
      <c r="P383" s="241"/>
      <c r="Q383" s="241"/>
      <c r="R383" s="241"/>
      <c r="S383" s="241"/>
      <c r="T383" s="242"/>
      <c r="AT383" s="243" t="s">
        <v>150</v>
      </c>
      <c r="AU383" s="243" t="s">
        <v>84</v>
      </c>
      <c r="AV383" s="11" t="s">
        <v>82</v>
      </c>
      <c r="AW383" s="11" t="s">
        <v>37</v>
      </c>
      <c r="AX383" s="11" t="s">
        <v>74</v>
      </c>
      <c r="AY383" s="243" t="s">
        <v>141</v>
      </c>
    </row>
    <row r="384" s="11" customFormat="1">
      <c r="B384" s="233"/>
      <c r="C384" s="234"/>
      <c r="D384" s="235" t="s">
        <v>150</v>
      </c>
      <c r="E384" s="236" t="s">
        <v>30</v>
      </c>
      <c r="F384" s="237" t="s">
        <v>288</v>
      </c>
      <c r="G384" s="234"/>
      <c r="H384" s="236" t="s">
        <v>30</v>
      </c>
      <c r="I384" s="238"/>
      <c r="J384" s="234"/>
      <c r="K384" s="234"/>
      <c r="L384" s="239"/>
      <c r="M384" s="240"/>
      <c r="N384" s="241"/>
      <c r="O384" s="241"/>
      <c r="P384" s="241"/>
      <c r="Q384" s="241"/>
      <c r="R384" s="241"/>
      <c r="S384" s="241"/>
      <c r="T384" s="242"/>
      <c r="AT384" s="243" t="s">
        <v>150</v>
      </c>
      <c r="AU384" s="243" t="s">
        <v>84</v>
      </c>
      <c r="AV384" s="11" t="s">
        <v>82</v>
      </c>
      <c r="AW384" s="11" t="s">
        <v>37</v>
      </c>
      <c r="AX384" s="11" t="s">
        <v>74</v>
      </c>
      <c r="AY384" s="243" t="s">
        <v>141</v>
      </c>
    </row>
    <row r="385" s="11" customFormat="1">
      <c r="B385" s="233"/>
      <c r="C385" s="234"/>
      <c r="D385" s="235" t="s">
        <v>150</v>
      </c>
      <c r="E385" s="236" t="s">
        <v>30</v>
      </c>
      <c r="F385" s="237" t="s">
        <v>562</v>
      </c>
      <c r="G385" s="234"/>
      <c r="H385" s="236" t="s">
        <v>30</v>
      </c>
      <c r="I385" s="238"/>
      <c r="J385" s="234"/>
      <c r="K385" s="234"/>
      <c r="L385" s="239"/>
      <c r="M385" s="240"/>
      <c r="N385" s="241"/>
      <c r="O385" s="241"/>
      <c r="P385" s="241"/>
      <c r="Q385" s="241"/>
      <c r="R385" s="241"/>
      <c r="S385" s="241"/>
      <c r="T385" s="242"/>
      <c r="AT385" s="243" t="s">
        <v>150</v>
      </c>
      <c r="AU385" s="243" t="s">
        <v>84</v>
      </c>
      <c r="AV385" s="11" t="s">
        <v>82</v>
      </c>
      <c r="AW385" s="11" t="s">
        <v>37</v>
      </c>
      <c r="AX385" s="11" t="s">
        <v>74</v>
      </c>
      <c r="AY385" s="243" t="s">
        <v>141</v>
      </c>
    </row>
    <row r="386" s="12" customFormat="1">
      <c r="B386" s="244"/>
      <c r="C386" s="245"/>
      <c r="D386" s="235" t="s">
        <v>150</v>
      </c>
      <c r="E386" s="246" t="s">
        <v>30</v>
      </c>
      <c r="F386" s="247" t="s">
        <v>674</v>
      </c>
      <c r="G386" s="245"/>
      <c r="H386" s="248">
        <v>1125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AT386" s="254" t="s">
        <v>150</v>
      </c>
      <c r="AU386" s="254" t="s">
        <v>84</v>
      </c>
      <c r="AV386" s="12" t="s">
        <v>84</v>
      </c>
      <c r="AW386" s="12" t="s">
        <v>37</v>
      </c>
      <c r="AX386" s="12" t="s">
        <v>82</v>
      </c>
      <c r="AY386" s="254" t="s">
        <v>141</v>
      </c>
    </row>
    <row r="387" s="1" customFormat="1" ht="25.5" customHeight="1">
      <c r="B387" s="46"/>
      <c r="C387" s="277" t="s">
        <v>594</v>
      </c>
      <c r="D387" s="277" t="s">
        <v>349</v>
      </c>
      <c r="E387" s="278" t="s">
        <v>564</v>
      </c>
      <c r="F387" s="279" t="s">
        <v>565</v>
      </c>
      <c r="G387" s="280" t="s">
        <v>285</v>
      </c>
      <c r="H387" s="281">
        <v>1125</v>
      </c>
      <c r="I387" s="282"/>
      <c r="J387" s="283">
        <f>ROUND(I387*H387,2)</f>
        <v>0</v>
      </c>
      <c r="K387" s="279" t="s">
        <v>30</v>
      </c>
      <c r="L387" s="284"/>
      <c r="M387" s="285" t="s">
        <v>30</v>
      </c>
      <c r="N387" s="286" t="s">
        <v>45</v>
      </c>
      <c r="O387" s="47"/>
      <c r="P387" s="230">
        <f>O387*H387</f>
        <v>0</v>
      </c>
      <c r="Q387" s="230">
        <v>0.001</v>
      </c>
      <c r="R387" s="230">
        <f>Q387*H387</f>
        <v>1.125</v>
      </c>
      <c r="S387" s="230">
        <v>0</v>
      </c>
      <c r="T387" s="231">
        <f>S387*H387</f>
        <v>0</v>
      </c>
      <c r="AR387" s="24" t="s">
        <v>194</v>
      </c>
      <c r="AT387" s="24" t="s">
        <v>349</v>
      </c>
      <c r="AU387" s="24" t="s">
        <v>84</v>
      </c>
      <c r="AY387" s="24" t="s">
        <v>141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24" t="s">
        <v>82</v>
      </c>
      <c r="BK387" s="232">
        <f>ROUND(I387*H387,2)</f>
        <v>0</v>
      </c>
      <c r="BL387" s="24" t="s">
        <v>148</v>
      </c>
      <c r="BM387" s="24" t="s">
        <v>566</v>
      </c>
    </row>
    <row r="388" s="1" customFormat="1" ht="16.5" customHeight="1">
      <c r="B388" s="46"/>
      <c r="C388" s="221" t="s">
        <v>602</v>
      </c>
      <c r="D388" s="221" t="s">
        <v>144</v>
      </c>
      <c r="E388" s="222" t="s">
        <v>568</v>
      </c>
      <c r="F388" s="223" t="s">
        <v>569</v>
      </c>
      <c r="G388" s="224" t="s">
        <v>302</v>
      </c>
      <c r="H388" s="225">
        <v>1.577</v>
      </c>
      <c r="I388" s="226"/>
      <c r="J388" s="227">
        <f>ROUND(I388*H388,2)</f>
        <v>0</v>
      </c>
      <c r="K388" s="223" t="s">
        <v>162</v>
      </c>
      <c r="L388" s="72"/>
      <c r="M388" s="228" t="s">
        <v>30</v>
      </c>
      <c r="N388" s="229" t="s">
        <v>45</v>
      </c>
      <c r="O388" s="47"/>
      <c r="P388" s="230">
        <f>O388*H388</f>
        <v>0</v>
      </c>
      <c r="Q388" s="230">
        <v>0</v>
      </c>
      <c r="R388" s="230">
        <f>Q388*H388</f>
        <v>0</v>
      </c>
      <c r="S388" s="230">
        <v>0</v>
      </c>
      <c r="T388" s="231">
        <f>S388*H388</f>
        <v>0</v>
      </c>
      <c r="AR388" s="24" t="s">
        <v>148</v>
      </c>
      <c r="AT388" s="24" t="s">
        <v>144</v>
      </c>
      <c r="AU388" s="24" t="s">
        <v>84</v>
      </c>
      <c r="AY388" s="24" t="s">
        <v>141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24" t="s">
        <v>82</v>
      </c>
      <c r="BK388" s="232">
        <f>ROUND(I388*H388,2)</f>
        <v>0</v>
      </c>
      <c r="BL388" s="24" t="s">
        <v>148</v>
      </c>
      <c r="BM388" s="24" t="s">
        <v>570</v>
      </c>
    </row>
    <row r="389" s="10" customFormat="1" ht="29.88" customHeight="1">
      <c r="B389" s="205"/>
      <c r="C389" s="206"/>
      <c r="D389" s="207" t="s">
        <v>73</v>
      </c>
      <c r="E389" s="219" t="s">
        <v>571</v>
      </c>
      <c r="F389" s="219" t="s">
        <v>572</v>
      </c>
      <c r="G389" s="206"/>
      <c r="H389" s="206"/>
      <c r="I389" s="209"/>
      <c r="J389" s="220">
        <f>BK389</f>
        <v>0</v>
      </c>
      <c r="K389" s="206"/>
      <c r="L389" s="211"/>
      <c r="M389" s="212"/>
      <c r="N389" s="213"/>
      <c r="O389" s="213"/>
      <c r="P389" s="214">
        <f>SUM(P390:P407)</f>
        <v>0</v>
      </c>
      <c r="Q389" s="213"/>
      <c r="R389" s="214">
        <f>SUM(R390:R407)</f>
        <v>0.0049199999999999999</v>
      </c>
      <c r="S389" s="213"/>
      <c r="T389" s="215">
        <f>SUM(T390:T407)</f>
        <v>0</v>
      </c>
      <c r="AR389" s="216" t="s">
        <v>84</v>
      </c>
      <c r="AT389" s="217" t="s">
        <v>73</v>
      </c>
      <c r="AU389" s="217" t="s">
        <v>82</v>
      </c>
      <c r="AY389" s="216" t="s">
        <v>141</v>
      </c>
      <c r="BK389" s="218">
        <f>SUM(BK390:BK407)</f>
        <v>0</v>
      </c>
    </row>
    <row r="390" s="1" customFormat="1" ht="25.5" customHeight="1">
      <c r="B390" s="46"/>
      <c r="C390" s="221" t="s">
        <v>606</v>
      </c>
      <c r="D390" s="221" t="s">
        <v>144</v>
      </c>
      <c r="E390" s="222" t="s">
        <v>574</v>
      </c>
      <c r="F390" s="223" t="s">
        <v>575</v>
      </c>
      <c r="G390" s="224" t="s">
        <v>147</v>
      </c>
      <c r="H390" s="225">
        <v>60</v>
      </c>
      <c r="I390" s="226"/>
      <c r="J390" s="227">
        <f>ROUND(I390*H390,2)</f>
        <v>0</v>
      </c>
      <c r="K390" s="223" t="s">
        <v>30</v>
      </c>
      <c r="L390" s="72"/>
      <c r="M390" s="228" t="s">
        <v>30</v>
      </c>
      <c r="N390" s="229" t="s">
        <v>45</v>
      </c>
      <c r="O390" s="47"/>
      <c r="P390" s="230">
        <f>O390*H390</f>
        <v>0</v>
      </c>
      <c r="Q390" s="230">
        <v>0</v>
      </c>
      <c r="R390" s="230">
        <f>Q390*H390</f>
        <v>0</v>
      </c>
      <c r="S390" s="230">
        <v>0</v>
      </c>
      <c r="T390" s="231">
        <f>S390*H390</f>
        <v>0</v>
      </c>
      <c r="AR390" s="24" t="s">
        <v>185</v>
      </c>
      <c r="AT390" s="24" t="s">
        <v>144</v>
      </c>
      <c r="AU390" s="24" t="s">
        <v>84</v>
      </c>
      <c r="AY390" s="24" t="s">
        <v>141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24" t="s">
        <v>82</v>
      </c>
      <c r="BK390" s="232">
        <f>ROUND(I390*H390,2)</f>
        <v>0</v>
      </c>
      <c r="BL390" s="24" t="s">
        <v>185</v>
      </c>
      <c r="BM390" s="24" t="s">
        <v>576</v>
      </c>
    </row>
    <row r="391" s="11" customFormat="1">
      <c r="B391" s="233"/>
      <c r="C391" s="234"/>
      <c r="D391" s="235" t="s">
        <v>150</v>
      </c>
      <c r="E391" s="236" t="s">
        <v>30</v>
      </c>
      <c r="F391" s="237" t="s">
        <v>577</v>
      </c>
      <c r="G391" s="234"/>
      <c r="H391" s="236" t="s">
        <v>30</v>
      </c>
      <c r="I391" s="238"/>
      <c r="J391" s="234"/>
      <c r="K391" s="234"/>
      <c r="L391" s="239"/>
      <c r="M391" s="240"/>
      <c r="N391" s="241"/>
      <c r="O391" s="241"/>
      <c r="P391" s="241"/>
      <c r="Q391" s="241"/>
      <c r="R391" s="241"/>
      <c r="S391" s="241"/>
      <c r="T391" s="242"/>
      <c r="AT391" s="243" t="s">
        <v>150</v>
      </c>
      <c r="AU391" s="243" t="s">
        <v>84</v>
      </c>
      <c r="AV391" s="11" t="s">
        <v>82</v>
      </c>
      <c r="AW391" s="11" t="s">
        <v>37</v>
      </c>
      <c r="AX391" s="11" t="s">
        <v>74</v>
      </c>
      <c r="AY391" s="243" t="s">
        <v>141</v>
      </c>
    </row>
    <row r="392" s="12" customFormat="1">
      <c r="B392" s="244"/>
      <c r="C392" s="245"/>
      <c r="D392" s="235" t="s">
        <v>150</v>
      </c>
      <c r="E392" s="246" t="s">
        <v>30</v>
      </c>
      <c r="F392" s="247" t="s">
        <v>724</v>
      </c>
      <c r="G392" s="245"/>
      <c r="H392" s="248">
        <v>36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AT392" s="254" t="s">
        <v>150</v>
      </c>
      <c r="AU392" s="254" t="s">
        <v>84</v>
      </c>
      <c r="AV392" s="12" t="s">
        <v>84</v>
      </c>
      <c r="AW392" s="12" t="s">
        <v>37</v>
      </c>
      <c r="AX392" s="12" t="s">
        <v>74</v>
      </c>
      <c r="AY392" s="254" t="s">
        <v>141</v>
      </c>
    </row>
    <row r="393" s="11" customFormat="1">
      <c r="B393" s="233"/>
      <c r="C393" s="234"/>
      <c r="D393" s="235" t="s">
        <v>150</v>
      </c>
      <c r="E393" s="236" t="s">
        <v>30</v>
      </c>
      <c r="F393" s="237" t="s">
        <v>579</v>
      </c>
      <c r="G393" s="234"/>
      <c r="H393" s="236" t="s">
        <v>30</v>
      </c>
      <c r="I393" s="238"/>
      <c r="J393" s="234"/>
      <c r="K393" s="234"/>
      <c r="L393" s="239"/>
      <c r="M393" s="240"/>
      <c r="N393" s="241"/>
      <c r="O393" s="241"/>
      <c r="P393" s="241"/>
      <c r="Q393" s="241"/>
      <c r="R393" s="241"/>
      <c r="S393" s="241"/>
      <c r="T393" s="242"/>
      <c r="AT393" s="243" t="s">
        <v>150</v>
      </c>
      <c r="AU393" s="243" t="s">
        <v>84</v>
      </c>
      <c r="AV393" s="11" t="s">
        <v>82</v>
      </c>
      <c r="AW393" s="11" t="s">
        <v>37</v>
      </c>
      <c r="AX393" s="11" t="s">
        <v>74</v>
      </c>
      <c r="AY393" s="243" t="s">
        <v>141</v>
      </c>
    </row>
    <row r="394" s="12" customFormat="1">
      <c r="B394" s="244"/>
      <c r="C394" s="245"/>
      <c r="D394" s="235" t="s">
        <v>150</v>
      </c>
      <c r="E394" s="246" t="s">
        <v>30</v>
      </c>
      <c r="F394" s="247" t="s">
        <v>725</v>
      </c>
      <c r="G394" s="245"/>
      <c r="H394" s="248">
        <v>24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AT394" s="254" t="s">
        <v>150</v>
      </c>
      <c r="AU394" s="254" t="s">
        <v>84</v>
      </c>
      <c r="AV394" s="12" t="s">
        <v>84</v>
      </c>
      <c r="AW394" s="12" t="s">
        <v>37</v>
      </c>
      <c r="AX394" s="12" t="s">
        <v>74</v>
      </c>
      <c r="AY394" s="254" t="s">
        <v>141</v>
      </c>
    </row>
    <row r="395" s="13" customFormat="1">
      <c r="B395" s="255"/>
      <c r="C395" s="256"/>
      <c r="D395" s="235" t="s">
        <v>150</v>
      </c>
      <c r="E395" s="257" t="s">
        <v>30</v>
      </c>
      <c r="F395" s="258" t="s">
        <v>170</v>
      </c>
      <c r="G395" s="256"/>
      <c r="H395" s="259">
        <v>60</v>
      </c>
      <c r="I395" s="260"/>
      <c r="J395" s="256"/>
      <c r="K395" s="256"/>
      <c r="L395" s="261"/>
      <c r="M395" s="262"/>
      <c r="N395" s="263"/>
      <c r="O395" s="263"/>
      <c r="P395" s="263"/>
      <c r="Q395" s="263"/>
      <c r="R395" s="263"/>
      <c r="S395" s="263"/>
      <c r="T395" s="264"/>
      <c r="AT395" s="265" t="s">
        <v>150</v>
      </c>
      <c r="AU395" s="265" t="s">
        <v>84</v>
      </c>
      <c r="AV395" s="13" t="s">
        <v>148</v>
      </c>
      <c r="AW395" s="13" t="s">
        <v>37</v>
      </c>
      <c r="AX395" s="13" t="s">
        <v>82</v>
      </c>
      <c r="AY395" s="265" t="s">
        <v>141</v>
      </c>
    </row>
    <row r="396" s="1" customFormat="1" ht="16.5" customHeight="1">
      <c r="B396" s="46"/>
      <c r="C396" s="221" t="s">
        <v>614</v>
      </c>
      <c r="D396" s="221" t="s">
        <v>144</v>
      </c>
      <c r="E396" s="222" t="s">
        <v>582</v>
      </c>
      <c r="F396" s="223" t="s">
        <v>583</v>
      </c>
      <c r="G396" s="224" t="s">
        <v>147</v>
      </c>
      <c r="H396" s="225">
        <v>24</v>
      </c>
      <c r="I396" s="226"/>
      <c r="J396" s="227">
        <f>ROUND(I396*H396,2)</f>
        <v>0</v>
      </c>
      <c r="K396" s="223" t="s">
        <v>162</v>
      </c>
      <c r="L396" s="72"/>
      <c r="M396" s="228" t="s">
        <v>30</v>
      </c>
      <c r="N396" s="229" t="s">
        <v>45</v>
      </c>
      <c r="O396" s="47"/>
      <c r="P396" s="230">
        <f>O396*H396</f>
        <v>0</v>
      </c>
      <c r="Q396" s="230">
        <v>0</v>
      </c>
      <c r="R396" s="230">
        <f>Q396*H396</f>
        <v>0</v>
      </c>
      <c r="S396" s="230">
        <v>0</v>
      </c>
      <c r="T396" s="231">
        <f>S396*H396</f>
        <v>0</v>
      </c>
      <c r="AR396" s="24" t="s">
        <v>185</v>
      </c>
      <c r="AT396" s="24" t="s">
        <v>144</v>
      </c>
      <c r="AU396" s="24" t="s">
        <v>84</v>
      </c>
      <c r="AY396" s="24" t="s">
        <v>141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24" t="s">
        <v>82</v>
      </c>
      <c r="BK396" s="232">
        <f>ROUND(I396*H396,2)</f>
        <v>0</v>
      </c>
      <c r="BL396" s="24" t="s">
        <v>185</v>
      </c>
      <c r="BM396" s="24" t="s">
        <v>584</v>
      </c>
    </row>
    <row r="397" s="11" customFormat="1">
      <c r="B397" s="233"/>
      <c r="C397" s="234"/>
      <c r="D397" s="235" t="s">
        <v>150</v>
      </c>
      <c r="E397" s="236" t="s">
        <v>30</v>
      </c>
      <c r="F397" s="237" t="s">
        <v>579</v>
      </c>
      <c r="G397" s="234"/>
      <c r="H397" s="236" t="s">
        <v>30</v>
      </c>
      <c r="I397" s="238"/>
      <c r="J397" s="234"/>
      <c r="K397" s="234"/>
      <c r="L397" s="239"/>
      <c r="M397" s="240"/>
      <c r="N397" s="241"/>
      <c r="O397" s="241"/>
      <c r="P397" s="241"/>
      <c r="Q397" s="241"/>
      <c r="R397" s="241"/>
      <c r="S397" s="241"/>
      <c r="T397" s="242"/>
      <c r="AT397" s="243" t="s">
        <v>150</v>
      </c>
      <c r="AU397" s="243" t="s">
        <v>84</v>
      </c>
      <c r="AV397" s="11" t="s">
        <v>82</v>
      </c>
      <c r="AW397" s="11" t="s">
        <v>37</v>
      </c>
      <c r="AX397" s="11" t="s">
        <v>74</v>
      </c>
      <c r="AY397" s="243" t="s">
        <v>141</v>
      </c>
    </row>
    <row r="398" s="12" customFormat="1">
      <c r="B398" s="244"/>
      <c r="C398" s="245"/>
      <c r="D398" s="235" t="s">
        <v>150</v>
      </c>
      <c r="E398" s="246" t="s">
        <v>30</v>
      </c>
      <c r="F398" s="247" t="s">
        <v>725</v>
      </c>
      <c r="G398" s="245"/>
      <c r="H398" s="248">
        <v>24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AT398" s="254" t="s">
        <v>150</v>
      </c>
      <c r="AU398" s="254" t="s">
        <v>84</v>
      </c>
      <c r="AV398" s="12" t="s">
        <v>84</v>
      </c>
      <c r="AW398" s="12" t="s">
        <v>37</v>
      </c>
      <c r="AX398" s="12" t="s">
        <v>82</v>
      </c>
      <c r="AY398" s="254" t="s">
        <v>141</v>
      </c>
    </row>
    <row r="399" s="1" customFormat="1" ht="16.5" customHeight="1">
      <c r="B399" s="46"/>
      <c r="C399" s="221" t="s">
        <v>618</v>
      </c>
      <c r="D399" s="221" t="s">
        <v>144</v>
      </c>
      <c r="E399" s="222" t="s">
        <v>586</v>
      </c>
      <c r="F399" s="223" t="s">
        <v>587</v>
      </c>
      <c r="G399" s="224" t="s">
        <v>147</v>
      </c>
      <c r="H399" s="225">
        <v>24</v>
      </c>
      <c r="I399" s="226"/>
      <c r="J399" s="227">
        <f>ROUND(I399*H399,2)</f>
        <v>0</v>
      </c>
      <c r="K399" s="223" t="s">
        <v>162</v>
      </c>
      <c r="L399" s="72"/>
      <c r="M399" s="228" t="s">
        <v>30</v>
      </c>
      <c r="N399" s="229" t="s">
        <v>45</v>
      </c>
      <c r="O399" s="47"/>
      <c r="P399" s="230">
        <f>O399*H399</f>
        <v>0</v>
      </c>
      <c r="Q399" s="230">
        <v>0</v>
      </c>
      <c r="R399" s="230">
        <f>Q399*H399</f>
        <v>0</v>
      </c>
      <c r="S399" s="230">
        <v>0</v>
      </c>
      <c r="T399" s="231">
        <f>S399*H399</f>
        <v>0</v>
      </c>
      <c r="AR399" s="24" t="s">
        <v>185</v>
      </c>
      <c r="AT399" s="24" t="s">
        <v>144</v>
      </c>
      <c r="AU399" s="24" t="s">
        <v>84</v>
      </c>
      <c r="AY399" s="24" t="s">
        <v>141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24" t="s">
        <v>82</v>
      </c>
      <c r="BK399" s="232">
        <f>ROUND(I399*H399,2)</f>
        <v>0</v>
      </c>
      <c r="BL399" s="24" t="s">
        <v>185</v>
      </c>
      <c r="BM399" s="24" t="s">
        <v>588</v>
      </c>
    </row>
    <row r="400" s="11" customFormat="1">
      <c r="B400" s="233"/>
      <c r="C400" s="234"/>
      <c r="D400" s="235" t="s">
        <v>150</v>
      </c>
      <c r="E400" s="236" t="s">
        <v>30</v>
      </c>
      <c r="F400" s="237" t="s">
        <v>579</v>
      </c>
      <c r="G400" s="234"/>
      <c r="H400" s="236" t="s">
        <v>30</v>
      </c>
      <c r="I400" s="238"/>
      <c r="J400" s="234"/>
      <c r="K400" s="234"/>
      <c r="L400" s="239"/>
      <c r="M400" s="240"/>
      <c r="N400" s="241"/>
      <c r="O400" s="241"/>
      <c r="P400" s="241"/>
      <c r="Q400" s="241"/>
      <c r="R400" s="241"/>
      <c r="S400" s="241"/>
      <c r="T400" s="242"/>
      <c r="AT400" s="243" t="s">
        <v>150</v>
      </c>
      <c r="AU400" s="243" t="s">
        <v>84</v>
      </c>
      <c r="AV400" s="11" t="s">
        <v>82</v>
      </c>
      <c r="AW400" s="11" t="s">
        <v>37</v>
      </c>
      <c r="AX400" s="11" t="s">
        <v>74</v>
      </c>
      <c r="AY400" s="243" t="s">
        <v>141</v>
      </c>
    </row>
    <row r="401" s="12" customFormat="1">
      <c r="B401" s="244"/>
      <c r="C401" s="245"/>
      <c r="D401" s="235" t="s">
        <v>150</v>
      </c>
      <c r="E401" s="246" t="s">
        <v>30</v>
      </c>
      <c r="F401" s="247" t="s">
        <v>442</v>
      </c>
      <c r="G401" s="245"/>
      <c r="H401" s="248">
        <v>24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AT401" s="254" t="s">
        <v>150</v>
      </c>
      <c r="AU401" s="254" t="s">
        <v>84</v>
      </c>
      <c r="AV401" s="12" t="s">
        <v>84</v>
      </c>
      <c r="AW401" s="12" t="s">
        <v>37</v>
      </c>
      <c r="AX401" s="12" t="s">
        <v>82</v>
      </c>
      <c r="AY401" s="254" t="s">
        <v>141</v>
      </c>
    </row>
    <row r="402" s="1" customFormat="1" ht="16.5" customHeight="1">
      <c r="B402" s="46"/>
      <c r="C402" s="221" t="s">
        <v>726</v>
      </c>
      <c r="D402" s="221" t="s">
        <v>144</v>
      </c>
      <c r="E402" s="222" t="s">
        <v>591</v>
      </c>
      <c r="F402" s="223" t="s">
        <v>592</v>
      </c>
      <c r="G402" s="224" t="s">
        <v>147</v>
      </c>
      <c r="H402" s="225">
        <v>24</v>
      </c>
      <c r="I402" s="226"/>
      <c r="J402" s="227">
        <f>ROUND(I402*H402,2)</f>
        <v>0</v>
      </c>
      <c r="K402" s="223" t="s">
        <v>162</v>
      </c>
      <c r="L402" s="72"/>
      <c r="M402" s="228" t="s">
        <v>30</v>
      </c>
      <c r="N402" s="229" t="s">
        <v>45</v>
      </c>
      <c r="O402" s="47"/>
      <c r="P402" s="230">
        <f>O402*H402</f>
        <v>0</v>
      </c>
      <c r="Q402" s="230">
        <v>6.9999999999999994E-05</v>
      </c>
      <c r="R402" s="230">
        <f>Q402*H402</f>
        <v>0.0016799999999999999</v>
      </c>
      <c r="S402" s="230">
        <v>0</v>
      </c>
      <c r="T402" s="231">
        <f>S402*H402</f>
        <v>0</v>
      </c>
      <c r="AR402" s="24" t="s">
        <v>185</v>
      </c>
      <c r="AT402" s="24" t="s">
        <v>144</v>
      </c>
      <c r="AU402" s="24" t="s">
        <v>84</v>
      </c>
      <c r="AY402" s="24" t="s">
        <v>141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24" t="s">
        <v>82</v>
      </c>
      <c r="BK402" s="232">
        <f>ROUND(I402*H402,2)</f>
        <v>0</v>
      </c>
      <c r="BL402" s="24" t="s">
        <v>185</v>
      </c>
      <c r="BM402" s="24" t="s">
        <v>593</v>
      </c>
    </row>
    <row r="403" s="11" customFormat="1">
      <c r="B403" s="233"/>
      <c r="C403" s="234"/>
      <c r="D403" s="235" t="s">
        <v>150</v>
      </c>
      <c r="E403" s="236" t="s">
        <v>30</v>
      </c>
      <c r="F403" s="237" t="s">
        <v>579</v>
      </c>
      <c r="G403" s="234"/>
      <c r="H403" s="236" t="s">
        <v>30</v>
      </c>
      <c r="I403" s="238"/>
      <c r="J403" s="234"/>
      <c r="K403" s="234"/>
      <c r="L403" s="239"/>
      <c r="M403" s="240"/>
      <c r="N403" s="241"/>
      <c r="O403" s="241"/>
      <c r="P403" s="241"/>
      <c r="Q403" s="241"/>
      <c r="R403" s="241"/>
      <c r="S403" s="241"/>
      <c r="T403" s="242"/>
      <c r="AT403" s="243" t="s">
        <v>150</v>
      </c>
      <c r="AU403" s="243" t="s">
        <v>84</v>
      </c>
      <c r="AV403" s="11" t="s">
        <v>82</v>
      </c>
      <c r="AW403" s="11" t="s">
        <v>37</v>
      </c>
      <c r="AX403" s="11" t="s">
        <v>74</v>
      </c>
      <c r="AY403" s="243" t="s">
        <v>141</v>
      </c>
    </row>
    <row r="404" s="12" customFormat="1">
      <c r="B404" s="244"/>
      <c r="C404" s="245"/>
      <c r="D404" s="235" t="s">
        <v>150</v>
      </c>
      <c r="E404" s="246" t="s">
        <v>30</v>
      </c>
      <c r="F404" s="247" t="s">
        <v>442</v>
      </c>
      <c r="G404" s="245"/>
      <c r="H404" s="248">
        <v>24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AT404" s="254" t="s">
        <v>150</v>
      </c>
      <c r="AU404" s="254" t="s">
        <v>84</v>
      </c>
      <c r="AV404" s="12" t="s">
        <v>84</v>
      </c>
      <c r="AW404" s="12" t="s">
        <v>37</v>
      </c>
      <c r="AX404" s="12" t="s">
        <v>82</v>
      </c>
      <c r="AY404" s="254" t="s">
        <v>141</v>
      </c>
    </row>
    <row r="405" s="1" customFormat="1" ht="16.5" customHeight="1">
      <c r="B405" s="46"/>
      <c r="C405" s="221" t="s">
        <v>727</v>
      </c>
      <c r="D405" s="221" t="s">
        <v>144</v>
      </c>
      <c r="E405" s="222" t="s">
        <v>595</v>
      </c>
      <c r="F405" s="223" t="s">
        <v>596</v>
      </c>
      <c r="G405" s="224" t="s">
        <v>147</v>
      </c>
      <c r="H405" s="225">
        <v>27</v>
      </c>
      <c r="I405" s="226"/>
      <c r="J405" s="227">
        <f>ROUND(I405*H405,2)</f>
        <v>0</v>
      </c>
      <c r="K405" s="223" t="s">
        <v>30</v>
      </c>
      <c r="L405" s="72"/>
      <c r="M405" s="228" t="s">
        <v>30</v>
      </c>
      <c r="N405" s="229" t="s">
        <v>45</v>
      </c>
      <c r="O405" s="47"/>
      <c r="P405" s="230">
        <f>O405*H405</f>
        <v>0</v>
      </c>
      <c r="Q405" s="230">
        <v>0.00012</v>
      </c>
      <c r="R405" s="230">
        <f>Q405*H405</f>
        <v>0.0032400000000000003</v>
      </c>
      <c r="S405" s="230">
        <v>0</v>
      </c>
      <c r="T405" s="231">
        <f>S405*H405</f>
        <v>0</v>
      </c>
      <c r="AR405" s="24" t="s">
        <v>185</v>
      </c>
      <c r="AT405" s="24" t="s">
        <v>144</v>
      </c>
      <c r="AU405" s="24" t="s">
        <v>84</v>
      </c>
      <c r="AY405" s="24" t="s">
        <v>141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24" t="s">
        <v>82</v>
      </c>
      <c r="BK405" s="232">
        <f>ROUND(I405*H405,2)</f>
        <v>0</v>
      </c>
      <c r="BL405" s="24" t="s">
        <v>185</v>
      </c>
      <c r="BM405" s="24" t="s">
        <v>597</v>
      </c>
    </row>
    <row r="406" s="11" customFormat="1">
      <c r="B406" s="233"/>
      <c r="C406" s="234"/>
      <c r="D406" s="235" t="s">
        <v>150</v>
      </c>
      <c r="E406" s="236" t="s">
        <v>30</v>
      </c>
      <c r="F406" s="237" t="s">
        <v>598</v>
      </c>
      <c r="G406" s="234"/>
      <c r="H406" s="236" t="s">
        <v>30</v>
      </c>
      <c r="I406" s="238"/>
      <c r="J406" s="234"/>
      <c r="K406" s="234"/>
      <c r="L406" s="239"/>
      <c r="M406" s="240"/>
      <c r="N406" s="241"/>
      <c r="O406" s="241"/>
      <c r="P406" s="241"/>
      <c r="Q406" s="241"/>
      <c r="R406" s="241"/>
      <c r="S406" s="241"/>
      <c r="T406" s="242"/>
      <c r="AT406" s="243" t="s">
        <v>150</v>
      </c>
      <c r="AU406" s="243" t="s">
        <v>84</v>
      </c>
      <c r="AV406" s="11" t="s">
        <v>82</v>
      </c>
      <c r="AW406" s="11" t="s">
        <v>37</v>
      </c>
      <c r="AX406" s="11" t="s">
        <v>74</v>
      </c>
      <c r="AY406" s="243" t="s">
        <v>141</v>
      </c>
    </row>
    <row r="407" s="12" customFormat="1">
      <c r="B407" s="244"/>
      <c r="C407" s="245"/>
      <c r="D407" s="235" t="s">
        <v>150</v>
      </c>
      <c r="E407" s="246" t="s">
        <v>30</v>
      </c>
      <c r="F407" s="247" t="s">
        <v>728</v>
      </c>
      <c r="G407" s="245"/>
      <c r="H407" s="248">
        <v>27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AT407" s="254" t="s">
        <v>150</v>
      </c>
      <c r="AU407" s="254" t="s">
        <v>84</v>
      </c>
      <c r="AV407" s="12" t="s">
        <v>84</v>
      </c>
      <c r="AW407" s="12" t="s">
        <v>37</v>
      </c>
      <c r="AX407" s="12" t="s">
        <v>82</v>
      </c>
      <c r="AY407" s="254" t="s">
        <v>141</v>
      </c>
    </row>
    <row r="408" s="10" customFormat="1" ht="29.88" customHeight="1">
      <c r="B408" s="205"/>
      <c r="C408" s="206"/>
      <c r="D408" s="207" t="s">
        <v>73</v>
      </c>
      <c r="E408" s="219" t="s">
        <v>600</v>
      </c>
      <c r="F408" s="219" t="s">
        <v>601</v>
      </c>
      <c r="G408" s="206"/>
      <c r="H408" s="206"/>
      <c r="I408" s="209"/>
      <c r="J408" s="220">
        <f>BK408</f>
        <v>0</v>
      </c>
      <c r="K408" s="206"/>
      <c r="L408" s="211"/>
      <c r="M408" s="212"/>
      <c r="N408" s="213"/>
      <c r="O408" s="213"/>
      <c r="P408" s="214">
        <f>SUM(P409:P420)</f>
        <v>0</v>
      </c>
      <c r="Q408" s="213"/>
      <c r="R408" s="214">
        <f>SUM(R409:R420)</f>
        <v>0.044999999999999998</v>
      </c>
      <c r="S408" s="213"/>
      <c r="T408" s="215">
        <f>SUM(T409:T420)</f>
        <v>0</v>
      </c>
      <c r="AR408" s="216" t="s">
        <v>84</v>
      </c>
      <c r="AT408" s="217" t="s">
        <v>73</v>
      </c>
      <c r="AU408" s="217" t="s">
        <v>82</v>
      </c>
      <c r="AY408" s="216" t="s">
        <v>141</v>
      </c>
      <c r="BK408" s="218">
        <f>SUM(BK409:BK420)</f>
        <v>0</v>
      </c>
    </row>
    <row r="409" s="1" customFormat="1" ht="16.5" customHeight="1">
      <c r="B409" s="46"/>
      <c r="C409" s="221" t="s">
        <v>729</v>
      </c>
      <c r="D409" s="221" t="s">
        <v>144</v>
      </c>
      <c r="E409" s="222" t="s">
        <v>603</v>
      </c>
      <c r="F409" s="223" t="s">
        <v>604</v>
      </c>
      <c r="G409" s="224" t="s">
        <v>147</v>
      </c>
      <c r="H409" s="225">
        <v>90</v>
      </c>
      <c r="I409" s="226"/>
      <c r="J409" s="227">
        <f>ROUND(I409*H409,2)</f>
        <v>0</v>
      </c>
      <c r="K409" s="223" t="s">
        <v>162</v>
      </c>
      <c r="L409" s="72"/>
      <c r="M409" s="228" t="s">
        <v>30</v>
      </c>
      <c r="N409" s="229" t="s">
        <v>45</v>
      </c>
      <c r="O409" s="47"/>
      <c r="P409" s="230">
        <f>O409*H409</f>
        <v>0</v>
      </c>
      <c r="Q409" s="230">
        <v>0.00020000000000000001</v>
      </c>
      <c r="R409" s="230">
        <f>Q409*H409</f>
        <v>0.018000000000000002</v>
      </c>
      <c r="S409" s="230">
        <v>0</v>
      </c>
      <c r="T409" s="231">
        <f>S409*H409</f>
        <v>0</v>
      </c>
      <c r="AR409" s="24" t="s">
        <v>185</v>
      </c>
      <c r="AT409" s="24" t="s">
        <v>144</v>
      </c>
      <c r="AU409" s="24" t="s">
        <v>84</v>
      </c>
      <c r="AY409" s="24" t="s">
        <v>141</v>
      </c>
      <c r="BE409" s="232">
        <f>IF(N409="základní",J409,0)</f>
        <v>0</v>
      </c>
      <c r="BF409" s="232">
        <f>IF(N409="snížená",J409,0)</f>
        <v>0</v>
      </c>
      <c r="BG409" s="232">
        <f>IF(N409="zákl. přenesená",J409,0)</f>
        <v>0</v>
      </c>
      <c r="BH409" s="232">
        <f>IF(N409="sníž. přenesená",J409,0)</f>
        <v>0</v>
      </c>
      <c r="BI409" s="232">
        <f>IF(N409="nulová",J409,0)</f>
        <v>0</v>
      </c>
      <c r="BJ409" s="24" t="s">
        <v>82</v>
      </c>
      <c r="BK409" s="232">
        <f>ROUND(I409*H409,2)</f>
        <v>0</v>
      </c>
      <c r="BL409" s="24" t="s">
        <v>185</v>
      </c>
      <c r="BM409" s="24" t="s">
        <v>605</v>
      </c>
    </row>
    <row r="410" s="11" customFormat="1">
      <c r="B410" s="233"/>
      <c r="C410" s="234"/>
      <c r="D410" s="235" t="s">
        <v>150</v>
      </c>
      <c r="E410" s="236" t="s">
        <v>30</v>
      </c>
      <c r="F410" s="237" t="s">
        <v>295</v>
      </c>
      <c r="G410" s="234"/>
      <c r="H410" s="236" t="s">
        <v>30</v>
      </c>
      <c r="I410" s="238"/>
      <c r="J410" s="234"/>
      <c r="K410" s="234"/>
      <c r="L410" s="239"/>
      <c r="M410" s="240"/>
      <c r="N410" s="241"/>
      <c r="O410" s="241"/>
      <c r="P410" s="241"/>
      <c r="Q410" s="241"/>
      <c r="R410" s="241"/>
      <c r="S410" s="241"/>
      <c r="T410" s="242"/>
      <c r="AT410" s="243" t="s">
        <v>150</v>
      </c>
      <c r="AU410" s="243" t="s">
        <v>84</v>
      </c>
      <c r="AV410" s="11" t="s">
        <v>82</v>
      </c>
      <c r="AW410" s="11" t="s">
        <v>37</v>
      </c>
      <c r="AX410" s="11" t="s">
        <v>74</v>
      </c>
      <c r="AY410" s="243" t="s">
        <v>141</v>
      </c>
    </row>
    <row r="411" s="12" customFormat="1">
      <c r="B411" s="244"/>
      <c r="C411" s="245"/>
      <c r="D411" s="235" t="s">
        <v>150</v>
      </c>
      <c r="E411" s="246" t="s">
        <v>30</v>
      </c>
      <c r="F411" s="247" t="s">
        <v>675</v>
      </c>
      <c r="G411" s="245"/>
      <c r="H411" s="248">
        <v>90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AT411" s="254" t="s">
        <v>150</v>
      </c>
      <c r="AU411" s="254" t="s">
        <v>84</v>
      </c>
      <c r="AV411" s="12" t="s">
        <v>84</v>
      </c>
      <c r="AW411" s="12" t="s">
        <v>37</v>
      </c>
      <c r="AX411" s="12" t="s">
        <v>82</v>
      </c>
      <c r="AY411" s="254" t="s">
        <v>141</v>
      </c>
    </row>
    <row r="412" s="1" customFormat="1" ht="25.5" customHeight="1">
      <c r="B412" s="46"/>
      <c r="C412" s="221" t="s">
        <v>730</v>
      </c>
      <c r="D412" s="221" t="s">
        <v>144</v>
      </c>
      <c r="E412" s="222" t="s">
        <v>607</v>
      </c>
      <c r="F412" s="223" t="s">
        <v>608</v>
      </c>
      <c r="G412" s="224" t="s">
        <v>147</v>
      </c>
      <c r="H412" s="225">
        <v>90</v>
      </c>
      <c r="I412" s="226"/>
      <c r="J412" s="227">
        <f>ROUND(I412*H412,2)</f>
        <v>0</v>
      </c>
      <c r="K412" s="223" t="s">
        <v>162</v>
      </c>
      <c r="L412" s="72"/>
      <c r="M412" s="228" t="s">
        <v>30</v>
      </c>
      <c r="N412" s="229" t="s">
        <v>45</v>
      </c>
      <c r="O412" s="47"/>
      <c r="P412" s="230">
        <f>O412*H412</f>
        <v>0</v>
      </c>
      <c r="Q412" s="230">
        <v>0.00029</v>
      </c>
      <c r="R412" s="230">
        <f>Q412*H412</f>
        <v>0.026100000000000002</v>
      </c>
      <c r="S412" s="230">
        <v>0</v>
      </c>
      <c r="T412" s="231">
        <f>S412*H412</f>
        <v>0</v>
      </c>
      <c r="AR412" s="24" t="s">
        <v>185</v>
      </c>
      <c r="AT412" s="24" t="s">
        <v>144</v>
      </c>
      <c r="AU412" s="24" t="s">
        <v>84</v>
      </c>
      <c r="AY412" s="24" t="s">
        <v>141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24" t="s">
        <v>82</v>
      </c>
      <c r="BK412" s="232">
        <f>ROUND(I412*H412,2)</f>
        <v>0</v>
      </c>
      <c r="BL412" s="24" t="s">
        <v>185</v>
      </c>
      <c r="BM412" s="24" t="s">
        <v>609</v>
      </c>
    </row>
    <row r="413" s="11" customFormat="1">
      <c r="B413" s="233"/>
      <c r="C413" s="234"/>
      <c r="D413" s="235" t="s">
        <v>150</v>
      </c>
      <c r="E413" s="236" t="s">
        <v>30</v>
      </c>
      <c r="F413" s="237" t="s">
        <v>610</v>
      </c>
      <c r="G413" s="234"/>
      <c r="H413" s="236" t="s">
        <v>30</v>
      </c>
      <c r="I413" s="238"/>
      <c r="J413" s="234"/>
      <c r="K413" s="234"/>
      <c r="L413" s="239"/>
      <c r="M413" s="240"/>
      <c r="N413" s="241"/>
      <c r="O413" s="241"/>
      <c r="P413" s="241"/>
      <c r="Q413" s="241"/>
      <c r="R413" s="241"/>
      <c r="S413" s="241"/>
      <c r="T413" s="242"/>
      <c r="AT413" s="243" t="s">
        <v>150</v>
      </c>
      <c r="AU413" s="243" t="s">
        <v>84</v>
      </c>
      <c r="AV413" s="11" t="s">
        <v>82</v>
      </c>
      <c r="AW413" s="11" t="s">
        <v>37</v>
      </c>
      <c r="AX413" s="11" t="s">
        <v>74</v>
      </c>
      <c r="AY413" s="243" t="s">
        <v>141</v>
      </c>
    </row>
    <row r="414" s="11" customFormat="1">
      <c r="B414" s="233"/>
      <c r="C414" s="234"/>
      <c r="D414" s="235" t="s">
        <v>150</v>
      </c>
      <c r="E414" s="236" t="s">
        <v>30</v>
      </c>
      <c r="F414" s="237" t="s">
        <v>647</v>
      </c>
      <c r="G414" s="234"/>
      <c r="H414" s="236" t="s">
        <v>30</v>
      </c>
      <c r="I414" s="238"/>
      <c r="J414" s="234"/>
      <c r="K414" s="234"/>
      <c r="L414" s="239"/>
      <c r="M414" s="240"/>
      <c r="N414" s="241"/>
      <c r="O414" s="241"/>
      <c r="P414" s="241"/>
      <c r="Q414" s="241"/>
      <c r="R414" s="241"/>
      <c r="S414" s="241"/>
      <c r="T414" s="242"/>
      <c r="AT414" s="243" t="s">
        <v>150</v>
      </c>
      <c r="AU414" s="243" t="s">
        <v>84</v>
      </c>
      <c r="AV414" s="11" t="s">
        <v>82</v>
      </c>
      <c r="AW414" s="11" t="s">
        <v>37</v>
      </c>
      <c r="AX414" s="11" t="s">
        <v>74</v>
      </c>
      <c r="AY414" s="243" t="s">
        <v>141</v>
      </c>
    </row>
    <row r="415" s="12" customFormat="1">
      <c r="B415" s="244"/>
      <c r="C415" s="245"/>
      <c r="D415" s="235" t="s">
        <v>150</v>
      </c>
      <c r="E415" s="246" t="s">
        <v>30</v>
      </c>
      <c r="F415" s="247" t="s">
        <v>731</v>
      </c>
      <c r="G415" s="245"/>
      <c r="H415" s="248">
        <v>49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AT415" s="254" t="s">
        <v>150</v>
      </c>
      <c r="AU415" s="254" t="s">
        <v>84</v>
      </c>
      <c r="AV415" s="12" t="s">
        <v>84</v>
      </c>
      <c r="AW415" s="12" t="s">
        <v>37</v>
      </c>
      <c r="AX415" s="12" t="s">
        <v>74</v>
      </c>
      <c r="AY415" s="254" t="s">
        <v>141</v>
      </c>
    </row>
    <row r="416" s="12" customFormat="1">
      <c r="B416" s="244"/>
      <c r="C416" s="245"/>
      <c r="D416" s="235" t="s">
        <v>150</v>
      </c>
      <c r="E416" s="246" t="s">
        <v>30</v>
      </c>
      <c r="F416" s="247" t="s">
        <v>732</v>
      </c>
      <c r="G416" s="245"/>
      <c r="H416" s="248">
        <v>32.399999999999999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AT416" s="254" t="s">
        <v>150</v>
      </c>
      <c r="AU416" s="254" t="s">
        <v>84</v>
      </c>
      <c r="AV416" s="12" t="s">
        <v>84</v>
      </c>
      <c r="AW416" s="12" t="s">
        <v>37</v>
      </c>
      <c r="AX416" s="12" t="s">
        <v>74</v>
      </c>
      <c r="AY416" s="254" t="s">
        <v>141</v>
      </c>
    </row>
    <row r="417" s="12" customFormat="1">
      <c r="B417" s="244"/>
      <c r="C417" s="245"/>
      <c r="D417" s="235" t="s">
        <v>150</v>
      </c>
      <c r="E417" s="246" t="s">
        <v>30</v>
      </c>
      <c r="F417" s="247" t="s">
        <v>733</v>
      </c>
      <c r="G417" s="245"/>
      <c r="H417" s="248">
        <v>8.5999999999999996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AT417" s="254" t="s">
        <v>150</v>
      </c>
      <c r="AU417" s="254" t="s">
        <v>84</v>
      </c>
      <c r="AV417" s="12" t="s">
        <v>84</v>
      </c>
      <c r="AW417" s="12" t="s">
        <v>37</v>
      </c>
      <c r="AX417" s="12" t="s">
        <v>74</v>
      </c>
      <c r="AY417" s="254" t="s">
        <v>141</v>
      </c>
    </row>
    <row r="418" s="13" customFormat="1">
      <c r="B418" s="255"/>
      <c r="C418" s="256"/>
      <c r="D418" s="235" t="s">
        <v>150</v>
      </c>
      <c r="E418" s="257" t="s">
        <v>30</v>
      </c>
      <c r="F418" s="258" t="s">
        <v>170</v>
      </c>
      <c r="G418" s="256"/>
      <c r="H418" s="259">
        <v>90</v>
      </c>
      <c r="I418" s="260"/>
      <c r="J418" s="256"/>
      <c r="K418" s="256"/>
      <c r="L418" s="261"/>
      <c r="M418" s="262"/>
      <c r="N418" s="263"/>
      <c r="O418" s="263"/>
      <c r="P418" s="263"/>
      <c r="Q418" s="263"/>
      <c r="R418" s="263"/>
      <c r="S418" s="263"/>
      <c r="T418" s="264"/>
      <c r="AT418" s="265" t="s">
        <v>150</v>
      </c>
      <c r="AU418" s="265" t="s">
        <v>84</v>
      </c>
      <c r="AV418" s="13" t="s">
        <v>148</v>
      </c>
      <c r="AW418" s="13" t="s">
        <v>37</v>
      </c>
      <c r="AX418" s="13" t="s">
        <v>82</v>
      </c>
      <c r="AY418" s="265" t="s">
        <v>141</v>
      </c>
    </row>
    <row r="419" s="1" customFormat="1" ht="25.5" customHeight="1">
      <c r="B419" s="46"/>
      <c r="C419" s="221" t="s">
        <v>734</v>
      </c>
      <c r="D419" s="221" t="s">
        <v>144</v>
      </c>
      <c r="E419" s="222" t="s">
        <v>615</v>
      </c>
      <c r="F419" s="223" t="s">
        <v>616</v>
      </c>
      <c r="G419" s="224" t="s">
        <v>147</v>
      </c>
      <c r="H419" s="225">
        <v>90</v>
      </c>
      <c r="I419" s="226"/>
      <c r="J419" s="227">
        <f>ROUND(I419*H419,2)</f>
        <v>0</v>
      </c>
      <c r="K419" s="223" t="s">
        <v>162</v>
      </c>
      <c r="L419" s="72"/>
      <c r="M419" s="228" t="s">
        <v>30</v>
      </c>
      <c r="N419" s="229" t="s">
        <v>45</v>
      </c>
      <c r="O419" s="47"/>
      <c r="P419" s="230">
        <f>O419*H419</f>
        <v>0</v>
      </c>
      <c r="Q419" s="230">
        <v>0</v>
      </c>
      <c r="R419" s="230">
        <f>Q419*H419</f>
        <v>0</v>
      </c>
      <c r="S419" s="230">
        <v>0</v>
      </c>
      <c r="T419" s="231">
        <f>S419*H419</f>
        <v>0</v>
      </c>
      <c r="AR419" s="24" t="s">
        <v>185</v>
      </c>
      <c r="AT419" s="24" t="s">
        <v>144</v>
      </c>
      <c r="AU419" s="24" t="s">
        <v>84</v>
      </c>
      <c r="AY419" s="24" t="s">
        <v>141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24" t="s">
        <v>82</v>
      </c>
      <c r="BK419" s="232">
        <f>ROUND(I419*H419,2)</f>
        <v>0</v>
      </c>
      <c r="BL419" s="24" t="s">
        <v>185</v>
      </c>
      <c r="BM419" s="24" t="s">
        <v>617</v>
      </c>
    </row>
    <row r="420" s="1" customFormat="1" ht="25.5" customHeight="1">
      <c r="B420" s="46"/>
      <c r="C420" s="221" t="s">
        <v>735</v>
      </c>
      <c r="D420" s="221" t="s">
        <v>144</v>
      </c>
      <c r="E420" s="222" t="s">
        <v>619</v>
      </c>
      <c r="F420" s="223" t="s">
        <v>620</v>
      </c>
      <c r="G420" s="224" t="s">
        <v>147</v>
      </c>
      <c r="H420" s="225">
        <v>90</v>
      </c>
      <c r="I420" s="226"/>
      <c r="J420" s="227">
        <f>ROUND(I420*H420,2)</f>
        <v>0</v>
      </c>
      <c r="K420" s="223" t="s">
        <v>162</v>
      </c>
      <c r="L420" s="72"/>
      <c r="M420" s="228" t="s">
        <v>30</v>
      </c>
      <c r="N420" s="287" t="s">
        <v>45</v>
      </c>
      <c r="O420" s="288"/>
      <c r="P420" s="289">
        <f>O420*H420</f>
        <v>0</v>
      </c>
      <c r="Q420" s="289">
        <v>1.0000000000000001E-05</v>
      </c>
      <c r="R420" s="289">
        <f>Q420*H420</f>
        <v>0.00090000000000000008</v>
      </c>
      <c r="S420" s="289">
        <v>0</v>
      </c>
      <c r="T420" s="290">
        <f>S420*H420</f>
        <v>0</v>
      </c>
      <c r="AR420" s="24" t="s">
        <v>185</v>
      </c>
      <c r="AT420" s="24" t="s">
        <v>144</v>
      </c>
      <c r="AU420" s="24" t="s">
        <v>84</v>
      </c>
      <c r="AY420" s="24" t="s">
        <v>141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24" t="s">
        <v>82</v>
      </c>
      <c r="BK420" s="232">
        <f>ROUND(I420*H420,2)</f>
        <v>0</v>
      </c>
      <c r="BL420" s="24" t="s">
        <v>185</v>
      </c>
      <c r="BM420" s="24" t="s">
        <v>621</v>
      </c>
    </row>
    <row r="421" s="1" customFormat="1" ht="6.96" customHeight="1">
      <c r="B421" s="67"/>
      <c r="C421" s="68"/>
      <c r="D421" s="68"/>
      <c r="E421" s="68"/>
      <c r="F421" s="68"/>
      <c r="G421" s="68"/>
      <c r="H421" s="68"/>
      <c r="I421" s="166"/>
      <c r="J421" s="68"/>
      <c r="K421" s="68"/>
      <c r="L421" s="72"/>
    </row>
  </sheetData>
  <sheetProtection sheet="1" autoFilter="0" formatColumns="0" formatRows="0" objects="1" scenarios="1" spinCount="100000" saltValue="qaTLeYVRadQX2RDUNAIMgdtsZbfJ/jKF5Gj3XWCx87HUrkITD21jBS1o/qZ9zIwN5NU+ghFasMVd9jgMVStdIQ==" hashValue="5EPDe0PR8IN40DRYq/9d80gTqD2S0zxI/0kBWAaHfS2okpL60Lr3rynCgFXVFXFGVW9fIv26trH8Vzhb5uDMTw==" algorithmName="SHA-512" password="CC35"/>
  <autoFilter ref="C91:K420"/>
  <mergeCells count="10">
    <mergeCell ref="E7:H7"/>
    <mergeCell ref="E9:H9"/>
    <mergeCell ref="E24:H24"/>
    <mergeCell ref="E45:H45"/>
    <mergeCell ref="E47:H47"/>
    <mergeCell ref="J51:J52"/>
    <mergeCell ref="E82:H82"/>
    <mergeCell ref="E84:H84"/>
    <mergeCell ref="G1:H1"/>
    <mergeCell ref="L2:V2"/>
  </mergeCells>
  <hyperlinks>
    <hyperlink ref="F1:G1" location="C2" display="1) Krycí list soupisu"/>
    <hyperlink ref="G1:H1" location="C54" display="2) Rekapitulace"/>
    <hyperlink ref="J1" location="C9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96</v>
      </c>
      <c r="G1" s="139" t="s">
        <v>97</v>
      </c>
      <c r="H1" s="139"/>
      <c r="I1" s="140"/>
      <c r="J1" s="139" t="s">
        <v>98</v>
      </c>
      <c r="K1" s="138" t="s">
        <v>99</v>
      </c>
      <c r="L1" s="139" t="s">
        <v>100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90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84</v>
      </c>
    </row>
    <row r="4" ht="36.96" customHeight="1">
      <c r="B4" s="28"/>
      <c r="C4" s="29"/>
      <c r="D4" s="30" t="s">
        <v>101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B1707 Stavební úpravy ZŠ JANOV - projektová dokumentace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102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736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23</v>
      </c>
      <c r="K11" s="51"/>
    </row>
    <row r="12" s="1" customFormat="1" ht="14.4" customHeight="1">
      <c r="B12" s="46"/>
      <c r="C12" s="47"/>
      <c r="D12" s="40" t="s">
        <v>24</v>
      </c>
      <c r="E12" s="47"/>
      <c r="F12" s="35" t="s">
        <v>25</v>
      </c>
      <c r="G12" s="47"/>
      <c r="H12" s="47"/>
      <c r="I12" s="146" t="s">
        <v>26</v>
      </c>
      <c r="J12" s="147" t="str">
        <f>'Rekapitulace stavby'!AN8</f>
        <v>26. 2. 2018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28</v>
      </c>
      <c r="E14" s="47"/>
      <c r="F14" s="47"/>
      <c r="G14" s="47"/>
      <c r="H14" s="47"/>
      <c r="I14" s="146" t="s">
        <v>29</v>
      </c>
      <c r="J14" s="35" t="s">
        <v>30</v>
      </c>
      <c r="K14" s="51"/>
    </row>
    <row r="15" s="1" customFormat="1" ht="18" customHeight="1">
      <c r="B15" s="46"/>
      <c r="C15" s="47"/>
      <c r="D15" s="47"/>
      <c r="E15" s="35" t="s">
        <v>31</v>
      </c>
      <c r="F15" s="47"/>
      <c r="G15" s="47"/>
      <c r="H15" s="47"/>
      <c r="I15" s="146" t="s">
        <v>32</v>
      </c>
      <c r="J15" s="35" t="s">
        <v>30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33</v>
      </c>
      <c r="E17" s="47"/>
      <c r="F17" s="47"/>
      <c r="G17" s="47"/>
      <c r="H17" s="47"/>
      <c r="I17" s="146" t="s">
        <v>29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32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35</v>
      </c>
      <c r="E20" s="47"/>
      <c r="F20" s="47"/>
      <c r="G20" s="47"/>
      <c r="H20" s="47"/>
      <c r="I20" s="146" t="s">
        <v>29</v>
      </c>
      <c r="J20" s="35" t="s">
        <v>30</v>
      </c>
      <c r="K20" s="51"/>
    </row>
    <row r="21" s="1" customFormat="1" ht="18" customHeight="1">
      <c r="B21" s="46"/>
      <c r="C21" s="47"/>
      <c r="D21" s="47"/>
      <c r="E21" s="35" t="s">
        <v>36</v>
      </c>
      <c r="F21" s="47"/>
      <c r="G21" s="47"/>
      <c r="H21" s="47"/>
      <c r="I21" s="146" t="s">
        <v>32</v>
      </c>
      <c r="J21" s="35" t="s">
        <v>30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38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30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40</v>
      </c>
      <c r="E27" s="47"/>
      <c r="F27" s="47"/>
      <c r="G27" s="47"/>
      <c r="H27" s="47"/>
      <c r="I27" s="144"/>
      <c r="J27" s="155">
        <f>ROUND(J95,2)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42</v>
      </c>
      <c r="G29" s="47"/>
      <c r="H29" s="47"/>
      <c r="I29" s="156" t="s">
        <v>41</v>
      </c>
      <c r="J29" s="52" t="s">
        <v>43</v>
      </c>
      <c r="K29" s="51"/>
    </row>
    <row r="30" s="1" customFormat="1" ht="14.4" customHeight="1">
      <c r="B30" s="46"/>
      <c r="C30" s="47"/>
      <c r="D30" s="55" t="s">
        <v>44</v>
      </c>
      <c r="E30" s="55" t="s">
        <v>45</v>
      </c>
      <c r="F30" s="157">
        <f>ROUND(SUM(BE95:BE457), 2)</f>
        <v>0</v>
      </c>
      <c r="G30" s="47"/>
      <c r="H30" s="47"/>
      <c r="I30" s="158">
        <v>0.20999999999999999</v>
      </c>
      <c r="J30" s="157">
        <f>ROUND(ROUND((SUM(BE95:BE457)), 2)*I30, 2)</f>
        <v>0</v>
      </c>
      <c r="K30" s="51"/>
    </row>
    <row r="31" s="1" customFormat="1" ht="14.4" customHeight="1">
      <c r="B31" s="46"/>
      <c r="C31" s="47"/>
      <c r="D31" s="47"/>
      <c r="E31" s="55" t="s">
        <v>46</v>
      </c>
      <c r="F31" s="157">
        <f>ROUND(SUM(BF95:BF457), 2)</f>
        <v>0</v>
      </c>
      <c r="G31" s="47"/>
      <c r="H31" s="47"/>
      <c r="I31" s="158">
        <v>0.14999999999999999</v>
      </c>
      <c r="J31" s="157">
        <f>ROUND(ROUND((SUM(BF95:BF457)),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47</v>
      </c>
      <c r="F32" s="157">
        <f>ROUND(SUM(BG95:BG457),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48</v>
      </c>
      <c r="F33" s="157">
        <f>ROUND(SUM(BH95:BH457),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49</v>
      </c>
      <c r="F34" s="157">
        <f>ROUND(SUM(BI95:BI457),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50</v>
      </c>
      <c r="E36" s="98"/>
      <c r="F36" s="98"/>
      <c r="G36" s="161" t="s">
        <v>51</v>
      </c>
      <c r="H36" s="162" t="s">
        <v>52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104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B1707 Stavební úpravy ZŠ JANOV - projektová dokumentace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102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C - Pavilon D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24</v>
      </c>
      <c r="D49" s="47"/>
      <c r="E49" s="47"/>
      <c r="F49" s="35" t="str">
        <f>F12</f>
        <v>Litvínov</v>
      </c>
      <c r="G49" s="47"/>
      <c r="H49" s="47"/>
      <c r="I49" s="146" t="s">
        <v>26</v>
      </c>
      <c r="J49" s="147" t="str">
        <f>IF(J12="","",J12)</f>
        <v>26. 2. 2018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28</v>
      </c>
      <c r="D51" s="47"/>
      <c r="E51" s="47"/>
      <c r="F51" s="35" t="str">
        <f>E15</f>
        <v>Město Litvínov</v>
      </c>
      <c r="G51" s="47"/>
      <c r="H51" s="47"/>
      <c r="I51" s="146" t="s">
        <v>35</v>
      </c>
      <c r="J51" s="44" t="str">
        <f>E21</f>
        <v>BPO spol. s r.o.,Lidická 1239,36317 OSTROV</v>
      </c>
      <c r="K51" s="51"/>
    </row>
    <row r="52" s="1" customFormat="1" ht="14.4" customHeight="1">
      <c r="B52" s="46"/>
      <c r="C52" s="40" t="s">
        <v>33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105</v>
      </c>
      <c r="D54" s="159"/>
      <c r="E54" s="159"/>
      <c r="F54" s="159"/>
      <c r="G54" s="159"/>
      <c r="H54" s="159"/>
      <c r="I54" s="173"/>
      <c r="J54" s="174" t="s">
        <v>106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107</v>
      </c>
      <c r="D56" s="47"/>
      <c r="E56" s="47"/>
      <c r="F56" s="47"/>
      <c r="G56" s="47"/>
      <c r="H56" s="47"/>
      <c r="I56" s="144"/>
      <c r="J56" s="155">
        <f>J95</f>
        <v>0</v>
      </c>
      <c r="K56" s="51"/>
      <c r="AU56" s="24" t="s">
        <v>108</v>
      </c>
    </row>
    <row r="57" s="7" customFormat="1" ht="24.96" customHeight="1">
      <c r="B57" s="177"/>
      <c r="C57" s="178"/>
      <c r="D57" s="179" t="s">
        <v>109</v>
      </c>
      <c r="E57" s="180"/>
      <c r="F57" s="180"/>
      <c r="G57" s="180"/>
      <c r="H57" s="180"/>
      <c r="I57" s="181"/>
      <c r="J57" s="182">
        <f>J96</f>
        <v>0</v>
      </c>
      <c r="K57" s="183"/>
    </row>
    <row r="58" s="8" customFormat="1" ht="19.92" customHeight="1">
      <c r="B58" s="184"/>
      <c r="C58" s="185"/>
      <c r="D58" s="186" t="s">
        <v>737</v>
      </c>
      <c r="E58" s="187"/>
      <c r="F58" s="187"/>
      <c r="G58" s="187"/>
      <c r="H58" s="187"/>
      <c r="I58" s="188"/>
      <c r="J58" s="189">
        <f>J97</f>
        <v>0</v>
      </c>
      <c r="K58" s="190"/>
    </row>
    <row r="59" s="8" customFormat="1" ht="19.92" customHeight="1">
      <c r="B59" s="184"/>
      <c r="C59" s="185"/>
      <c r="D59" s="186" t="s">
        <v>110</v>
      </c>
      <c r="E59" s="187"/>
      <c r="F59" s="187"/>
      <c r="G59" s="187"/>
      <c r="H59" s="187"/>
      <c r="I59" s="188"/>
      <c r="J59" s="189">
        <f>J99</f>
        <v>0</v>
      </c>
      <c r="K59" s="190"/>
    </row>
    <row r="60" s="8" customFormat="1" ht="19.92" customHeight="1">
      <c r="B60" s="184"/>
      <c r="C60" s="185"/>
      <c r="D60" s="186" t="s">
        <v>111</v>
      </c>
      <c r="E60" s="187"/>
      <c r="F60" s="187"/>
      <c r="G60" s="187"/>
      <c r="H60" s="187"/>
      <c r="I60" s="188"/>
      <c r="J60" s="189">
        <f>J112</f>
        <v>0</v>
      </c>
      <c r="K60" s="190"/>
    </row>
    <row r="61" s="8" customFormat="1" ht="19.92" customHeight="1">
      <c r="B61" s="184"/>
      <c r="C61" s="185"/>
      <c r="D61" s="186" t="s">
        <v>112</v>
      </c>
      <c r="E61" s="187"/>
      <c r="F61" s="187"/>
      <c r="G61" s="187"/>
      <c r="H61" s="187"/>
      <c r="I61" s="188"/>
      <c r="J61" s="189">
        <f>J130</f>
        <v>0</v>
      </c>
      <c r="K61" s="190"/>
    </row>
    <row r="62" s="8" customFormat="1" ht="19.92" customHeight="1">
      <c r="B62" s="184"/>
      <c r="C62" s="185"/>
      <c r="D62" s="186" t="s">
        <v>113</v>
      </c>
      <c r="E62" s="187"/>
      <c r="F62" s="187"/>
      <c r="G62" s="187"/>
      <c r="H62" s="187"/>
      <c r="I62" s="188"/>
      <c r="J62" s="189">
        <f>J143</f>
        <v>0</v>
      </c>
      <c r="K62" s="190"/>
    </row>
    <row r="63" s="8" customFormat="1" ht="19.92" customHeight="1">
      <c r="B63" s="184"/>
      <c r="C63" s="185"/>
      <c r="D63" s="186" t="s">
        <v>114</v>
      </c>
      <c r="E63" s="187"/>
      <c r="F63" s="187"/>
      <c r="G63" s="187"/>
      <c r="H63" s="187"/>
      <c r="I63" s="188"/>
      <c r="J63" s="189">
        <f>J220</f>
        <v>0</v>
      </c>
      <c r="K63" s="190"/>
    </row>
    <row r="64" s="8" customFormat="1" ht="19.92" customHeight="1">
      <c r="B64" s="184"/>
      <c r="C64" s="185"/>
      <c r="D64" s="186" t="s">
        <v>115</v>
      </c>
      <c r="E64" s="187"/>
      <c r="F64" s="187"/>
      <c r="G64" s="187"/>
      <c r="H64" s="187"/>
      <c r="I64" s="188"/>
      <c r="J64" s="189">
        <f>J228</f>
        <v>0</v>
      </c>
      <c r="K64" s="190"/>
    </row>
    <row r="65" s="7" customFormat="1" ht="24.96" customHeight="1">
      <c r="B65" s="177"/>
      <c r="C65" s="178"/>
      <c r="D65" s="179" t="s">
        <v>116</v>
      </c>
      <c r="E65" s="180"/>
      <c r="F65" s="180"/>
      <c r="G65" s="180"/>
      <c r="H65" s="180"/>
      <c r="I65" s="181"/>
      <c r="J65" s="182">
        <f>J230</f>
        <v>0</v>
      </c>
      <c r="K65" s="183"/>
    </row>
    <row r="66" s="8" customFormat="1" ht="19.92" customHeight="1">
      <c r="B66" s="184"/>
      <c r="C66" s="185"/>
      <c r="D66" s="186" t="s">
        <v>117</v>
      </c>
      <c r="E66" s="187"/>
      <c r="F66" s="187"/>
      <c r="G66" s="187"/>
      <c r="H66" s="187"/>
      <c r="I66" s="188"/>
      <c r="J66" s="189">
        <f>J231</f>
        <v>0</v>
      </c>
      <c r="K66" s="190"/>
    </row>
    <row r="67" s="8" customFormat="1" ht="19.92" customHeight="1">
      <c r="B67" s="184"/>
      <c r="C67" s="185"/>
      <c r="D67" s="186" t="s">
        <v>118</v>
      </c>
      <c r="E67" s="187"/>
      <c r="F67" s="187"/>
      <c r="G67" s="187"/>
      <c r="H67" s="187"/>
      <c r="I67" s="188"/>
      <c r="J67" s="189">
        <f>J256</f>
        <v>0</v>
      </c>
      <c r="K67" s="190"/>
    </row>
    <row r="68" s="8" customFormat="1" ht="19.92" customHeight="1">
      <c r="B68" s="184"/>
      <c r="C68" s="185"/>
      <c r="D68" s="186" t="s">
        <v>119</v>
      </c>
      <c r="E68" s="187"/>
      <c r="F68" s="187"/>
      <c r="G68" s="187"/>
      <c r="H68" s="187"/>
      <c r="I68" s="188"/>
      <c r="J68" s="189">
        <f>J265</f>
        <v>0</v>
      </c>
      <c r="K68" s="190"/>
    </row>
    <row r="69" s="8" customFormat="1" ht="19.92" customHeight="1">
      <c r="B69" s="184"/>
      <c r="C69" s="185"/>
      <c r="D69" s="186" t="s">
        <v>120</v>
      </c>
      <c r="E69" s="187"/>
      <c r="F69" s="187"/>
      <c r="G69" s="187"/>
      <c r="H69" s="187"/>
      <c r="I69" s="188"/>
      <c r="J69" s="189">
        <f>J293</f>
        <v>0</v>
      </c>
      <c r="K69" s="190"/>
    </row>
    <row r="70" s="8" customFormat="1" ht="19.92" customHeight="1">
      <c r="B70" s="184"/>
      <c r="C70" s="185"/>
      <c r="D70" s="186" t="s">
        <v>121</v>
      </c>
      <c r="E70" s="187"/>
      <c r="F70" s="187"/>
      <c r="G70" s="187"/>
      <c r="H70" s="187"/>
      <c r="I70" s="188"/>
      <c r="J70" s="189">
        <f>J322</f>
        <v>0</v>
      </c>
      <c r="K70" s="190"/>
    </row>
    <row r="71" s="8" customFormat="1" ht="19.92" customHeight="1">
      <c r="B71" s="184"/>
      <c r="C71" s="185"/>
      <c r="D71" s="186" t="s">
        <v>122</v>
      </c>
      <c r="E71" s="187"/>
      <c r="F71" s="187"/>
      <c r="G71" s="187"/>
      <c r="H71" s="187"/>
      <c r="I71" s="188"/>
      <c r="J71" s="189">
        <f>J380</f>
        <v>0</v>
      </c>
      <c r="K71" s="190"/>
    </row>
    <row r="72" s="8" customFormat="1" ht="19.92" customHeight="1">
      <c r="B72" s="184"/>
      <c r="C72" s="185"/>
      <c r="D72" s="186" t="s">
        <v>123</v>
      </c>
      <c r="E72" s="187"/>
      <c r="F72" s="187"/>
      <c r="G72" s="187"/>
      <c r="H72" s="187"/>
      <c r="I72" s="188"/>
      <c r="J72" s="189">
        <f>J398</f>
        <v>0</v>
      </c>
      <c r="K72" s="190"/>
    </row>
    <row r="73" s="8" customFormat="1" ht="19.92" customHeight="1">
      <c r="B73" s="184"/>
      <c r="C73" s="185"/>
      <c r="D73" s="186" t="s">
        <v>124</v>
      </c>
      <c r="E73" s="187"/>
      <c r="F73" s="187"/>
      <c r="G73" s="187"/>
      <c r="H73" s="187"/>
      <c r="I73" s="188"/>
      <c r="J73" s="189">
        <f>J429</f>
        <v>0</v>
      </c>
      <c r="K73" s="190"/>
    </row>
    <row r="74" s="8" customFormat="1" ht="19.92" customHeight="1">
      <c r="B74" s="184"/>
      <c r="C74" s="185"/>
      <c r="D74" s="186" t="s">
        <v>738</v>
      </c>
      <c r="E74" s="187"/>
      <c r="F74" s="187"/>
      <c r="G74" s="187"/>
      <c r="H74" s="187"/>
      <c r="I74" s="188"/>
      <c r="J74" s="189">
        <f>J443</f>
        <v>0</v>
      </c>
      <c r="K74" s="190"/>
    </row>
    <row r="75" s="8" customFormat="1" ht="19.92" customHeight="1">
      <c r="B75" s="184"/>
      <c r="C75" s="185"/>
      <c r="D75" s="186" t="s">
        <v>739</v>
      </c>
      <c r="E75" s="187"/>
      <c r="F75" s="187"/>
      <c r="G75" s="187"/>
      <c r="H75" s="187"/>
      <c r="I75" s="188"/>
      <c r="J75" s="189">
        <f>J448</f>
        <v>0</v>
      </c>
      <c r="K75" s="190"/>
    </row>
    <row r="76" s="1" customFormat="1" ht="21.84" customHeight="1">
      <c r="B76" s="46"/>
      <c r="C76" s="47"/>
      <c r="D76" s="47"/>
      <c r="E76" s="47"/>
      <c r="F76" s="47"/>
      <c r="G76" s="47"/>
      <c r="H76" s="47"/>
      <c r="I76" s="144"/>
      <c r="J76" s="47"/>
      <c r="K76" s="51"/>
    </row>
    <row r="77" s="1" customFormat="1" ht="6.96" customHeight="1">
      <c r="B77" s="67"/>
      <c r="C77" s="68"/>
      <c r="D77" s="68"/>
      <c r="E77" s="68"/>
      <c r="F77" s="68"/>
      <c r="G77" s="68"/>
      <c r="H77" s="68"/>
      <c r="I77" s="166"/>
      <c r="J77" s="68"/>
      <c r="K77" s="69"/>
    </row>
    <row r="81" s="1" customFormat="1" ht="6.96" customHeight="1">
      <c r="B81" s="70"/>
      <c r="C81" s="71"/>
      <c r="D81" s="71"/>
      <c r="E81" s="71"/>
      <c r="F81" s="71"/>
      <c r="G81" s="71"/>
      <c r="H81" s="71"/>
      <c r="I81" s="169"/>
      <c r="J81" s="71"/>
      <c r="K81" s="71"/>
      <c r="L81" s="72"/>
    </row>
    <row r="82" s="1" customFormat="1" ht="36.96" customHeight="1">
      <c r="B82" s="46"/>
      <c r="C82" s="73" t="s">
        <v>125</v>
      </c>
      <c r="D82" s="74"/>
      <c r="E82" s="74"/>
      <c r="F82" s="74"/>
      <c r="G82" s="74"/>
      <c r="H82" s="74"/>
      <c r="I82" s="191"/>
      <c r="J82" s="74"/>
      <c r="K82" s="74"/>
      <c r="L82" s="72"/>
    </row>
    <row r="83" s="1" customFormat="1" ht="6.96" customHeight="1">
      <c r="B83" s="46"/>
      <c r="C83" s="74"/>
      <c r="D83" s="74"/>
      <c r="E83" s="74"/>
      <c r="F83" s="74"/>
      <c r="G83" s="74"/>
      <c r="H83" s="74"/>
      <c r="I83" s="191"/>
      <c r="J83" s="74"/>
      <c r="K83" s="74"/>
      <c r="L83" s="72"/>
    </row>
    <row r="84" s="1" customFormat="1" ht="14.4" customHeight="1">
      <c r="B84" s="46"/>
      <c r="C84" s="76" t="s">
        <v>18</v>
      </c>
      <c r="D84" s="74"/>
      <c r="E84" s="74"/>
      <c r="F84" s="74"/>
      <c r="G84" s="74"/>
      <c r="H84" s="74"/>
      <c r="I84" s="191"/>
      <c r="J84" s="74"/>
      <c r="K84" s="74"/>
      <c r="L84" s="72"/>
    </row>
    <row r="85" s="1" customFormat="1" ht="16.5" customHeight="1">
      <c r="B85" s="46"/>
      <c r="C85" s="74"/>
      <c r="D85" s="74"/>
      <c r="E85" s="192" t="str">
        <f>E7</f>
        <v>B1707 Stavební úpravy ZŠ JANOV - projektová dokumentace</v>
      </c>
      <c r="F85" s="76"/>
      <c r="G85" s="76"/>
      <c r="H85" s="76"/>
      <c r="I85" s="191"/>
      <c r="J85" s="74"/>
      <c r="K85" s="74"/>
      <c r="L85" s="72"/>
    </row>
    <row r="86" s="1" customFormat="1" ht="14.4" customHeight="1">
      <c r="B86" s="46"/>
      <c r="C86" s="76" t="s">
        <v>102</v>
      </c>
      <c r="D86" s="74"/>
      <c r="E86" s="74"/>
      <c r="F86" s="74"/>
      <c r="G86" s="74"/>
      <c r="H86" s="74"/>
      <c r="I86" s="191"/>
      <c r="J86" s="74"/>
      <c r="K86" s="74"/>
      <c r="L86" s="72"/>
    </row>
    <row r="87" s="1" customFormat="1" ht="17.25" customHeight="1">
      <c r="B87" s="46"/>
      <c r="C87" s="74"/>
      <c r="D87" s="74"/>
      <c r="E87" s="82" t="str">
        <f>E9</f>
        <v>C - Pavilon D</v>
      </c>
      <c r="F87" s="74"/>
      <c r="G87" s="74"/>
      <c r="H87" s="74"/>
      <c r="I87" s="191"/>
      <c r="J87" s="74"/>
      <c r="K87" s="74"/>
      <c r="L87" s="72"/>
    </row>
    <row r="88" s="1" customFormat="1" ht="6.96" customHeight="1">
      <c r="B88" s="46"/>
      <c r="C88" s="74"/>
      <c r="D88" s="74"/>
      <c r="E88" s="74"/>
      <c r="F88" s="74"/>
      <c r="G88" s="74"/>
      <c r="H88" s="74"/>
      <c r="I88" s="191"/>
      <c r="J88" s="74"/>
      <c r="K88" s="74"/>
      <c r="L88" s="72"/>
    </row>
    <row r="89" s="1" customFormat="1" ht="18" customHeight="1">
      <c r="B89" s="46"/>
      <c r="C89" s="76" t="s">
        <v>24</v>
      </c>
      <c r="D89" s="74"/>
      <c r="E89" s="74"/>
      <c r="F89" s="193" t="str">
        <f>F12</f>
        <v>Litvínov</v>
      </c>
      <c r="G89" s="74"/>
      <c r="H89" s="74"/>
      <c r="I89" s="194" t="s">
        <v>26</v>
      </c>
      <c r="J89" s="85" t="str">
        <f>IF(J12="","",J12)</f>
        <v>26. 2. 2018</v>
      </c>
      <c r="K89" s="74"/>
      <c r="L89" s="72"/>
    </row>
    <row r="90" s="1" customFormat="1" ht="6.96" customHeight="1">
      <c r="B90" s="46"/>
      <c r="C90" s="74"/>
      <c r="D90" s="74"/>
      <c r="E90" s="74"/>
      <c r="F90" s="74"/>
      <c r="G90" s="74"/>
      <c r="H90" s="74"/>
      <c r="I90" s="191"/>
      <c r="J90" s="74"/>
      <c r="K90" s="74"/>
      <c r="L90" s="72"/>
    </row>
    <row r="91" s="1" customFormat="1">
      <c r="B91" s="46"/>
      <c r="C91" s="76" t="s">
        <v>28</v>
      </c>
      <c r="D91" s="74"/>
      <c r="E91" s="74"/>
      <c r="F91" s="193" t="str">
        <f>E15</f>
        <v>Město Litvínov</v>
      </c>
      <c r="G91" s="74"/>
      <c r="H91" s="74"/>
      <c r="I91" s="194" t="s">
        <v>35</v>
      </c>
      <c r="J91" s="193" t="str">
        <f>E21</f>
        <v>BPO spol. s r.o.,Lidická 1239,36317 OSTROV</v>
      </c>
      <c r="K91" s="74"/>
      <c r="L91" s="72"/>
    </row>
    <row r="92" s="1" customFormat="1" ht="14.4" customHeight="1">
      <c r="B92" s="46"/>
      <c r="C92" s="76" t="s">
        <v>33</v>
      </c>
      <c r="D92" s="74"/>
      <c r="E92" s="74"/>
      <c r="F92" s="193" t="str">
        <f>IF(E18="","",E18)</f>
        <v/>
      </c>
      <c r="G92" s="74"/>
      <c r="H92" s="74"/>
      <c r="I92" s="191"/>
      <c r="J92" s="74"/>
      <c r="K92" s="74"/>
      <c r="L92" s="72"/>
    </row>
    <row r="93" s="1" customFormat="1" ht="10.32" customHeight="1">
      <c r="B93" s="46"/>
      <c r="C93" s="74"/>
      <c r="D93" s="74"/>
      <c r="E93" s="74"/>
      <c r="F93" s="74"/>
      <c r="G93" s="74"/>
      <c r="H93" s="74"/>
      <c r="I93" s="191"/>
      <c r="J93" s="74"/>
      <c r="K93" s="74"/>
      <c r="L93" s="72"/>
    </row>
    <row r="94" s="9" customFormat="1" ht="29.28" customHeight="1">
      <c r="B94" s="195"/>
      <c r="C94" s="196" t="s">
        <v>126</v>
      </c>
      <c r="D94" s="197" t="s">
        <v>59</v>
      </c>
      <c r="E94" s="197" t="s">
        <v>55</v>
      </c>
      <c r="F94" s="197" t="s">
        <v>127</v>
      </c>
      <c r="G94" s="197" t="s">
        <v>128</v>
      </c>
      <c r="H94" s="197" t="s">
        <v>129</v>
      </c>
      <c r="I94" s="198" t="s">
        <v>130</v>
      </c>
      <c r="J94" s="197" t="s">
        <v>106</v>
      </c>
      <c r="K94" s="199" t="s">
        <v>131</v>
      </c>
      <c r="L94" s="200"/>
      <c r="M94" s="102" t="s">
        <v>132</v>
      </c>
      <c r="N94" s="103" t="s">
        <v>44</v>
      </c>
      <c r="O94" s="103" t="s">
        <v>133</v>
      </c>
      <c r="P94" s="103" t="s">
        <v>134</v>
      </c>
      <c r="Q94" s="103" t="s">
        <v>135</v>
      </c>
      <c r="R94" s="103" t="s">
        <v>136</v>
      </c>
      <c r="S94" s="103" t="s">
        <v>137</v>
      </c>
      <c r="T94" s="104" t="s">
        <v>138</v>
      </c>
    </row>
    <row r="95" s="1" customFormat="1" ht="29.28" customHeight="1">
      <c r="B95" s="46"/>
      <c r="C95" s="108" t="s">
        <v>107</v>
      </c>
      <c r="D95" s="74"/>
      <c r="E95" s="74"/>
      <c r="F95" s="74"/>
      <c r="G95" s="74"/>
      <c r="H95" s="74"/>
      <c r="I95" s="191"/>
      <c r="J95" s="201">
        <f>BK95</f>
        <v>0</v>
      </c>
      <c r="K95" s="74"/>
      <c r="L95" s="72"/>
      <c r="M95" s="105"/>
      <c r="N95" s="106"/>
      <c r="O95" s="106"/>
      <c r="P95" s="202">
        <f>P96+P230</f>
        <v>0</v>
      </c>
      <c r="Q95" s="106"/>
      <c r="R95" s="202">
        <f>R96+R230</f>
        <v>10.303018000000002</v>
      </c>
      <c r="S95" s="106"/>
      <c r="T95" s="203">
        <f>T96+T230</f>
        <v>14.312329999999999</v>
      </c>
      <c r="AT95" s="24" t="s">
        <v>73</v>
      </c>
      <c r="AU95" s="24" t="s">
        <v>108</v>
      </c>
      <c r="BK95" s="204">
        <f>BK96+BK230</f>
        <v>0</v>
      </c>
    </row>
    <row r="96" s="10" customFormat="1" ht="37.44" customHeight="1">
      <c r="B96" s="205"/>
      <c r="C96" s="206"/>
      <c r="D96" s="207" t="s">
        <v>73</v>
      </c>
      <c r="E96" s="208" t="s">
        <v>139</v>
      </c>
      <c r="F96" s="208" t="s">
        <v>140</v>
      </c>
      <c r="G96" s="206"/>
      <c r="H96" s="206"/>
      <c r="I96" s="209"/>
      <c r="J96" s="210">
        <f>BK96</f>
        <v>0</v>
      </c>
      <c r="K96" s="206"/>
      <c r="L96" s="211"/>
      <c r="M96" s="212"/>
      <c r="N96" s="213"/>
      <c r="O96" s="213"/>
      <c r="P96" s="214">
        <f>P97+P99+P112+P130+P143+P220+P228</f>
        <v>0</v>
      </c>
      <c r="Q96" s="213"/>
      <c r="R96" s="214">
        <f>R97+R99+R112+R130+R143+R220+R228</f>
        <v>0.40068799999999999</v>
      </c>
      <c r="S96" s="213"/>
      <c r="T96" s="215">
        <f>T97+T99+T112+T130+T143+T220+T228</f>
        <v>14.312329999999999</v>
      </c>
      <c r="AR96" s="216" t="s">
        <v>82</v>
      </c>
      <c r="AT96" s="217" t="s">
        <v>73</v>
      </c>
      <c r="AU96" s="217" t="s">
        <v>74</v>
      </c>
      <c r="AY96" s="216" t="s">
        <v>141</v>
      </c>
      <c r="BK96" s="218">
        <f>BK97+BK99+BK112+BK130+BK143+BK220+BK228</f>
        <v>0</v>
      </c>
    </row>
    <row r="97" s="10" customFormat="1" ht="19.92" customHeight="1">
      <c r="B97" s="205"/>
      <c r="C97" s="206"/>
      <c r="D97" s="207" t="s">
        <v>73</v>
      </c>
      <c r="E97" s="219" t="s">
        <v>159</v>
      </c>
      <c r="F97" s="219" t="s">
        <v>740</v>
      </c>
      <c r="G97" s="206"/>
      <c r="H97" s="206"/>
      <c r="I97" s="209"/>
      <c r="J97" s="220">
        <f>BK97</f>
        <v>0</v>
      </c>
      <c r="K97" s="206"/>
      <c r="L97" s="211"/>
      <c r="M97" s="212"/>
      <c r="N97" s="213"/>
      <c r="O97" s="213"/>
      <c r="P97" s="214">
        <f>P98</f>
        <v>0</v>
      </c>
      <c r="Q97" s="213"/>
      <c r="R97" s="214">
        <f>R98</f>
        <v>0.045432</v>
      </c>
      <c r="S97" s="213"/>
      <c r="T97" s="215">
        <f>T98</f>
        <v>0</v>
      </c>
      <c r="AR97" s="216" t="s">
        <v>82</v>
      </c>
      <c r="AT97" s="217" t="s">
        <v>73</v>
      </c>
      <c r="AU97" s="217" t="s">
        <v>82</v>
      </c>
      <c r="AY97" s="216" t="s">
        <v>141</v>
      </c>
      <c r="BK97" s="218">
        <f>BK98</f>
        <v>0</v>
      </c>
    </row>
    <row r="98" s="1" customFormat="1" ht="25.5" customHeight="1">
      <c r="B98" s="46"/>
      <c r="C98" s="221" t="s">
        <v>82</v>
      </c>
      <c r="D98" s="221" t="s">
        <v>144</v>
      </c>
      <c r="E98" s="222" t="s">
        <v>741</v>
      </c>
      <c r="F98" s="223" t="s">
        <v>742</v>
      </c>
      <c r="G98" s="224" t="s">
        <v>743</v>
      </c>
      <c r="H98" s="225">
        <v>0.10000000000000001</v>
      </c>
      <c r="I98" s="226"/>
      <c r="J98" s="227">
        <f>ROUND(I98*H98,2)</f>
        <v>0</v>
      </c>
      <c r="K98" s="223" t="s">
        <v>30</v>
      </c>
      <c r="L98" s="72"/>
      <c r="M98" s="228" t="s">
        <v>30</v>
      </c>
      <c r="N98" s="229" t="s">
        <v>45</v>
      </c>
      <c r="O98" s="47"/>
      <c r="P98" s="230">
        <f>O98*H98</f>
        <v>0</v>
      </c>
      <c r="Q98" s="230">
        <v>0.45432</v>
      </c>
      <c r="R98" s="230">
        <f>Q98*H98</f>
        <v>0.045432</v>
      </c>
      <c r="S98" s="230">
        <v>0</v>
      </c>
      <c r="T98" s="231">
        <f>S98*H98</f>
        <v>0</v>
      </c>
      <c r="AR98" s="24" t="s">
        <v>148</v>
      </c>
      <c r="AT98" s="24" t="s">
        <v>144</v>
      </c>
      <c r="AU98" s="24" t="s">
        <v>84</v>
      </c>
      <c r="AY98" s="24" t="s">
        <v>141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24" t="s">
        <v>82</v>
      </c>
      <c r="BK98" s="232">
        <f>ROUND(I98*H98,2)</f>
        <v>0</v>
      </c>
      <c r="BL98" s="24" t="s">
        <v>148</v>
      </c>
      <c r="BM98" s="24" t="s">
        <v>744</v>
      </c>
    </row>
    <row r="99" s="10" customFormat="1" ht="29.88" customHeight="1">
      <c r="B99" s="205"/>
      <c r="C99" s="206"/>
      <c r="D99" s="207" t="s">
        <v>73</v>
      </c>
      <c r="E99" s="219" t="s">
        <v>142</v>
      </c>
      <c r="F99" s="219" t="s">
        <v>143</v>
      </c>
      <c r="G99" s="206"/>
      <c r="H99" s="206"/>
      <c r="I99" s="209"/>
      <c r="J99" s="220">
        <f>BK99</f>
        <v>0</v>
      </c>
      <c r="K99" s="206"/>
      <c r="L99" s="211"/>
      <c r="M99" s="212"/>
      <c r="N99" s="213"/>
      <c r="O99" s="213"/>
      <c r="P99" s="214">
        <f>SUM(P100:P111)</f>
        <v>0</v>
      </c>
      <c r="Q99" s="213"/>
      <c r="R99" s="214">
        <f>SUM(R100:R111)</f>
        <v>0</v>
      </c>
      <c r="S99" s="213"/>
      <c r="T99" s="215">
        <f>SUM(T100:T111)</f>
        <v>0</v>
      </c>
      <c r="AR99" s="216" t="s">
        <v>82</v>
      </c>
      <c r="AT99" s="217" t="s">
        <v>73</v>
      </c>
      <c r="AU99" s="217" t="s">
        <v>82</v>
      </c>
      <c r="AY99" s="216" t="s">
        <v>141</v>
      </c>
      <c r="BK99" s="218">
        <f>SUM(BK100:BK111)</f>
        <v>0</v>
      </c>
    </row>
    <row r="100" s="1" customFormat="1" ht="16.5" customHeight="1">
      <c r="B100" s="46"/>
      <c r="C100" s="221" t="s">
        <v>84</v>
      </c>
      <c r="D100" s="221" t="s">
        <v>144</v>
      </c>
      <c r="E100" s="222" t="s">
        <v>145</v>
      </c>
      <c r="F100" s="223" t="s">
        <v>146</v>
      </c>
      <c r="G100" s="224" t="s">
        <v>147</v>
      </c>
      <c r="H100" s="225">
        <v>14</v>
      </c>
      <c r="I100" s="226"/>
      <c r="J100" s="227">
        <f>ROUND(I100*H100,2)</f>
        <v>0</v>
      </c>
      <c r="K100" s="223" t="s">
        <v>30</v>
      </c>
      <c r="L100" s="72"/>
      <c r="M100" s="228" t="s">
        <v>30</v>
      </c>
      <c r="N100" s="229" t="s">
        <v>45</v>
      </c>
      <c r="O100" s="47"/>
      <c r="P100" s="230">
        <f>O100*H100</f>
        <v>0</v>
      </c>
      <c r="Q100" s="230">
        <v>0</v>
      </c>
      <c r="R100" s="230">
        <f>Q100*H100</f>
        <v>0</v>
      </c>
      <c r="S100" s="230">
        <v>0</v>
      </c>
      <c r="T100" s="231">
        <f>S100*H100</f>
        <v>0</v>
      </c>
      <c r="AR100" s="24" t="s">
        <v>148</v>
      </c>
      <c r="AT100" s="24" t="s">
        <v>144</v>
      </c>
      <c r="AU100" s="24" t="s">
        <v>84</v>
      </c>
      <c r="AY100" s="24" t="s">
        <v>141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24" t="s">
        <v>82</v>
      </c>
      <c r="BK100" s="232">
        <f>ROUND(I100*H100,2)</f>
        <v>0</v>
      </c>
      <c r="BL100" s="24" t="s">
        <v>148</v>
      </c>
      <c r="BM100" s="24" t="s">
        <v>149</v>
      </c>
    </row>
    <row r="101" s="11" customFormat="1">
      <c r="B101" s="233"/>
      <c r="C101" s="234"/>
      <c r="D101" s="235" t="s">
        <v>150</v>
      </c>
      <c r="E101" s="236" t="s">
        <v>30</v>
      </c>
      <c r="F101" s="237" t="s">
        <v>745</v>
      </c>
      <c r="G101" s="234"/>
      <c r="H101" s="236" t="s">
        <v>30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AT101" s="243" t="s">
        <v>150</v>
      </c>
      <c r="AU101" s="243" t="s">
        <v>84</v>
      </c>
      <c r="AV101" s="11" t="s">
        <v>82</v>
      </c>
      <c r="AW101" s="11" t="s">
        <v>37</v>
      </c>
      <c r="AX101" s="11" t="s">
        <v>74</v>
      </c>
      <c r="AY101" s="243" t="s">
        <v>141</v>
      </c>
    </row>
    <row r="102" s="12" customFormat="1">
      <c r="B102" s="244"/>
      <c r="C102" s="245"/>
      <c r="D102" s="235" t="s">
        <v>150</v>
      </c>
      <c r="E102" s="246" t="s">
        <v>30</v>
      </c>
      <c r="F102" s="247" t="s">
        <v>746</v>
      </c>
      <c r="G102" s="245"/>
      <c r="H102" s="248">
        <v>0.16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AT102" s="254" t="s">
        <v>150</v>
      </c>
      <c r="AU102" s="254" t="s">
        <v>84</v>
      </c>
      <c r="AV102" s="12" t="s">
        <v>84</v>
      </c>
      <c r="AW102" s="12" t="s">
        <v>37</v>
      </c>
      <c r="AX102" s="12" t="s">
        <v>74</v>
      </c>
      <c r="AY102" s="254" t="s">
        <v>141</v>
      </c>
    </row>
    <row r="103" s="11" customFormat="1">
      <c r="B103" s="233"/>
      <c r="C103" s="234"/>
      <c r="D103" s="235" t="s">
        <v>150</v>
      </c>
      <c r="E103" s="236" t="s">
        <v>30</v>
      </c>
      <c r="F103" s="237" t="s">
        <v>151</v>
      </c>
      <c r="G103" s="234"/>
      <c r="H103" s="236" t="s">
        <v>30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AT103" s="243" t="s">
        <v>150</v>
      </c>
      <c r="AU103" s="243" t="s">
        <v>84</v>
      </c>
      <c r="AV103" s="11" t="s">
        <v>82</v>
      </c>
      <c r="AW103" s="11" t="s">
        <v>37</v>
      </c>
      <c r="AX103" s="11" t="s">
        <v>74</v>
      </c>
      <c r="AY103" s="243" t="s">
        <v>141</v>
      </c>
    </row>
    <row r="104" s="12" customFormat="1">
      <c r="B104" s="244"/>
      <c r="C104" s="245"/>
      <c r="D104" s="235" t="s">
        <v>150</v>
      </c>
      <c r="E104" s="246" t="s">
        <v>30</v>
      </c>
      <c r="F104" s="247" t="s">
        <v>747</v>
      </c>
      <c r="G104" s="245"/>
      <c r="H104" s="248">
        <v>13.84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AT104" s="254" t="s">
        <v>150</v>
      </c>
      <c r="AU104" s="254" t="s">
        <v>84</v>
      </c>
      <c r="AV104" s="12" t="s">
        <v>84</v>
      </c>
      <c r="AW104" s="12" t="s">
        <v>37</v>
      </c>
      <c r="AX104" s="12" t="s">
        <v>74</v>
      </c>
      <c r="AY104" s="254" t="s">
        <v>141</v>
      </c>
    </row>
    <row r="105" s="13" customFormat="1">
      <c r="B105" s="255"/>
      <c r="C105" s="256"/>
      <c r="D105" s="235" t="s">
        <v>150</v>
      </c>
      <c r="E105" s="257" t="s">
        <v>30</v>
      </c>
      <c r="F105" s="258" t="s">
        <v>170</v>
      </c>
      <c r="G105" s="256"/>
      <c r="H105" s="259">
        <v>14</v>
      </c>
      <c r="I105" s="260"/>
      <c r="J105" s="256"/>
      <c r="K105" s="256"/>
      <c r="L105" s="261"/>
      <c r="M105" s="262"/>
      <c r="N105" s="263"/>
      <c r="O105" s="263"/>
      <c r="P105" s="263"/>
      <c r="Q105" s="263"/>
      <c r="R105" s="263"/>
      <c r="S105" s="263"/>
      <c r="T105" s="264"/>
      <c r="AT105" s="265" t="s">
        <v>150</v>
      </c>
      <c r="AU105" s="265" t="s">
        <v>84</v>
      </c>
      <c r="AV105" s="13" t="s">
        <v>148</v>
      </c>
      <c r="AW105" s="13" t="s">
        <v>37</v>
      </c>
      <c r="AX105" s="13" t="s">
        <v>82</v>
      </c>
      <c r="AY105" s="265" t="s">
        <v>141</v>
      </c>
    </row>
    <row r="106" s="1" customFormat="1" ht="16.5" customHeight="1">
      <c r="B106" s="46"/>
      <c r="C106" s="221" t="s">
        <v>159</v>
      </c>
      <c r="D106" s="221" t="s">
        <v>144</v>
      </c>
      <c r="E106" s="222" t="s">
        <v>153</v>
      </c>
      <c r="F106" s="223" t="s">
        <v>154</v>
      </c>
      <c r="G106" s="224" t="s">
        <v>147</v>
      </c>
      <c r="H106" s="225">
        <v>8.5</v>
      </c>
      <c r="I106" s="226"/>
      <c r="J106" s="227">
        <f>ROUND(I106*H106,2)</f>
        <v>0</v>
      </c>
      <c r="K106" s="223" t="s">
        <v>30</v>
      </c>
      <c r="L106" s="72"/>
      <c r="M106" s="228" t="s">
        <v>30</v>
      </c>
      <c r="N106" s="229" t="s">
        <v>45</v>
      </c>
      <c r="O106" s="47"/>
      <c r="P106" s="230">
        <f>O106*H106</f>
        <v>0</v>
      </c>
      <c r="Q106" s="230">
        <v>0</v>
      </c>
      <c r="R106" s="230">
        <f>Q106*H106</f>
        <v>0</v>
      </c>
      <c r="S106" s="230">
        <v>0</v>
      </c>
      <c r="T106" s="231">
        <f>S106*H106</f>
        <v>0</v>
      </c>
      <c r="AR106" s="24" t="s">
        <v>148</v>
      </c>
      <c r="AT106" s="24" t="s">
        <v>144</v>
      </c>
      <c r="AU106" s="24" t="s">
        <v>84</v>
      </c>
      <c r="AY106" s="24" t="s">
        <v>141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4" t="s">
        <v>82</v>
      </c>
      <c r="BK106" s="232">
        <f>ROUND(I106*H106,2)</f>
        <v>0</v>
      </c>
      <c r="BL106" s="24" t="s">
        <v>148</v>
      </c>
      <c r="BM106" s="24" t="s">
        <v>155</v>
      </c>
    </row>
    <row r="107" s="11" customFormat="1">
      <c r="B107" s="233"/>
      <c r="C107" s="234"/>
      <c r="D107" s="235" t="s">
        <v>150</v>
      </c>
      <c r="E107" s="236" t="s">
        <v>30</v>
      </c>
      <c r="F107" s="237" t="s">
        <v>745</v>
      </c>
      <c r="G107" s="234"/>
      <c r="H107" s="236" t="s">
        <v>30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AT107" s="243" t="s">
        <v>150</v>
      </c>
      <c r="AU107" s="243" t="s">
        <v>84</v>
      </c>
      <c r="AV107" s="11" t="s">
        <v>82</v>
      </c>
      <c r="AW107" s="11" t="s">
        <v>37</v>
      </c>
      <c r="AX107" s="11" t="s">
        <v>74</v>
      </c>
      <c r="AY107" s="243" t="s">
        <v>141</v>
      </c>
    </row>
    <row r="108" s="12" customFormat="1">
      <c r="B108" s="244"/>
      <c r="C108" s="245"/>
      <c r="D108" s="235" t="s">
        <v>150</v>
      </c>
      <c r="E108" s="246" t="s">
        <v>30</v>
      </c>
      <c r="F108" s="247" t="s">
        <v>746</v>
      </c>
      <c r="G108" s="245"/>
      <c r="H108" s="248">
        <v>0.16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AT108" s="254" t="s">
        <v>150</v>
      </c>
      <c r="AU108" s="254" t="s">
        <v>84</v>
      </c>
      <c r="AV108" s="12" t="s">
        <v>84</v>
      </c>
      <c r="AW108" s="12" t="s">
        <v>37</v>
      </c>
      <c r="AX108" s="12" t="s">
        <v>74</v>
      </c>
      <c r="AY108" s="254" t="s">
        <v>141</v>
      </c>
    </row>
    <row r="109" s="11" customFormat="1">
      <c r="B109" s="233"/>
      <c r="C109" s="234"/>
      <c r="D109" s="235" t="s">
        <v>150</v>
      </c>
      <c r="E109" s="236" t="s">
        <v>30</v>
      </c>
      <c r="F109" s="237" t="s">
        <v>151</v>
      </c>
      <c r="G109" s="234"/>
      <c r="H109" s="236" t="s">
        <v>30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AT109" s="243" t="s">
        <v>150</v>
      </c>
      <c r="AU109" s="243" t="s">
        <v>84</v>
      </c>
      <c r="AV109" s="11" t="s">
        <v>82</v>
      </c>
      <c r="AW109" s="11" t="s">
        <v>37</v>
      </c>
      <c r="AX109" s="11" t="s">
        <v>74</v>
      </c>
      <c r="AY109" s="243" t="s">
        <v>141</v>
      </c>
    </row>
    <row r="110" s="12" customFormat="1">
      <c r="B110" s="244"/>
      <c r="C110" s="245"/>
      <c r="D110" s="235" t="s">
        <v>150</v>
      </c>
      <c r="E110" s="246" t="s">
        <v>30</v>
      </c>
      <c r="F110" s="247" t="s">
        <v>748</v>
      </c>
      <c r="G110" s="245"/>
      <c r="H110" s="248">
        <v>8.3399999999999999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AT110" s="254" t="s">
        <v>150</v>
      </c>
      <c r="AU110" s="254" t="s">
        <v>84</v>
      </c>
      <c r="AV110" s="12" t="s">
        <v>84</v>
      </c>
      <c r="AW110" s="12" t="s">
        <v>37</v>
      </c>
      <c r="AX110" s="12" t="s">
        <v>74</v>
      </c>
      <c r="AY110" s="254" t="s">
        <v>141</v>
      </c>
    </row>
    <row r="111" s="13" customFormat="1">
      <c r="B111" s="255"/>
      <c r="C111" s="256"/>
      <c r="D111" s="235" t="s">
        <v>150</v>
      </c>
      <c r="E111" s="257" t="s">
        <v>30</v>
      </c>
      <c r="F111" s="258" t="s">
        <v>170</v>
      </c>
      <c r="G111" s="256"/>
      <c r="H111" s="259">
        <v>8.5</v>
      </c>
      <c r="I111" s="260"/>
      <c r="J111" s="256"/>
      <c r="K111" s="256"/>
      <c r="L111" s="261"/>
      <c r="M111" s="262"/>
      <c r="N111" s="263"/>
      <c r="O111" s="263"/>
      <c r="P111" s="263"/>
      <c r="Q111" s="263"/>
      <c r="R111" s="263"/>
      <c r="S111" s="263"/>
      <c r="T111" s="264"/>
      <c r="AT111" s="265" t="s">
        <v>150</v>
      </c>
      <c r="AU111" s="265" t="s">
        <v>84</v>
      </c>
      <c r="AV111" s="13" t="s">
        <v>148</v>
      </c>
      <c r="AW111" s="13" t="s">
        <v>37</v>
      </c>
      <c r="AX111" s="13" t="s">
        <v>82</v>
      </c>
      <c r="AY111" s="265" t="s">
        <v>141</v>
      </c>
    </row>
    <row r="112" s="10" customFormat="1" ht="29.88" customHeight="1">
      <c r="B112" s="205"/>
      <c r="C112" s="206"/>
      <c r="D112" s="207" t="s">
        <v>73</v>
      </c>
      <c r="E112" s="219" t="s">
        <v>157</v>
      </c>
      <c r="F112" s="219" t="s">
        <v>158</v>
      </c>
      <c r="G112" s="206"/>
      <c r="H112" s="206"/>
      <c r="I112" s="209"/>
      <c r="J112" s="220">
        <f>BK112</f>
        <v>0</v>
      </c>
      <c r="K112" s="206"/>
      <c r="L112" s="211"/>
      <c r="M112" s="212"/>
      <c r="N112" s="213"/>
      <c r="O112" s="213"/>
      <c r="P112" s="214">
        <f>SUM(P113:P129)</f>
        <v>0</v>
      </c>
      <c r="Q112" s="213"/>
      <c r="R112" s="214">
        <f>SUM(R113:R129)</f>
        <v>0</v>
      </c>
      <c r="S112" s="213"/>
      <c r="T112" s="215">
        <f>SUM(T113:T129)</f>
        <v>0</v>
      </c>
      <c r="AR112" s="216" t="s">
        <v>82</v>
      </c>
      <c r="AT112" s="217" t="s">
        <v>73</v>
      </c>
      <c r="AU112" s="217" t="s">
        <v>82</v>
      </c>
      <c r="AY112" s="216" t="s">
        <v>141</v>
      </c>
      <c r="BK112" s="218">
        <f>SUM(BK113:BK129)</f>
        <v>0</v>
      </c>
    </row>
    <row r="113" s="1" customFormat="1" ht="25.5" customHeight="1">
      <c r="B113" s="46"/>
      <c r="C113" s="221" t="s">
        <v>148</v>
      </c>
      <c r="D113" s="221" t="s">
        <v>144</v>
      </c>
      <c r="E113" s="222" t="s">
        <v>160</v>
      </c>
      <c r="F113" s="223" t="s">
        <v>161</v>
      </c>
      <c r="G113" s="224" t="s">
        <v>147</v>
      </c>
      <c r="H113" s="225">
        <v>750</v>
      </c>
      <c r="I113" s="226"/>
      <c r="J113" s="227">
        <f>ROUND(I113*H113,2)</f>
        <v>0</v>
      </c>
      <c r="K113" s="223" t="s">
        <v>162</v>
      </c>
      <c r="L113" s="72"/>
      <c r="M113" s="228" t="s">
        <v>30</v>
      </c>
      <c r="N113" s="229" t="s">
        <v>45</v>
      </c>
      <c r="O113" s="47"/>
      <c r="P113" s="230">
        <f>O113*H113</f>
        <v>0</v>
      </c>
      <c r="Q113" s="230">
        <v>0</v>
      </c>
      <c r="R113" s="230">
        <f>Q113*H113</f>
        <v>0</v>
      </c>
      <c r="S113" s="230">
        <v>0</v>
      </c>
      <c r="T113" s="231">
        <f>S113*H113</f>
        <v>0</v>
      </c>
      <c r="AR113" s="24" t="s">
        <v>148</v>
      </c>
      <c r="AT113" s="24" t="s">
        <v>144</v>
      </c>
      <c r="AU113" s="24" t="s">
        <v>84</v>
      </c>
      <c r="AY113" s="24" t="s">
        <v>141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24" t="s">
        <v>82</v>
      </c>
      <c r="BK113" s="232">
        <f>ROUND(I113*H113,2)</f>
        <v>0</v>
      </c>
      <c r="BL113" s="24" t="s">
        <v>148</v>
      </c>
      <c r="BM113" s="24" t="s">
        <v>163</v>
      </c>
    </row>
    <row r="114" s="11" customFormat="1">
      <c r="B114" s="233"/>
      <c r="C114" s="234"/>
      <c r="D114" s="235" t="s">
        <v>150</v>
      </c>
      <c r="E114" s="236" t="s">
        <v>30</v>
      </c>
      <c r="F114" s="237" t="s">
        <v>749</v>
      </c>
      <c r="G114" s="234"/>
      <c r="H114" s="236" t="s">
        <v>30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AT114" s="243" t="s">
        <v>150</v>
      </c>
      <c r="AU114" s="243" t="s">
        <v>84</v>
      </c>
      <c r="AV114" s="11" t="s">
        <v>82</v>
      </c>
      <c r="AW114" s="11" t="s">
        <v>37</v>
      </c>
      <c r="AX114" s="11" t="s">
        <v>74</v>
      </c>
      <c r="AY114" s="243" t="s">
        <v>141</v>
      </c>
    </row>
    <row r="115" s="11" customFormat="1">
      <c r="B115" s="233"/>
      <c r="C115" s="234"/>
      <c r="D115" s="235" t="s">
        <v>150</v>
      </c>
      <c r="E115" s="236" t="s">
        <v>30</v>
      </c>
      <c r="F115" s="237" t="s">
        <v>750</v>
      </c>
      <c r="G115" s="234"/>
      <c r="H115" s="236" t="s">
        <v>30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AT115" s="243" t="s">
        <v>150</v>
      </c>
      <c r="AU115" s="243" t="s">
        <v>84</v>
      </c>
      <c r="AV115" s="11" t="s">
        <v>82</v>
      </c>
      <c r="AW115" s="11" t="s">
        <v>37</v>
      </c>
      <c r="AX115" s="11" t="s">
        <v>74</v>
      </c>
      <c r="AY115" s="243" t="s">
        <v>141</v>
      </c>
    </row>
    <row r="116" s="12" customFormat="1">
      <c r="B116" s="244"/>
      <c r="C116" s="245"/>
      <c r="D116" s="235" t="s">
        <v>150</v>
      </c>
      <c r="E116" s="246" t="s">
        <v>30</v>
      </c>
      <c r="F116" s="247" t="s">
        <v>751</v>
      </c>
      <c r="G116" s="245"/>
      <c r="H116" s="248">
        <v>71.875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AT116" s="254" t="s">
        <v>150</v>
      </c>
      <c r="AU116" s="254" t="s">
        <v>84</v>
      </c>
      <c r="AV116" s="12" t="s">
        <v>84</v>
      </c>
      <c r="AW116" s="12" t="s">
        <v>37</v>
      </c>
      <c r="AX116" s="12" t="s">
        <v>74</v>
      </c>
      <c r="AY116" s="254" t="s">
        <v>141</v>
      </c>
    </row>
    <row r="117" s="12" customFormat="1">
      <c r="B117" s="244"/>
      <c r="C117" s="245"/>
      <c r="D117" s="235" t="s">
        <v>150</v>
      </c>
      <c r="E117" s="246" t="s">
        <v>30</v>
      </c>
      <c r="F117" s="247" t="s">
        <v>752</v>
      </c>
      <c r="G117" s="245"/>
      <c r="H117" s="248">
        <v>148.5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AT117" s="254" t="s">
        <v>150</v>
      </c>
      <c r="AU117" s="254" t="s">
        <v>84</v>
      </c>
      <c r="AV117" s="12" t="s">
        <v>84</v>
      </c>
      <c r="AW117" s="12" t="s">
        <v>37</v>
      </c>
      <c r="AX117" s="12" t="s">
        <v>74</v>
      </c>
      <c r="AY117" s="254" t="s">
        <v>141</v>
      </c>
    </row>
    <row r="118" s="12" customFormat="1">
      <c r="B118" s="244"/>
      <c r="C118" s="245"/>
      <c r="D118" s="235" t="s">
        <v>150</v>
      </c>
      <c r="E118" s="246" t="s">
        <v>30</v>
      </c>
      <c r="F118" s="247" t="s">
        <v>753</v>
      </c>
      <c r="G118" s="245"/>
      <c r="H118" s="248">
        <v>131.25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AT118" s="254" t="s">
        <v>150</v>
      </c>
      <c r="AU118" s="254" t="s">
        <v>84</v>
      </c>
      <c r="AV118" s="12" t="s">
        <v>84</v>
      </c>
      <c r="AW118" s="12" t="s">
        <v>37</v>
      </c>
      <c r="AX118" s="12" t="s">
        <v>74</v>
      </c>
      <c r="AY118" s="254" t="s">
        <v>141</v>
      </c>
    </row>
    <row r="119" s="11" customFormat="1">
      <c r="B119" s="233"/>
      <c r="C119" s="234"/>
      <c r="D119" s="235" t="s">
        <v>150</v>
      </c>
      <c r="E119" s="236" t="s">
        <v>30</v>
      </c>
      <c r="F119" s="237" t="s">
        <v>754</v>
      </c>
      <c r="G119" s="234"/>
      <c r="H119" s="236" t="s">
        <v>30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AT119" s="243" t="s">
        <v>150</v>
      </c>
      <c r="AU119" s="243" t="s">
        <v>84</v>
      </c>
      <c r="AV119" s="11" t="s">
        <v>82</v>
      </c>
      <c r="AW119" s="11" t="s">
        <v>37</v>
      </c>
      <c r="AX119" s="11" t="s">
        <v>74</v>
      </c>
      <c r="AY119" s="243" t="s">
        <v>141</v>
      </c>
    </row>
    <row r="120" s="12" customFormat="1">
      <c r="B120" s="244"/>
      <c r="C120" s="245"/>
      <c r="D120" s="235" t="s">
        <v>150</v>
      </c>
      <c r="E120" s="246" t="s">
        <v>30</v>
      </c>
      <c r="F120" s="247" t="s">
        <v>755</v>
      </c>
      <c r="G120" s="245"/>
      <c r="H120" s="248">
        <v>390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AT120" s="254" t="s">
        <v>150</v>
      </c>
      <c r="AU120" s="254" t="s">
        <v>84</v>
      </c>
      <c r="AV120" s="12" t="s">
        <v>84</v>
      </c>
      <c r="AW120" s="12" t="s">
        <v>37</v>
      </c>
      <c r="AX120" s="12" t="s">
        <v>74</v>
      </c>
      <c r="AY120" s="254" t="s">
        <v>141</v>
      </c>
    </row>
    <row r="121" s="12" customFormat="1">
      <c r="B121" s="244"/>
      <c r="C121" s="245"/>
      <c r="D121" s="235" t="s">
        <v>150</v>
      </c>
      <c r="E121" s="246" t="s">
        <v>30</v>
      </c>
      <c r="F121" s="247" t="s">
        <v>756</v>
      </c>
      <c r="G121" s="245"/>
      <c r="H121" s="248">
        <v>8.375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AT121" s="254" t="s">
        <v>150</v>
      </c>
      <c r="AU121" s="254" t="s">
        <v>84</v>
      </c>
      <c r="AV121" s="12" t="s">
        <v>84</v>
      </c>
      <c r="AW121" s="12" t="s">
        <v>37</v>
      </c>
      <c r="AX121" s="12" t="s">
        <v>74</v>
      </c>
      <c r="AY121" s="254" t="s">
        <v>141</v>
      </c>
    </row>
    <row r="122" s="13" customFormat="1">
      <c r="B122" s="255"/>
      <c r="C122" s="256"/>
      <c r="D122" s="235" t="s">
        <v>150</v>
      </c>
      <c r="E122" s="257" t="s">
        <v>30</v>
      </c>
      <c r="F122" s="258" t="s">
        <v>170</v>
      </c>
      <c r="G122" s="256"/>
      <c r="H122" s="259">
        <v>750</v>
      </c>
      <c r="I122" s="260"/>
      <c r="J122" s="256"/>
      <c r="K122" s="256"/>
      <c r="L122" s="261"/>
      <c r="M122" s="262"/>
      <c r="N122" s="263"/>
      <c r="O122" s="263"/>
      <c r="P122" s="263"/>
      <c r="Q122" s="263"/>
      <c r="R122" s="263"/>
      <c r="S122" s="263"/>
      <c r="T122" s="264"/>
      <c r="AT122" s="265" t="s">
        <v>150</v>
      </c>
      <c r="AU122" s="265" t="s">
        <v>84</v>
      </c>
      <c r="AV122" s="13" t="s">
        <v>148</v>
      </c>
      <c r="AW122" s="13" t="s">
        <v>37</v>
      </c>
      <c r="AX122" s="13" t="s">
        <v>82</v>
      </c>
      <c r="AY122" s="265" t="s">
        <v>141</v>
      </c>
    </row>
    <row r="123" s="11" customFormat="1">
      <c r="B123" s="233"/>
      <c r="C123" s="234"/>
      <c r="D123" s="235" t="s">
        <v>150</v>
      </c>
      <c r="E123" s="236" t="s">
        <v>30</v>
      </c>
      <c r="F123" s="237" t="s">
        <v>171</v>
      </c>
      <c r="G123" s="234"/>
      <c r="H123" s="236" t="s">
        <v>30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AT123" s="243" t="s">
        <v>150</v>
      </c>
      <c r="AU123" s="243" t="s">
        <v>84</v>
      </c>
      <c r="AV123" s="11" t="s">
        <v>82</v>
      </c>
      <c r="AW123" s="11" t="s">
        <v>37</v>
      </c>
      <c r="AX123" s="11" t="s">
        <v>74</v>
      </c>
      <c r="AY123" s="243" t="s">
        <v>141</v>
      </c>
    </row>
    <row r="124" s="11" customFormat="1">
      <c r="B124" s="233"/>
      <c r="C124" s="234"/>
      <c r="D124" s="235" t="s">
        <v>150</v>
      </c>
      <c r="E124" s="236" t="s">
        <v>30</v>
      </c>
      <c r="F124" s="237" t="s">
        <v>172</v>
      </c>
      <c r="G124" s="234"/>
      <c r="H124" s="236" t="s">
        <v>30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AT124" s="243" t="s">
        <v>150</v>
      </c>
      <c r="AU124" s="243" t="s">
        <v>84</v>
      </c>
      <c r="AV124" s="11" t="s">
        <v>82</v>
      </c>
      <c r="AW124" s="11" t="s">
        <v>37</v>
      </c>
      <c r="AX124" s="11" t="s">
        <v>74</v>
      </c>
      <c r="AY124" s="243" t="s">
        <v>141</v>
      </c>
    </row>
    <row r="125" s="11" customFormat="1">
      <c r="B125" s="233"/>
      <c r="C125" s="234"/>
      <c r="D125" s="235" t="s">
        <v>150</v>
      </c>
      <c r="E125" s="236" t="s">
        <v>30</v>
      </c>
      <c r="F125" s="237" t="s">
        <v>173</v>
      </c>
      <c r="G125" s="234"/>
      <c r="H125" s="236" t="s">
        <v>30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AT125" s="243" t="s">
        <v>150</v>
      </c>
      <c r="AU125" s="243" t="s">
        <v>84</v>
      </c>
      <c r="AV125" s="11" t="s">
        <v>82</v>
      </c>
      <c r="AW125" s="11" t="s">
        <v>37</v>
      </c>
      <c r="AX125" s="11" t="s">
        <v>74</v>
      </c>
      <c r="AY125" s="243" t="s">
        <v>141</v>
      </c>
    </row>
    <row r="126" s="1" customFormat="1" ht="25.5" customHeight="1">
      <c r="B126" s="46"/>
      <c r="C126" s="221" t="s">
        <v>179</v>
      </c>
      <c r="D126" s="221" t="s">
        <v>144</v>
      </c>
      <c r="E126" s="222" t="s">
        <v>174</v>
      </c>
      <c r="F126" s="223" t="s">
        <v>175</v>
      </c>
      <c r="G126" s="224" t="s">
        <v>147</v>
      </c>
      <c r="H126" s="225">
        <v>45000</v>
      </c>
      <c r="I126" s="226"/>
      <c r="J126" s="227">
        <f>ROUND(I126*H126,2)</f>
        <v>0</v>
      </c>
      <c r="K126" s="223" t="s">
        <v>162</v>
      </c>
      <c r="L126" s="72"/>
      <c r="M126" s="228" t="s">
        <v>30</v>
      </c>
      <c r="N126" s="229" t="s">
        <v>45</v>
      </c>
      <c r="O126" s="47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AR126" s="24" t="s">
        <v>148</v>
      </c>
      <c r="AT126" s="24" t="s">
        <v>144</v>
      </c>
      <c r="AU126" s="24" t="s">
        <v>84</v>
      </c>
      <c r="AY126" s="24" t="s">
        <v>141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24" t="s">
        <v>82</v>
      </c>
      <c r="BK126" s="232">
        <f>ROUND(I126*H126,2)</f>
        <v>0</v>
      </c>
      <c r="BL126" s="24" t="s">
        <v>148</v>
      </c>
      <c r="BM126" s="24" t="s">
        <v>176</v>
      </c>
    </row>
    <row r="127" s="11" customFormat="1">
      <c r="B127" s="233"/>
      <c r="C127" s="234"/>
      <c r="D127" s="235" t="s">
        <v>150</v>
      </c>
      <c r="E127" s="236" t="s">
        <v>30</v>
      </c>
      <c r="F127" s="237" t="s">
        <v>177</v>
      </c>
      <c r="G127" s="234"/>
      <c r="H127" s="236" t="s">
        <v>30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AT127" s="243" t="s">
        <v>150</v>
      </c>
      <c r="AU127" s="243" t="s">
        <v>84</v>
      </c>
      <c r="AV127" s="11" t="s">
        <v>82</v>
      </c>
      <c r="AW127" s="11" t="s">
        <v>37</v>
      </c>
      <c r="AX127" s="11" t="s">
        <v>74</v>
      </c>
      <c r="AY127" s="243" t="s">
        <v>141</v>
      </c>
    </row>
    <row r="128" s="12" customFormat="1">
      <c r="B128" s="244"/>
      <c r="C128" s="245"/>
      <c r="D128" s="235" t="s">
        <v>150</v>
      </c>
      <c r="E128" s="246" t="s">
        <v>30</v>
      </c>
      <c r="F128" s="247" t="s">
        <v>757</v>
      </c>
      <c r="G128" s="245"/>
      <c r="H128" s="248">
        <v>45000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AT128" s="254" t="s">
        <v>150</v>
      </c>
      <c r="AU128" s="254" t="s">
        <v>84</v>
      </c>
      <c r="AV128" s="12" t="s">
        <v>84</v>
      </c>
      <c r="AW128" s="12" t="s">
        <v>37</v>
      </c>
      <c r="AX128" s="12" t="s">
        <v>82</v>
      </c>
      <c r="AY128" s="254" t="s">
        <v>141</v>
      </c>
    </row>
    <row r="129" s="1" customFormat="1" ht="25.5" customHeight="1">
      <c r="B129" s="46"/>
      <c r="C129" s="221" t="s">
        <v>142</v>
      </c>
      <c r="D129" s="221" t="s">
        <v>144</v>
      </c>
      <c r="E129" s="222" t="s">
        <v>180</v>
      </c>
      <c r="F129" s="223" t="s">
        <v>181</v>
      </c>
      <c r="G129" s="224" t="s">
        <v>147</v>
      </c>
      <c r="H129" s="225">
        <v>750</v>
      </c>
      <c r="I129" s="226"/>
      <c r="J129" s="227">
        <f>ROUND(I129*H129,2)</f>
        <v>0</v>
      </c>
      <c r="K129" s="223" t="s">
        <v>162</v>
      </c>
      <c r="L129" s="72"/>
      <c r="M129" s="228" t="s">
        <v>30</v>
      </c>
      <c r="N129" s="229" t="s">
        <v>45</v>
      </c>
      <c r="O129" s="47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AR129" s="24" t="s">
        <v>148</v>
      </c>
      <c r="AT129" s="24" t="s">
        <v>144</v>
      </c>
      <c r="AU129" s="24" t="s">
        <v>84</v>
      </c>
      <c r="AY129" s="24" t="s">
        <v>141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24" t="s">
        <v>82</v>
      </c>
      <c r="BK129" s="232">
        <f>ROUND(I129*H129,2)</f>
        <v>0</v>
      </c>
      <c r="BL129" s="24" t="s">
        <v>148</v>
      </c>
      <c r="BM129" s="24" t="s">
        <v>182</v>
      </c>
    </row>
    <row r="130" s="10" customFormat="1" ht="29.88" customHeight="1">
      <c r="B130" s="205"/>
      <c r="C130" s="206"/>
      <c r="D130" s="207" t="s">
        <v>73</v>
      </c>
      <c r="E130" s="219" t="s">
        <v>187</v>
      </c>
      <c r="F130" s="219" t="s">
        <v>188</v>
      </c>
      <c r="G130" s="206"/>
      <c r="H130" s="206"/>
      <c r="I130" s="209"/>
      <c r="J130" s="220">
        <f>BK130</f>
        <v>0</v>
      </c>
      <c r="K130" s="206"/>
      <c r="L130" s="211"/>
      <c r="M130" s="212"/>
      <c r="N130" s="213"/>
      <c r="O130" s="213"/>
      <c r="P130" s="214">
        <f>SUM(P131:P142)</f>
        <v>0</v>
      </c>
      <c r="Q130" s="213"/>
      <c r="R130" s="214">
        <f>SUM(R131:R142)</f>
        <v>0.026000000000000002</v>
      </c>
      <c r="S130" s="213"/>
      <c r="T130" s="215">
        <f>SUM(T131:T142)</f>
        <v>0</v>
      </c>
      <c r="AR130" s="216" t="s">
        <v>82</v>
      </c>
      <c r="AT130" s="217" t="s">
        <v>73</v>
      </c>
      <c r="AU130" s="217" t="s">
        <v>82</v>
      </c>
      <c r="AY130" s="216" t="s">
        <v>141</v>
      </c>
      <c r="BK130" s="218">
        <f>SUM(BK131:BK142)</f>
        <v>0</v>
      </c>
    </row>
    <row r="131" s="1" customFormat="1" ht="16.5" customHeight="1">
      <c r="B131" s="46"/>
      <c r="C131" s="221" t="s">
        <v>189</v>
      </c>
      <c r="D131" s="221" t="s">
        <v>144</v>
      </c>
      <c r="E131" s="222" t="s">
        <v>190</v>
      </c>
      <c r="F131" s="223" t="s">
        <v>191</v>
      </c>
      <c r="G131" s="224" t="s">
        <v>192</v>
      </c>
      <c r="H131" s="225">
        <v>1</v>
      </c>
      <c r="I131" s="226"/>
      <c r="J131" s="227">
        <f>ROUND(I131*H131,2)</f>
        <v>0</v>
      </c>
      <c r="K131" s="223" t="s">
        <v>30</v>
      </c>
      <c r="L131" s="72"/>
      <c r="M131" s="228" t="s">
        <v>30</v>
      </c>
      <c r="N131" s="229" t="s">
        <v>45</v>
      </c>
      <c r="O131" s="47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AR131" s="24" t="s">
        <v>148</v>
      </c>
      <c r="AT131" s="24" t="s">
        <v>144</v>
      </c>
      <c r="AU131" s="24" t="s">
        <v>84</v>
      </c>
      <c r="AY131" s="24" t="s">
        <v>141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24" t="s">
        <v>82</v>
      </c>
      <c r="BK131" s="232">
        <f>ROUND(I131*H131,2)</f>
        <v>0</v>
      </c>
      <c r="BL131" s="24" t="s">
        <v>148</v>
      </c>
      <c r="BM131" s="24" t="s">
        <v>193</v>
      </c>
    </row>
    <row r="132" s="1" customFormat="1" ht="16.5" customHeight="1">
      <c r="B132" s="46"/>
      <c r="C132" s="221" t="s">
        <v>194</v>
      </c>
      <c r="D132" s="221" t="s">
        <v>144</v>
      </c>
      <c r="E132" s="222" t="s">
        <v>758</v>
      </c>
      <c r="F132" s="223" t="s">
        <v>196</v>
      </c>
      <c r="G132" s="224" t="s">
        <v>192</v>
      </c>
      <c r="H132" s="225">
        <v>1</v>
      </c>
      <c r="I132" s="226"/>
      <c r="J132" s="227">
        <f>ROUND(I132*H132,2)</f>
        <v>0</v>
      </c>
      <c r="K132" s="223" t="s">
        <v>30</v>
      </c>
      <c r="L132" s="72"/>
      <c r="M132" s="228" t="s">
        <v>30</v>
      </c>
      <c r="N132" s="229" t="s">
        <v>45</v>
      </c>
      <c r="O132" s="47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AR132" s="24" t="s">
        <v>148</v>
      </c>
      <c r="AT132" s="24" t="s">
        <v>144</v>
      </c>
      <c r="AU132" s="24" t="s">
        <v>84</v>
      </c>
      <c r="AY132" s="24" t="s">
        <v>141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24" t="s">
        <v>82</v>
      </c>
      <c r="BK132" s="232">
        <f>ROUND(I132*H132,2)</f>
        <v>0</v>
      </c>
      <c r="BL132" s="24" t="s">
        <v>148</v>
      </c>
      <c r="BM132" s="24" t="s">
        <v>759</v>
      </c>
    </row>
    <row r="133" s="1" customFormat="1" ht="25.5" customHeight="1">
      <c r="B133" s="46"/>
      <c r="C133" s="221" t="s">
        <v>198</v>
      </c>
      <c r="D133" s="221" t="s">
        <v>144</v>
      </c>
      <c r="E133" s="222" t="s">
        <v>760</v>
      </c>
      <c r="F133" s="223" t="s">
        <v>761</v>
      </c>
      <c r="G133" s="224" t="s">
        <v>192</v>
      </c>
      <c r="H133" s="225">
        <v>1</v>
      </c>
      <c r="I133" s="226"/>
      <c r="J133" s="227">
        <f>ROUND(I133*H133,2)</f>
        <v>0</v>
      </c>
      <c r="K133" s="223" t="s">
        <v>30</v>
      </c>
      <c r="L133" s="72"/>
      <c r="M133" s="228" t="s">
        <v>30</v>
      </c>
      <c r="N133" s="229" t="s">
        <v>45</v>
      </c>
      <c r="O133" s="47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AR133" s="24" t="s">
        <v>148</v>
      </c>
      <c r="AT133" s="24" t="s">
        <v>144</v>
      </c>
      <c r="AU133" s="24" t="s">
        <v>84</v>
      </c>
      <c r="AY133" s="24" t="s">
        <v>141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24" t="s">
        <v>82</v>
      </c>
      <c r="BK133" s="232">
        <f>ROUND(I133*H133,2)</f>
        <v>0</v>
      </c>
      <c r="BL133" s="24" t="s">
        <v>148</v>
      </c>
      <c r="BM133" s="24" t="s">
        <v>762</v>
      </c>
    </row>
    <row r="134" s="1" customFormat="1" ht="16.5" customHeight="1">
      <c r="B134" s="46"/>
      <c r="C134" s="221" t="s">
        <v>207</v>
      </c>
      <c r="D134" s="221" t="s">
        <v>144</v>
      </c>
      <c r="E134" s="222" t="s">
        <v>199</v>
      </c>
      <c r="F134" s="223" t="s">
        <v>763</v>
      </c>
      <c r="G134" s="224" t="s">
        <v>147</v>
      </c>
      <c r="H134" s="225">
        <v>650</v>
      </c>
      <c r="I134" s="226"/>
      <c r="J134" s="227">
        <f>ROUND(I134*H134,2)</f>
        <v>0</v>
      </c>
      <c r="K134" s="223" t="s">
        <v>30</v>
      </c>
      <c r="L134" s="72"/>
      <c r="M134" s="228" t="s">
        <v>30</v>
      </c>
      <c r="N134" s="229" t="s">
        <v>45</v>
      </c>
      <c r="O134" s="47"/>
      <c r="P134" s="230">
        <f>O134*H134</f>
        <v>0</v>
      </c>
      <c r="Q134" s="230">
        <v>4.0000000000000003E-05</v>
      </c>
      <c r="R134" s="230">
        <f>Q134*H134</f>
        <v>0.026000000000000002</v>
      </c>
      <c r="S134" s="230">
        <v>0</v>
      </c>
      <c r="T134" s="231">
        <f>S134*H134</f>
        <v>0</v>
      </c>
      <c r="AR134" s="24" t="s">
        <v>148</v>
      </c>
      <c r="AT134" s="24" t="s">
        <v>144</v>
      </c>
      <c r="AU134" s="24" t="s">
        <v>84</v>
      </c>
      <c r="AY134" s="24" t="s">
        <v>141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24" t="s">
        <v>82</v>
      </c>
      <c r="BK134" s="232">
        <f>ROUND(I134*H134,2)</f>
        <v>0</v>
      </c>
      <c r="BL134" s="24" t="s">
        <v>148</v>
      </c>
      <c r="BM134" s="24" t="s">
        <v>201</v>
      </c>
    </row>
    <row r="135" s="11" customFormat="1">
      <c r="B135" s="233"/>
      <c r="C135" s="234"/>
      <c r="D135" s="235" t="s">
        <v>150</v>
      </c>
      <c r="E135" s="236" t="s">
        <v>30</v>
      </c>
      <c r="F135" s="237" t="s">
        <v>202</v>
      </c>
      <c r="G135" s="234"/>
      <c r="H135" s="236" t="s">
        <v>30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AT135" s="243" t="s">
        <v>150</v>
      </c>
      <c r="AU135" s="243" t="s">
        <v>84</v>
      </c>
      <c r="AV135" s="11" t="s">
        <v>82</v>
      </c>
      <c r="AW135" s="11" t="s">
        <v>37</v>
      </c>
      <c r="AX135" s="11" t="s">
        <v>74</v>
      </c>
      <c r="AY135" s="243" t="s">
        <v>141</v>
      </c>
    </row>
    <row r="136" s="11" customFormat="1">
      <c r="B136" s="233"/>
      <c r="C136" s="234"/>
      <c r="D136" s="235" t="s">
        <v>150</v>
      </c>
      <c r="E136" s="236" t="s">
        <v>30</v>
      </c>
      <c r="F136" s="237" t="s">
        <v>203</v>
      </c>
      <c r="G136" s="234"/>
      <c r="H136" s="236" t="s">
        <v>30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AT136" s="243" t="s">
        <v>150</v>
      </c>
      <c r="AU136" s="243" t="s">
        <v>84</v>
      </c>
      <c r="AV136" s="11" t="s">
        <v>82</v>
      </c>
      <c r="AW136" s="11" t="s">
        <v>37</v>
      </c>
      <c r="AX136" s="11" t="s">
        <v>74</v>
      </c>
      <c r="AY136" s="243" t="s">
        <v>141</v>
      </c>
    </row>
    <row r="137" s="11" customFormat="1">
      <c r="B137" s="233"/>
      <c r="C137" s="234"/>
      <c r="D137" s="235" t="s">
        <v>150</v>
      </c>
      <c r="E137" s="236" t="s">
        <v>30</v>
      </c>
      <c r="F137" s="237" t="s">
        <v>204</v>
      </c>
      <c r="G137" s="234"/>
      <c r="H137" s="236" t="s">
        <v>30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AT137" s="243" t="s">
        <v>150</v>
      </c>
      <c r="AU137" s="243" t="s">
        <v>84</v>
      </c>
      <c r="AV137" s="11" t="s">
        <v>82</v>
      </c>
      <c r="AW137" s="11" t="s">
        <v>37</v>
      </c>
      <c r="AX137" s="11" t="s">
        <v>74</v>
      </c>
      <c r="AY137" s="243" t="s">
        <v>141</v>
      </c>
    </row>
    <row r="138" s="11" customFormat="1">
      <c r="B138" s="233"/>
      <c r="C138" s="234"/>
      <c r="D138" s="235" t="s">
        <v>150</v>
      </c>
      <c r="E138" s="236" t="s">
        <v>30</v>
      </c>
      <c r="F138" s="237" t="s">
        <v>205</v>
      </c>
      <c r="G138" s="234"/>
      <c r="H138" s="236" t="s">
        <v>30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AT138" s="243" t="s">
        <v>150</v>
      </c>
      <c r="AU138" s="243" t="s">
        <v>84</v>
      </c>
      <c r="AV138" s="11" t="s">
        <v>82</v>
      </c>
      <c r="AW138" s="11" t="s">
        <v>37</v>
      </c>
      <c r="AX138" s="11" t="s">
        <v>74</v>
      </c>
      <c r="AY138" s="243" t="s">
        <v>141</v>
      </c>
    </row>
    <row r="139" s="12" customFormat="1">
      <c r="B139" s="244"/>
      <c r="C139" s="245"/>
      <c r="D139" s="235" t="s">
        <v>150</v>
      </c>
      <c r="E139" s="246" t="s">
        <v>30</v>
      </c>
      <c r="F139" s="247" t="s">
        <v>764</v>
      </c>
      <c r="G139" s="245"/>
      <c r="H139" s="248">
        <v>650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AT139" s="254" t="s">
        <v>150</v>
      </c>
      <c r="AU139" s="254" t="s">
        <v>84</v>
      </c>
      <c r="AV139" s="12" t="s">
        <v>84</v>
      </c>
      <c r="AW139" s="12" t="s">
        <v>37</v>
      </c>
      <c r="AX139" s="12" t="s">
        <v>82</v>
      </c>
      <c r="AY139" s="254" t="s">
        <v>141</v>
      </c>
    </row>
    <row r="140" s="1" customFormat="1" ht="16.5" customHeight="1">
      <c r="B140" s="46"/>
      <c r="C140" s="221" t="s">
        <v>211</v>
      </c>
      <c r="D140" s="221" t="s">
        <v>144</v>
      </c>
      <c r="E140" s="222" t="s">
        <v>208</v>
      </c>
      <c r="F140" s="223" t="s">
        <v>209</v>
      </c>
      <c r="G140" s="224" t="s">
        <v>192</v>
      </c>
      <c r="H140" s="225">
        <v>1</v>
      </c>
      <c r="I140" s="226"/>
      <c r="J140" s="227">
        <f>ROUND(I140*H140,2)</f>
        <v>0</v>
      </c>
      <c r="K140" s="223" t="s">
        <v>30</v>
      </c>
      <c r="L140" s="72"/>
      <c r="M140" s="228" t="s">
        <v>30</v>
      </c>
      <c r="N140" s="229" t="s">
        <v>45</v>
      </c>
      <c r="O140" s="47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AR140" s="24" t="s">
        <v>148</v>
      </c>
      <c r="AT140" s="24" t="s">
        <v>144</v>
      </c>
      <c r="AU140" s="24" t="s">
        <v>84</v>
      </c>
      <c r="AY140" s="24" t="s">
        <v>141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24" t="s">
        <v>82</v>
      </c>
      <c r="BK140" s="232">
        <f>ROUND(I140*H140,2)</f>
        <v>0</v>
      </c>
      <c r="BL140" s="24" t="s">
        <v>148</v>
      </c>
      <c r="BM140" s="24" t="s">
        <v>765</v>
      </c>
    </row>
    <row r="141" s="1" customFormat="1" ht="16.5" customHeight="1">
      <c r="B141" s="46"/>
      <c r="C141" s="221" t="s">
        <v>217</v>
      </c>
      <c r="D141" s="221" t="s">
        <v>144</v>
      </c>
      <c r="E141" s="222" t="s">
        <v>212</v>
      </c>
      <c r="F141" s="223" t="s">
        <v>213</v>
      </c>
      <c r="G141" s="224" t="s">
        <v>192</v>
      </c>
      <c r="H141" s="225">
        <v>1</v>
      </c>
      <c r="I141" s="226"/>
      <c r="J141" s="227">
        <f>ROUND(I141*H141,2)</f>
        <v>0</v>
      </c>
      <c r="K141" s="223" t="s">
        <v>30</v>
      </c>
      <c r="L141" s="72"/>
      <c r="M141" s="228" t="s">
        <v>30</v>
      </c>
      <c r="N141" s="229" t="s">
        <v>45</v>
      </c>
      <c r="O141" s="47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AR141" s="24" t="s">
        <v>148</v>
      </c>
      <c r="AT141" s="24" t="s">
        <v>144</v>
      </c>
      <c r="AU141" s="24" t="s">
        <v>84</v>
      </c>
      <c r="AY141" s="24" t="s">
        <v>141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24" t="s">
        <v>82</v>
      </c>
      <c r="BK141" s="232">
        <f>ROUND(I141*H141,2)</f>
        <v>0</v>
      </c>
      <c r="BL141" s="24" t="s">
        <v>148</v>
      </c>
      <c r="BM141" s="24" t="s">
        <v>766</v>
      </c>
    </row>
    <row r="142" s="1" customFormat="1" ht="16.5" customHeight="1">
      <c r="B142" s="46"/>
      <c r="C142" s="221" t="s">
        <v>232</v>
      </c>
      <c r="D142" s="221" t="s">
        <v>144</v>
      </c>
      <c r="E142" s="222" t="s">
        <v>767</v>
      </c>
      <c r="F142" s="223" t="s">
        <v>768</v>
      </c>
      <c r="G142" s="224" t="s">
        <v>192</v>
      </c>
      <c r="H142" s="225">
        <v>1</v>
      </c>
      <c r="I142" s="226"/>
      <c r="J142" s="227">
        <f>ROUND(I142*H142,2)</f>
        <v>0</v>
      </c>
      <c r="K142" s="223" t="s">
        <v>30</v>
      </c>
      <c r="L142" s="72"/>
      <c r="M142" s="228" t="s">
        <v>30</v>
      </c>
      <c r="N142" s="229" t="s">
        <v>45</v>
      </c>
      <c r="O142" s="47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AR142" s="24" t="s">
        <v>148</v>
      </c>
      <c r="AT142" s="24" t="s">
        <v>144</v>
      </c>
      <c r="AU142" s="24" t="s">
        <v>84</v>
      </c>
      <c r="AY142" s="24" t="s">
        <v>141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24" t="s">
        <v>82</v>
      </c>
      <c r="BK142" s="232">
        <f>ROUND(I142*H142,2)</f>
        <v>0</v>
      </c>
      <c r="BL142" s="24" t="s">
        <v>148</v>
      </c>
      <c r="BM142" s="24" t="s">
        <v>769</v>
      </c>
    </row>
    <row r="143" s="10" customFormat="1" ht="29.88" customHeight="1">
      <c r="B143" s="205"/>
      <c r="C143" s="206"/>
      <c r="D143" s="207" t="s">
        <v>73</v>
      </c>
      <c r="E143" s="219" t="s">
        <v>215</v>
      </c>
      <c r="F143" s="219" t="s">
        <v>216</v>
      </c>
      <c r="G143" s="206"/>
      <c r="H143" s="206"/>
      <c r="I143" s="209"/>
      <c r="J143" s="220">
        <f>BK143</f>
        <v>0</v>
      </c>
      <c r="K143" s="206"/>
      <c r="L143" s="211"/>
      <c r="M143" s="212"/>
      <c r="N143" s="213"/>
      <c r="O143" s="213"/>
      <c r="P143" s="214">
        <f>SUM(P144:P219)</f>
        <v>0</v>
      </c>
      <c r="Q143" s="213"/>
      <c r="R143" s="214">
        <f>SUM(R144:R219)</f>
        <v>0.32925599999999999</v>
      </c>
      <c r="S143" s="213"/>
      <c r="T143" s="215">
        <f>SUM(T144:T219)</f>
        <v>14.312329999999999</v>
      </c>
      <c r="AR143" s="216" t="s">
        <v>82</v>
      </c>
      <c r="AT143" s="217" t="s">
        <v>73</v>
      </c>
      <c r="AU143" s="217" t="s">
        <v>82</v>
      </c>
      <c r="AY143" s="216" t="s">
        <v>141</v>
      </c>
      <c r="BK143" s="218">
        <f>SUM(BK144:BK219)</f>
        <v>0</v>
      </c>
    </row>
    <row r="144" s="1" customFormat="1" ht="38.25" customHeight="1">
      <c r="B144" s="46"/>
      <c r="C144" s="221" t="s">
        <v>238</v>
      </c>
      <c r="D144" s="221" t="s">
        <v>144</v>
      </c>
      <c r="E144" s="222" t="s">
        <v>218</v>
      </c>
      <c r="F144" s="223" t="s">
        <v>219</v>
      </c>
      <c r="G144" s="224" t="s">
        <v>147</v>
      </c>
      <c r="H144" s="225">
        <v>77</v>
      </c>
      <c r="I144" s="226"/>
      <c r="J144" s="227">
        <f>ROUND(I144*H144,2)</f>
        <v>0</v>
      </c>
      <c r="K144" s="223" t="s">
        <v>30</v>
      </c>
      <c r="L144" s="72"/>
      <c r="M144" s="228" t="s">
        <v>30</v>
      </c>
      <c r="N144" s="229" t="s">
        <v>45</v>
      </c>
      <c r="O144" s="47"/>
      <c r="P144" s="230">
        <f>O144*H144</f>
        <v>0</v>
      </c>
      <c r="Q144" s="230">
        <v>0</v>
      </c>
      <c r="R144" s="230">
        <f>Q144*H144</f>
        <v>0</v>
      </c>
      <c r="S144" s="230">
        <v>0.014500000000000001</v>
      </c>
      <c r="T144" s="231">
        <f>S144*H144</f>
        <v>1.1165000000000001</v>
      </c>
      <c r="AR144" s="24" t="s">
        <v>148</v>
      </c>
      <c r="AT144" s="24" t="s">
        <v>144</v>
      </c>
      <c r="AU144" s="24" t="s">
        <v>84</v>
      </c>
      <c r="AY144" s="24" t="s">
        <v>141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24" t="s">
        <v>82</v>
      </c>
      <c r="BK144" s="232">
        <f>ROUND(I144*H144,2)</f>
        <v>0</v>
      </c>
      <c r="BL144" s="24" t="s">
        <v>148</v>
      </c>
      <c r="BM144" s="24" t="s">
        <v>220</v>
      </c>
    </row>
    <row r="145" s="11" customFormat="1">
      <c r="B145" s="233"/>
      <c r="C145" s="234"/>
      <c r="D145" s="235" t="s">
        <v>150</v>
      </c>
      <c r="E145" s="236" t="s">
        <v>30</v>
      </c>
      <c r="F145" s="237" t="s">
        <v>221</v>
      </c>
      <c r="G145" s="234"/>
      <c r="H145" s="236" t="s">
        <v>30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AT145" s="243" t="s">
        <v>150</v>
      </c>
      <c r="AU145" s="243" t="s">
        <v>84</v>
      </c>
      <c r="AV145" s="11" t="s">
        <v>82</v>
      </c>
      <c r="AW145" s="11" t="s">
        <v>37</v>
      </c>
      <c r="AX145" s="11" t="s">
        <v>74</v>
      </c>
      <c r="AY145" s="243" t="s">
        <v>141</v>
      </c>
    </row>
    <row r="146" s="11" customFormat="1">
      <c r="B146" s="233"/>
      <c r="C146" s="234"/>
      <c r="D146" s="235" t="s">
        <v>150</v>
      </c>
      <c r="E146" s="236" t="s">
        <v>30</v>
      </c>
      <c r="F146" s="237" t="s">
        <v>222</v>
      </c>
      <c r="G146" s="234"/>
      <c r="H146" s="236" t="s">
        <v>30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AT146" s="243" t="s">
        <v>150</v>
      </c>
      <c r="AU146" s="243" t="s">
        <v>84</v>
      </c>
      <c r="AV146" s="11" t="s">
        <v>82</v>
      </c>
      <c r="AW146" s="11" t="s">
        <v>37</v>
      </c>
      <c r="AX146" s="11" t="s">
        <v>74</v>
      </c>
      <c r="AY146" s="243" t="s">
        <v>141</v>
      </c>
    </row>
    <row r="147" s="11" customFormat="1">
      <c r="B147" s="233"/>
      <c r="C147" s="234"/>
      <c r="D147" s="235" t="s">
        <v>150</v>
      </c>
      <c r="E147" s="236" t="s">
        <v>30</v>
      </c>
      <c r="F147" s="237" t="s">
        <v>223</v>
      </c>
      <c r="G147" s="234"/>
      <c r="H147" s="236" t="s">
        <v>30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AT147" s="243" t="s">
        <v>150</v>
      </c>
      <c r="AU147" s="243" t="s">
        <v>84</v>
      </c>
      <c r="AV147" s="11" t="s">
        <v>82</v>
      </c>
      <c r="AW147" s="11" t="s">
        <v>37</v>
      </c>
      <c r="AX147" s="11" t="s">
        <v>74</v>
      </c>
      <c r="AY147" s="243" t="s">
        <v>141</v>
      </c>
    </row>
    <row r="148" s="11" customFormat="1">
      <c r="B148" s="233"/>
      <c r="C148" s="234"/>
      <c r="D148" s="235" t="s">
        <v>150</v>
      </c>
      <c r="E148" s="236" t="s">
        <v>30</v>
      </c>
      <c r="F148" s="237" t="s">
        <v>224</v>
      </c>
      <c r="G148" s="234"/>
      <c r="H148" s="236" t="s">
        <v>30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AT148" s="243" t="s">
        <v>150</v>
      </c>
      <c r="AU148" s="243" t="s">
        <v>84</v>
      </c>
      <c r="AV148" s="11" t="s">
        <v>82</v>
      </c>
      <c r="AW148" s="11" t="s">
        <v>37</v>
      </c>
      <c r="AX148" s="11" t="s">
        <v>74</v>
      </c>
      <c r="AY148" s="243" t="s">
        <v>141</v>
      </c>
    </row>
    <row r="149" s="11" customFormat="1">
      <c r="B149" s="233"/>
      <c r="C149" s="234"/>
      <c r="D149" s="235" t="s">
        <v>150</v>
      </c>
      <c r="E149" s="236" t="s">
        <v>30</v>
      </c>
      <c r="F149" s="237" t="s">
        <v>225</v>
      </c>
      <c r="G149" s="234"/>
      <c r="H149" s="236" t="s">
        <v>30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AT149" s="243" t="s">
        <v>150</v>
      </c>
      <c r="AU149" s="243" t="s">
        <v>84</v>
      </c>
      <c r="AV149" s="11" t="s">
        <v>82</v>
      </c>
      <c r="AW149" s="11" t="s">
        <v>37</v>
      </c>
      <c r="AX149" s="11" t="s">
        <v>74</v>
      </c>
      <c r="AY149" s="243" t="s">
        <v>141</v>
      </c>
    </row>
    <row r="150" s="11" customFormat="1">
      <c r="B150" s="233"/>
      <c r="C150" s="234"/>
      <c r="D150" s="235" t="s">
        <v>150</v>
      </c>
      <c r="E150" s="236" t="s">
        <v>30</v>
      </c>
      <c r="F150" s="237" t="s">
        <v>770</v>
      </c>
      <c r="G150" s="234"/>
      <c r="H150" s="236" t="s">
        <v>30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AT150" s="243" t="s">
        <v>150</v>
      </c>
      <c r="AU150" s="243" t="s">
        <v>84</v>
      </c>
      <c r="AV150" s="11" t="s">
        <v>82</v>
      </c>
      <c r="AW150" s="11" t="s">
        <v>37</v>
      </c>
      <c r="AX150" s="11" t="s">
        <v>74</v>
      </c>
      <c r="AY150" s="243" t="s">
        <v>141</v>
      </c>
    </row>
    <row r="151" s="12" customFormat="1">
      <c r="B151" s="244"/>
      <c r="C151" s="245"/>
      <c r="D151" s="235" t="s">
        <v>150</v>
      </c>
      <c r="E151" s="246" t="s">
        <v>30</v>
      </c>
      <c r="F151" s="247" t="s">
        <v>771</v>
      </c>
      <c r="G151" s="245"/>
      <c r="H151" s="248">
        <v>56.840000000000003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AT151" s="254" t="s">
        <v>150</v>
      </c>
      <c r="AU151" s="254" t="s">
        <v>84</v>
      </c>
      <c r="AV151" s="12" t="s">
        <v>84</v>
      </c>
      <c r="AW151" s="12" t="s">
        <v>37</v>
      </c>
      <c r="AX151" s="12" t="s">
        <v>74</v>
      </c>
      <c r="AY151" s="254" t="s">
        <v>141</v>
      </c>
    </row>
    <row r="152" s="12" customFormat="1">
      <c r="B152" s="244"/>
      <c r="C152" s="245"/>
      <c r="D152" s="235" t="s">
        <v>150</v>
      </c>
      <c r="E152" s="246" t="s">
        <v>30</v>
      </c>
      <c r="F152" s="247" t="s">
        <v>772</v>
      </c>
      <c r="G152" s="245"/>
      <c r="H152" s="248">
        <v>9.9239999999999995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AT152" s="254" t="s">
        <v>150</v>
      </c>
      <c r="AU152" s="254" t="s">
        <v>84</v>
      </c>
      <c r="AV152" s="12" t="s">
        <v>84</v>
      </c>
      <c r="AW152" s="12" t="s">
        <v>37</v>
      </c>
      <c r="AX152" s="12" t="s">
        <v>74</v>
      </c>
      <c r="AY152" s="254" t="s">
        <v>141</v>
      </c>
    </row>
    <row r="153" s="12" customFormat="1">
      <c r="B153" s="244"/>
      <c r="C153" s="245"/>
      <c r="D153" s="235" t="s">
        <v>150</v>
      </c>
      <c r="E153" s="246" t="s">
        <v>30</v>
      </c>
      <c r="F153" s="247" t="s">
        <v>773</v>
      </c>
      <c r="G153" s="245"/>
      <c r="H153" s="248">
        <v>2.7480000000000002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AT153" s="254" t="s">
        <v>150</v>
      </c>
      <c r="AU153" s="254" t="s">
        <v>84</v>
      </c>
      <c r="AV153" s="12" t="s">
        <v>84</v>
      </c>
      <c r="AW153" s="12" t="s">
        <v>37</v>
      </c>
      <c r="AX153" s="12" t="s">
        <v>74</v>
      </c>
      <c r="AY153" s="254" t="s">
        <v>141</v>
      </c>
    </row>
    <row r="154" s="12" customFormat="1">
      <c r="B154" s="244"/>
      <c r="C154" s="245"/>
      <c r="D154" s="235" t="s">
        <v>150</v>
      </c>
      <c r="E154" s="246" t="s">
        <v>30</v>
      </c>
      <c r="F154" s="247" t="s">
        <v>229</v>
      </c>
      <c r="G154" s="245"/>
      <c r="H154" s="248">
        <v>3.6960000000000002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AT154" s="254" t="s">
        <v>150</v>
      </c>
      <c r="AU154" s="254" t="s">
        <v>84</v>
      </c>
      <c r="AV154" s="12" t="s">
        <v>84</v>
      </c>
      <c r="AW154" s="12" t="s">
        <v>37</v>
      </c>
      <c r="AX154" s="12" t="s">
        <v>74</v>
      </c>
      <c r="AY154" s="254" t="s">
        <v>141</v>
      </c>
    </row>
    <row r="155" s="12" customFormat="1">
      <c r="B155" s="244"/>
      <c r="C155" s="245"/>
      <c r="D155" s="235" t="s">
        <v>150</v>
      </c>
      <c r="E155" s="246" t="s">
        <v>30</v>
      </c>
      <c r="F155" s="247" t="s">
        <v>774</v>
      </c>
      <c r="G155" s="245"/>
      <c r="H155" s="248">
        <v>3.7919999999999998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AT155" s="254" t="s">
        <v>150</v>
      </c>
      <c r="AU155" s="254" t="s">
        <v>84</v>
      </c>
      <c r="AV155" s="12" t="s">
        <v>84</v>
      </c>
      <c r="AW155" s="12" t="s">
        <v>37</v>
      </c>
      <c r="AX155" s="12" t="s">
        <v>74</v>
      </c>
      <c r="AY155" s="254" t="s">
        <v>141</v>
      </c>
    </row>
    <row r="156" s="13" customFormat="1">
      <c r="B156" s="255"/>
      <c r="C156" s="256"/>
      <c r="D156" s="235" t="s">
        <v>150</v>
      </c>
      <c r="E156" s="257" t="s">
        <v>30</v>
      </c>
      <c r="F156" s="258" t="s">
        <v>170</v>
      </c>
      <c r="G156" s="256"/>
      <c r="H156" s="259">
        <v>77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AT156" s="265" t="s">
        <v>150</v>
      </c>
      <c r="AU156" s="265" t="s">
        <v>84</v>
      </c>
      <c r="AV156" s="13" t="s">
        <v>148</v>
      </c>
      <c r="AW156" s="13" t="s">
        <v>37</v>
      </c>
      <c r="AX156" s="13" t="s">
        <v>82</v>
      </c>
      <c r="AY156" s="265" t="s">
        <v>141</v>
      </c>
    </row>
    <row r="157" s="1" customFormat="1" ht="51" customHeight="1">
      <c r="B157" s="46"/>
      <c r="C157" s="221" t="s">
        <v>10</v>
      </c>
      <c r="D157" s="221" t="s">
        <v>144</v>
      </c>
      <c r="E157" s="222" t="s">
        <v>233</v>
      </c>
      <c r="F157" s="223" t="s">
        <v>234</v>
      </c>
      <c r="G157" s="224" t="s">
        <v>147</v>
      </c>
      <c r="H157" s="225">
        <v>77</v>
      </c>
      <c r="I157" s="226"/>
      <c r="J157" s="227">
        <f>ROUND(I157*H157,2)</f>
        <v>0</v>
      </c>
      <c r="K157" s="223" t="s">
        <v>30</v>
      </c>
      <c r="L157" s="72"/>
      <c r="M157" s="228" t="s">
        <v>30</v>
      </c>
      <c r="N157" s="229" t="s">
        <v>45</v>
      </c>
      <c r="O157" s="47"/>
      <c r="P157" s="230">
        <f>O157*H157</f>
        <v>0</v>
      </c>
      <c r="Q157" s="230">
        <v>0</v>
      </c>
      <c r="R157" s="230">
        <f>Q157*H157</f>
        <v>0</v>
      </c>
      <c r="S157" s="230">
        <v>0.02</v>
      </c>
      <c r="T157" s="231">
        <f>S157*H157</f>
        <v>1.54</v>
      </c>
      <c r="AR157" s="24" t="s">
        <v>148</v>
      </c>
      <c r="AT157" s="24" t="s">
        <v>144</v>
      </c>
      <c r="AU157" s="24" t="s">
        <v>84</v>
      </c>
      <c r="AY157" s="24" t="s">
        <v>141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24" t="s">
        <v>82</v>
      </c>
      <c r="BK157" s="232">
        <f>ROUND(I157*H157,2)</f>
        <v>0</v>
      </c>
      <c r="BL157" s="24" t="s">
        <v>148</v>
      </c>
      <c r="BM157" s="24" t="s">
        <v>235</v>
      </c>
    </row>
    <row r="158" s="11" customFormat="1">
      <c r="B158" s="233"/>
      <c r="C158" s="234"/>
      <c r="D158" s="235" t="s">
        <v>150</v>
      </c>
      <c r="E158" s="236" t="s">
        <v>30</v>
      </c>
      <c r="F158" s="237" t="s">
        <v>221</v>
      </c>
      <c r="G158" s="234"/>
      <c r="H158" s="236" t="s">
        <v>30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AT158" s="243" t="s">
        <v>150</v>
      </c>
      <c r="AU158" s="243" t="s">
        <v>84</v>
      </c>
      <c r="AV158" s="11" t="s">
        <v>82</v>
      </c>
      <c r="AW158" s="11" t="s">
        <v>37</v>
      </c>
      <c r="AX158" s="11" t="s">
        <v>74</v>
      </c>
      <c r="AY158" s="243" t="s">
        <v>141</v>
      </c>
    </row>
    <row r="159" s="11" customFormat="1">
      <c r="B159" s="233"/>
      <c r="C159" s="234"/>
      <c r="D159" s="235" t="s">
        <v>150</v>
      </c>
      <c r="E159" s="236" t="s">
        <v>30</v>
      </c>
      <c r="F159" s="237" t="s">
        <v>222</v>
      </c>
      <c r="G159" s="234"/>
      <c r="H159" s="236" t="s">
        <v>30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AT159" s="243" t="s">
        <v>150</v>
      </c>
      <c r="AU159" s="243" t="s">
        <v>84</v>
      </c>
      <c r="AV159" s="11" t="s">
        <v>82</v>
      </c>
      <c r="AW159" s="11" t="s">
        <v>37</v>
      </c>
      <c r="AX159" s="11" t="s">
        <v>74</v>
      </c>
      <c r="AY159" s="243" t="s">
        <v>141</v>
      </c>
    </row>
    <row r="160" s="11" customFormat="1">
      <c r="B160" s="233"/>
      <c r="C160" s="234"/>
      <c r="D160" s="235" t="s">
        <v>150</v>
      </c>
      <c r="E160" s="236" t="s">
        <v>30</v>
      </c>
      <c r="F160" s="237" t="s">
        <v>223</v>
      </c>
      <c r="G160" s="234"/>
      <c r="H160" s="236" t="s">
        <v>30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AT160" s="243" t="s">
        <v>150</v>
      </c>
      <c r="AU160" s="243" t="s">
        <v>84</v>
      </c>
      <c r="AV160" s="11" t="s">
        <v>82</v>
      </c>
      <c r="AW160" s="11" t="s">
        <v>37</v>
      </c>
      <c r="AX160" s="11" t="s">
        <v>74</v>
      </c>
      <c r="AY160" s="243" t="s">
        <v>141</v>
      </c>
    </row>
    <row r="161" s="11" customFormat="1">
      <c r="B161" s="233"/>
      <c r="C161" s="234"/>
      <c r="D161" s="235" t="s">
        <v>150</v>
      </c>
      <c r="E161" s="236" t="s">
        <v>30</v>
      </c>
      <c r="F161" s="237" t="s">
        <v>224</v>
      </c>
      <c r="G161" s="234"/>
      <c r="H161" s="236" t="s">
        <v>30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AT161" s="243" t="s">
        <v>150</v>
      </c>
      <c r="AU161" s="243" t="s">
        <v>84</v>
      </c>
      <c r="AV161" s="11" t="s">
        <v>82</v>
      </c>
      <c r="AW161" s="11" t="s">
        <v>37</v>
      </c>
      <c r="AX161" s="11" t="s">
        <v>74</v>
      </c>
      <c r="AY161" s="243" t="s">
        <v>141</v>
      </c>
    </row>
    <row r="162" s="11" customFormat="1">
      <c r="B162" s="233"/>
      <c r="C162" s="234"/>
      <c r="D162" s="235" t="s">
        <v>150</v>
      </c>
      <c r="E162" s="236" t="s">
        <v>30</v>
      </c>
      <c r="F162" s="237" t="s">
        <v>225</v>
      </c>
      <c r="G162" s="234"/>
      <c r="H162" s="236" t="s">
        <v>30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AT162" s="243" t="s">
        <v>150</v>
      </c>
      <c r="AU162" s="243" t="s">
        <v>84</v>
      </c>
      <c r="AV162" s="11" t="s">
        <v>82</v>
      </c>
      <c r="AW162" s="11" t="s">
        <v>37</v>
      </c>
      <c r="AX162" s="11" t="s">
        <v>74</v>
      </c>
      <c r="AY162" s="243" t="s">
        <v>141</v>
      </c>
    </row>
    <row r="163" s="11" customFormat="1">
      <c r="B163" s="233"/>
      <c r="C163" s="234"/>
      <c r="D163" s="235" t="s">
        <v>150</v>
      </c>
      <c r="E163" s="236" t="s">
        <v>30</v>
      </c>
      <c r="F163" s="237" t="s">
        <v>236</v>
      </c>
      <c r="G163" s="234"/>
      <c r="H163" s="236" t="s">
        <v>30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AT163" s="243" t="s">
        <v>150</v>
      </c>
      <c r="AU163" s="243" t="s">
        <v>84</v>
      </c>
      <c r="AV163" s="11" t="s">
        <v>82</v>
      </c>
      <c r="AW163" s="11" t="s">
        <v>37</v>
      </c>
      <c r="AX163" s="11" t="s">
        <v>74</v>
      </c>
      <c r="AY163" s="243" t="s">
        <v>141</v>
      </c>
    </row>
    <row r="164" s="12" customFormat="1">
      <c r="B164" s="244"/>
      <c r="C164" s="245"/>
      <c r="D164" s="235" t="s">
        <v>150</v>
      </c>
      <c r="E164" s="246" t="s">
        <v>30</v>
      </c>
      <c r="F164" s="247" t="s">
        <v>775</v>
      </c>
      <c r="G164" s="245"/>
      <c r="H164" s="248">
        <v>77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AT164" s="254" t="s">
        <v>150</v>
      </c>
      <c r="AU164" s="254" t="s">
        <v>84</v>
      </c>
      <c r="AV164" s="12" t="s">
        <v>84</v>
      </c>
      <c r="AW164" s="12" t="s">
        <v>37</v>
      </c>
      <c r="AX164" s="12" t="s">
        <v>82</v>
      </c>
      <c r="AY164" s="254" t="s">
        <v>141</v>
      </c>
    </row>
    <row r="165" s="1" customFormat="1" ht="38.25" customHeight="1">
      <c r="B165" s="46"/>
      <c r="C165" s="221" t="s">
        <v>185</v>
      </c>
      <c r="D165" s="221" t="s">
        <v>144</v>
      </c>
      <c r="E165" s="222" t="s">
        <v>239</v>
      </c>
      <c r="F165" s="223" t="s">
        <v>240</v>
      </c>
      <c r="G165" s="224" t="s">
        <v>147</v>
      </c>
      <c r="H165" s="225">
        <v>77</v>
      </c>
      <c r="I165" s="226"/>
      <c r="J165" s="227">
        <f>ROUND(I165*H165,2)</f>
        <v>0</v>
      </c>
      <c r="K165" s="223" t="s">
        <v>30</v>
      </c>
      <c r="L165" s="72"/>
      <c r="M165" s="228" t="s">
        <v>30</v>
      </c>
      <c r="N165" s="229" t="s">
        <v>45</v>
      </c>
      <c r="O165" s="47"/>
      <c r="P165" s="230">
        <f>O165*H165</f>
        <v>0</v>
      </c>
      <c r="Q165" s="230">
        <v>0</v>
      </c>
      <c r="R165" s="230">
        <f>Q165*H165</f>
        <v>0</v>
      </c>
      <c r="S165" s="230">
        <v>0.0050000000000000001</v>
      </c>
      <c r="T165" s="231">
        <f>S165*H165</f>
        <v>0.38500000000000001</v>
      </c>
      <c r="AR165" s="24" t="s">
        <v>148</v>
      </c>
      <c r="AT165" s="24" t="s">
        <v>144</v>
      </c>
      <c r="AU165" s="24" t="s">
        <v>84</v>
      </c>
      <c r="AY165" s="24" t="s">
        <v>141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24" t="s">
        <v>82</v>
      </c>
      <c r="BK165" s="232">
        <f>ROUND(I165*H165,2)</f>
        <v>0</v>
      </c>
      <c r="BL165" s="24" t="s">
        <v>148</v>
      </c>
      <c r="BM165" s="24" t="s">
        <v>241</v>
      </c>
    </row>
    <row r="166" s="11" customFormat="1">
      <c r="B166" s="233"/>
      <c r="C166" s="234"/>
      <c r="D166" s="235" t="s">
        <v>150</v>
      </c>
      <c r="E166" s="236" t="s">
        <v>30</v>
      </c>
      <c r="F166" s="237" t="s">
        <v>221</v>
      </c>
      <c r="G166" s="234"/>
      <c r="H166" s="236" t="s">
        <v>30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AT166" s="243" t="s">
        <v>150</v>
      </c>
      <c r="AU166" s="243" t="s">
        <v>84</v>
      </c>
      <c r="AV166" s="11" t="s">
        <v>82</v>
      </c>
      <c r="AW166" s="11" t="s">
        <v>37</v>
      </c>
      <c r="AX166" s="11" t="s">
        <v>74</v>
      </c>
      <c r="AY166" s="243" t="s">
        <v>141</v>
      </c>
    </row>
    <row r="167" s="11" customFormat="1">
      <c r="B167" s="233"/>
      <c r="C167" s="234"/>
      <c r="D167" s="235" t="s">
        <v>150</v>
      </c>
      <c r="E167" s="236" t="s">
        <v>30</v>
      </c>
      <c r="F167" s="237" t="s">
        <v>222</v>
      </c>
      <c r="G167" s="234"/>
      <c r="H167" s="236" t="s">
        <v>30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AT167" s="243" t="s">
        <v>150</v>
      </c>
      <c r="AU167" s="243" t="s">
        <v>84</v>
      </c>
      <c r="AV167" s="11" t="s">
        <v>82</v>
      </c>
      <c r="AW167" s="11" t="s">
        <v>37</v>
      </c>
      <c r="AX167" s="11" t="s">
        <v>74</v>
      </c>
      <c r="AY167" s="243" t="s">
        <v>141</v>
      </c>
    </row>
    <row r="168" s="11" customFormat="1">
      <c r="B168" s="233"/>
      <c r="C168" s="234"/>
      <c r="D168" s="235" t="s">
        <v>150</v>
      </c>
      <c r="E168" s="236" t="s">
        <v>30</v>
      </c>
      <c r="F168" s="237" t="s">
        <v>223</v>
      </c>
      <c r="G168" s="234"/>
      <c r="H168" s="236" t="s">
        <v>30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AT168" s="243" t="s">
        <v>150</v>
      </c>
      <c r="AU168" s="243" t="s">
        <v>84</v>
      </c>
      <c r="AV168" s="11" t="s">
        <v>82</v>
      </c>
      <c r="AW168" s="11" t="s">
        <v>37</v>
      </c>
      <c r="AX168" s="11" t="s">
        <v>74</v>
      </c>
      <c r="AY168" s="243" t="s">
        <v>141</v>
      </c>
    </row>
    <row r="169" s="11" customFormat="1">
      <c r="B169" s="233"/>
      <c r="C169" s="234"/>
      <c r="D169" s="235" t="s">
        <v>150</v>
      </c>
      <c r="E169" s="236" t="s">
        <v>30</v>
      </c>
      <c r="F169" s="237" t="s">
        <v>224</v>
      </c>
      <c r="G169" s="234"/>
      <c r="H169" s="236" t="s">
        <v>30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AT169" s="243" t="s">
        <v>150</v>
      </c>
      <c r="AU169" s="243" t="s">
        <v>84</v>
      </c>
      <c r="AV169" s="11" t="s">
        <v>82</v>
      </c>
      <c r="AW169" s="11" t="s">
        <v>37</v>
      </c>
      <c r="AX169" s="11" t="s">
        <v>74</v>
      </c>
      <c r="AY169" s="243" t="s">
        <v>141</v>
      </c>
    </row>
    <row r="170" s="11" customFormat="1">
      <c r="B170" s="233"/>
      <c r="C170" s="234"/>
      <c r="D170" s="235" t="s">
        <v>150</v>
      </c>
      <c r="E170" s="236" t="s">
        <v>30</v>
      </c>
      <c r="F170" s="237" t="s">
        <v>225</v>
      </c>
      <c r="G170" s="234"/>
      <c r="H170" s="236" t="s">
        <v>30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AT170" s="243" t="s">
        <v>150</v>
      </c>
      <c r="AU170" s="243" t="s">
        <v>84</v>
      </c>
      <c r="AV170" s="11" t="s">
        <v>82</v>
      </c>
      <c r="AW170" s="11" t="s">
        <v>37</v>
      </c>
      <c r="AX170" s="11" t="s">
        <v>74</v>
      </c>
      <c r="AY170" s="243" t="s">
        <v>141</v>
      </c>
    </row>
    <row r="171" s="11" customFormat="1">
      <c r="B171" s="233"/>
      <c r="C171" s="234"/>
      <c r="D171" s="235" t="s">
        <v>150</v>
      </c>
      <c r="E171" s="236" t="s">
        <v>30</v>
      </c>
      <c r="F171" s="237" t="s">
        <v>236</v>
      </c>
      <c r="G171" s="234"/>
      <c r="H171" s="236" t="s">
        <v>30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AT171" s="243" t="s">
        <v>150</v>
      </c>
      <c r="AU171" s="243" t="s">
        <v>84</v>
      </c>
      <c r="AV171" s="11" t="s">
        <v>82</v>
      </c>
      <c r="AW171" s="11" t="s">
        <v>37</v>
      </c>
      <c r="AX171" s="11" t="s">
        <v>74</v>
      </c>
      <c r="AY171" s="243" t="s">
        <v>141</v>
      </c>
    </row>
    <row r="172" s="12" customFormat="1">
      <c r="B172" s="244"/>
      <c r="C172" s="245"/>
      <c r="D172" s="235" t="s">
        <v>150</v>
      </c>
      <c r="E172" s="246" t="s">
        <v>30</v>
      </c>
      <c r="F172" s="247" t="s">
        <v>775</v>
      </c>
      <c r="G172" s="245"/>
      <c r="H172" s="248">
        <v>77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AT172" s="254" t="s">
        <v>150</v>
      </c>
      <c r="AU172" s="254" t="s">
        <v>84</v>
      </c>
      <c r="AV172" s="12" t="s">
        <v>84</v>
      </c>
      <c r="AW172" s="12" t="s">
        <v>37</v>
      </c>
      <c r="AX172" s="12" t="s">
        <v>82</v>
      </c>
      <c r="AY172" s="254" t="s">
        <v>141</v>
      </c>
    </row>
    <row r="173" s="1" customFormat="1" ht="16.5" customHeight="1">
      <c r="B173" s="46"/>
      <c r="C173" s="221" t="s">
        <v>252</v>
      </c>
      <c r="D173" s="221" t="s">
        <v>144</v>
      </c>
      <c r="E173" s="222" t="s">
        <v>247</v>
      </c>
      <c r="F173" s="223" t="s">
        <v>248</v>
      </c>
      <c r="G173" s="224" t="s">
        <v>147</v>
      </c>
      <c r="H173" s="225">
        <v>5</v>
      </c>
      <c r="I173" s="226"/>
      <c r="J173" s="227">
        <f>ROUND(I173*H173,2)</f>
        <v>0</v>
      </c>
      <c r="K173" s="223" t="s">
        <v>162</v>
      </c>
      <c r="L173" s="72"/>
      <c r="M173" s="228" t="s">
        <v>30</v>
      </c>
      <c r="N173" s="229" t="s">
        <v>45</v>
      </c>
      <c r="O173" s="47"/>
      <c r="P173" s="230">
        <f>O173*H173</f>
        <v>0</v>
      </c>
      <c r="Q173" s="230">
        <v>0</v>
      </c>
      <c r="R173" s="230">
        <f>Q173*H173</f>
        <v>0</v>
      </c>
      <c r="S173" s="230">
        <v>0.037999999999999999</v>
      </c>
      <c r="T173" s="231">
        <f>S173*H173</f>
        <v>0.19</v>
      </c>
      <c r="AR173" s="24" t="s">
        <v>148</v>
      </c>
      <c r="AT173" s="24" t="s">
        <v>144</v>
      </c>
      <c r="AU173" s="24" t="s">
        <v>84</v>
      </c>
      <c r="AY173" s="24" t="s">
        <v>141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24" t="s">
        <v>82</v>
      </c>
      <c r="BK173" s="232">
        <f>ROUND(I173*H173,2)</f>
        <v>0</v>
      </c>
      <c r="BL173" s="24" t="s">
        <v>148</v>
      </c>
      <c r="BM173" s="24" t="s">
        <v>249</v>
      </c>
    </row>
    <row r="174" s="11" customFormat="1">
      <c r="B174" s="233"/>
      <c r="C174" s="234"/>
      <c r="D174" s="235" t="s">
        <v>150</v>
      </c>
      <c r="E174" s="236" t="s">
        <v>30</v>
      </c>
      <c r="F174" s="237" t="s">
        <v>770</v>
      </c>
      <c r="G174" s="234"/>
      <c r="H174" s="236" t="s">
        <v>30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AT174" s="243" t="s">
        <v>150</v>
      </c>
      <c r="AU174" s="243" t="s">
        <v>84</v>
      </c>
      <c r="AV174" s="11" t="s">
        <v>82</v>
      </c>
      <c r="AW174" s="11" t="s">
        <v>37</v>
      </c>
      <c r="AX174" s="11" t="s">
        <v>74</v>
      </c>
      <c r="AY174" s="243" t="s">
        <v>141</v>
      </c>
    </row>
    <row r="175" s="12" customFormat="1">
      <c r="B175" s="244"/>
      <c r="C175" s="245"/>
      <c r="D175" s="235" t="s">
        <v>150</v>
      </c>
      <c r="E175" s="246" t="s">
        <v>30</v>
      </c>
      <c r="F175" s="247" t="s">
        <v>776</v>
      </c>
      <c r="G175" s="245"/>
      <c r="H175" s="248">
        <v>4.1219999999999999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AT175" s="254" t="s">
        <v>150</v>
      </c>
      <c r="AU175" s="254" t="s">
        <v>84</v>
      </c>
      <c r="AV175" s="12" t="s">
        <v>84</v>
      </c>
      <c r="AW175" s="12" t="s">
        <v>37</v>
      </c>
      <c r="AX175" s="12" t="s">
        <v>74</v>
      </c>
      <c r="AY175" s="254" t="s">
        <v>141</v>
      </c>
    </row>
    <row r="176" s="12" customFormat="1">
      <c r="B176" s="244"/>
      <c r="C176" s="245"/>
      <c r="D176" s="235" t="s">
        <v>150</v>
      </c>
      <c r="E176" s="246" t="s">
        <v>30</v>
      </c>
      <c r="F176" s="247" t="s">
        <v>777</v>
      </c>
      <c r="G176" s="245"/>
      <c r="H176" s="248">
        <v>0.878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AT176" s="254" t="s">
        <v>150</v>
      </c>
      <c r="AU176" s="254" t="s">
        <v>84</v>
      </c>
      <c r="AV176" s="12" t="s">
        <v>84</v>
      </c>
      <c r="AW176" s="12" t="s">
        <v>37</v>
      </c>
      <c r="AX176" s="12" t="s">
        <v>74</v>
      </c>
      <c r="AY176" s="254" t="s">
        <v>141</v>
      </c>
    </row>
    <row r="177" s="13" customFormat="1">
      <c r="B177" s="255"/>
      <c r="C177" s="256"/>
      <c r="D177" s="235" t="s">
        <v>150</v>
      </c>
      <c r="E177" s="257" t="s">
        <v>30</v>
      </c>
      <c r="F177" s="258" t="s">
        <v>170</v>
      </c>
      <c r="G177" s="256"/>
      <c r="H177" s="259">
        <v>5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AT177" s="265" t="s">
        <v>150</v>
      </c>
      <c r="AU177" s="265" t="s">
        <v>84</v>
      </c>
      <c r="AV177" s="13" t="s">
        <v>148</v>
      </c>
      <c r="AW177" s="13" t="s">
        <v>37</v>
      </c>
      <c r="AX177" s="13" t="s">
        <v>82</v>
      </c>
      <c r="AY177" s="265" t="s">
        <v>141</v>
      </c>
    </row>
    <row r="178" s="1" customFormat="1" ht="16.5" customHeight="1">
      <c r="B178" s="46"/>
      <c r="C178" s="221" t="s">
        <v>259</v>
      </c>
      <c r="D178" s="221" t="s">
        <v>144</v>
      </c>
      <c r="E178" s="222" t="s">
        <v>253</v>
      </c>
      <c r="F178" s="223" t="s">
        <v>254</v>
      </c>
      <c r="G178" s="224" t="s">
        <v>147</v>
      </c>
      <c r="H178" s="225">
        <v>30</v>
      </c>
      <c r="I178" s="226"/>
      <c r="J178" s="227">
        <f>ROUND(I178*H178,2)</f>
        <v>0</v>
      </c>
      <c r="K178" s="223" t="s">
        <v>162</v>
      </c>
      <c r="L178" s="72"/>
      <c r="M178" s="228" t="s">
        <v>30</v>
      </c>
      <c r="N178" s="229" t="s">
        <v>45</v>
      </c>
      <c r="O178" s="47"/>
      <c r="P178" s="230">
        <f>O178*H178</f>
        <v>0</v>
      </c>
      <c r="Q178" s="230">
        <v>0</v>
      </c>
      <c r="R178" s="230">
        <f>Q178*H178</f>
        <v>0</v>
      </c>
      <c r="S178" s="230">
        <v>0.034000000000000002</v>
      </c>
      <c r="T178" s="231">
        <f>S178*H178</f>
        <v>1.02</v>
      </c>
      <c r="AR178" s="24" t="s">
        <v>148</v>
      </c>
      <c r="AT178" s="24" t="s">
        <v>144</v>
      </c>
      <c r="AU178" s="24" t="s">
        <v>84</v>
      </c>
      <c r="AY178" s="24" t="s">
        <v>141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24" t="s">
        <v>82</v>
      </c>
      <c r="BK178" s="232">
        <f>ROUND(I178*H178,2)</f>
        <v>0</v>
      </c>
      <c r="BL178" s="24" t="s">
        <v>148</v>
      </c>
      <c r="BM178" s="24" t="s">
        <v>255</v>
      </c>
    </row>
    <row r="179" s="11" customFormat="1">
      <c r="B179" s="233"/>
      <c r="C179" s="234"/>
      <c r="D179" s="235" t="s">
        <v>150</v>
      </c>
      <c r="E179" s="236" t="s">
        <v>30</v>
      </c>
      <c r="F179" s="237" t="s">
        <v>770</v>
      </c>
      <c r="G179" s="234"/>
      <c r="H179" s="236" t="s">
        <v>30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AT179" s="243" t="s">
        <v>150</v>
      </c>
      <c r="AU179" s="243" t="s">
        <v>84</v>
      </c>
      <c r="AV179" s="11" t="s">
        <v>82</v>
      </c>
      <c r="AW179" s="11" t="s">
        <v>37</v>
      </c>
      <c r="AX179" s="11" t="s">
        <v>74</v>
      </c>
      <c r="AY179" s="243" t="s">
        <v>141</v>
      </c>
    </row>
    <row r="180" s="12" customFormat="1">
      <c r="B180" s="244"/>
      <c r="C180" s="245"/>
      <c r="D180" s="235" t="s">
        <v>150</v>
      </c>
      <c r="E180" s="246" t="s">
        <v>30</v>
      </c>
      <c r="F180" s="247" t="s">
        <v>778</v>
      </c>
      <c r="G180" s="245"/>
      <c r="H180" s="248">
        <v>27.885999999999999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AT180" s="254" t="s">
        <v>150</v>
      </c>
      <c r="AU180" s="254" t="s">
        <v>84</v>
      </c>
      <c r="AV180" s="12" t="s">
        <v>84</v>
      </c>
      <c r="AW180" s="12" t="s">
        <v>37</v>
      </c>
      <c r="AX180" s="12" t="s">
        <v>74</v>
      </c>
      <c r="AY180" s="254" t="s">
        <v>141</v>
      </c>
    </row>
    <row r="181" s="12" customFormat="1">
      <c r="B181" s="244"/>
      <c r="C181" s="245"/>
      <c r="D181" s="235" t="s">
        <v>150</v>
      </c>
      <c r="E181" s="246" t="s">
        <v>30</v>
      </c>
      <c r="F181" s="247" t="s">
        <v>779</v>
      </c>
      <c r="G181" s="245"/>
      <c r="H181" s="248">
        <v>2.1139999999999999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AT181" s="254" t="s">
        <v>150</v>
      </c>
      <c r="AU181" s="254" t="s">
        <v>84</v>
      </c>
      <c r="AV181" s="12" t="s">
        <v>84</v>
      </c>
      <c r="AW181" s="12" t="s">
        <v>37</v>
      </c>
      <c r="AX181" s="12" t="s">
        <v>74</v>
      </c>
      <c r="AY181" s="254" t="s">
        <v>141</v>
      </c>
    </row>
    <row r="182" s="13" customFormat="1">
      <c r="B182" s="255"/>
      <c r="C182" s="256"/>
      <c r="D182" s="235" t="s">
        <v>150</v>
      </c>
      <c r="E182" s="257" t="s">
        <v>30</v>
      </c>
      <c r="F182" s="258" t="s">
        <v>170</v>
      </c>
      <c r="G182" s="256"/>
      <c r="H182" s="259">
        <v>30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AT182" s="265" t="s">
        <v>150</v>
      </c>
      <c r="AU182" s="265" t="s">
        <v>84</v>
      </c>
      <c r="AV182" s="13" t="s">
        <v>148</v>
      </c>
      <c r="AW182" s="13" t="s">
        <v>37</v>
      </c>
      <c r="AX182" s="13" t="s">
        <v>82</v>
      </c>
      <c r="AY182" s="265" t="s">
        <v>141</v>
      </c>
    </row>
    <row r="183" s="1" customFormat="1" ht="16.5" customHeight="1">
      <c r="B183" s="46"/>
      <c r="C183" s="221" t="s">
        <v>265</v>
      </c>
      <c r="D183" s="221" t="s">
        <v>144</v>
      </c>
      <c r="E183" s="222" t="s">
        <v>780</v>
      </c>
      <c r="F183" s="223" t="s">
        <v>781</v>
      </c>
      <c r="G183" s="224" t="s">
        <v>147</v>
      </c>
      <c r="H183" s="225">
        <v>261</v>
      </c>
      <c r="I183" s="226"/>
      <c r="J183" s="227">
        <f>ROUND(I183*H183,2)</f>
        <v>0</v>
      </c>
      <c r="K183" s="223" t="s">
        <v>162</v>
      </c>
      <c r="L183" s="72"/>
      <c r="M183" s="228" t="s">
        <v>30</v>
      </c>
      <c r="N183" s="229" t="s">
        <v>45</v>
      </c>
      <c r="O183" s="47"/>
      <c r="P183" s="230">
        <f>O183*H183</f>
        <v>0</v>
      </c>
      <c r="Q183" s="230">
        <v>0</v>
      </c>
      <c r="R183" s="230">
        <f>Q183*H183</f>
        <v>0</v>
      </c>
      <c r="S183" s="230">
        <v>0.032000000000000001</v>
      </c>
      <c r="T183" s="231">
        <f>S183*H183</f>
        <v>8.3520000000000003</v>
      </c>
      <c r="AR183" s="24" t="s">
        <v>148</v>
      </c>
      <c r="AT183" s="24" t="s">
        <v>144</v>
      </c>
      <c r="AU183" s="24" t="s">
        <v>84</v>
      </c>
      <c r="AY183" s="24" t="s">
        <v>141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24" t="s">
        <v>82</v>
      </c>
      <c r="BK183" s="232">
        <f>ROUND(I183*H183,2)</f>
        <v>0</v>
      </c>
      <c r="BL183" s="24" t="s">
        <v>148</v>
      </c>
      <c r="BM183" s="24" t="s">
        <v>782</v>
      </c>
    </row>
    <row r="184" s="11" customFormat="1">
      <c r="B184" s="233"/>
      <c r="C184" s="234"/>
      <c r="D184" s="235" t="s">
        <v>150</v>
      </c>
      <c r="E184" s="236" t="s">
        <v>30</v>
      </c>
      <c r="F184" s="237" t="s">
        <v>770</v>
      </c>
      <c r="G184" s="234"/>
      <c r="H184" s="236" t="s">
        <v>30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AT184" s="243" t="s">
        <v>150</v>
      </c>
      <c r="AU184" s="243" t="s">
        <v>84</v>
      </c>
      <c r="AV184" s="11" t="s">
        <v>82</v>
      </c>
      <c r="AW184" s="11" t="s">
        <v>37</v>
      </c>
      <c r="AX184" s="11" t="s">
        <v>74</v>
      </c>
      <c r="AY184" s="243" t="s">
        <v>141</v>
      </c>
    </row>
    <row r="185" s="12" customFormat="1">
      <c r="B185" s="244"/>
      <c r="C185" s="245"/>
      <c r="D185" s="235" t="s">
        <v>150</v>
      </c>
      <c r="E185" s="246" t="s">
        <v>30</v>
      </c>
      <c r="F185" s="247" t="s">
        <v>783</v>
      </c>
      <c r="G185" s="245"/>
      <c r="H185" s="248">
        <v>217.56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AT185" s="254" t="s">
        <v>150</v>
      </c>
      <c r="AU185" s="254" t="s">
        <v>84</v>
      </c>
      <c r="AV185" s="12" t="s">
        <v>84</v>
      </c>
      <c r="AW185" s="12" t="s">
        <v>37</v>
      </c>
      <c r="AX185" s="12" t="s">
        <v>74</v>
      </c>
      <c r="AY185" s="254" t="s">
        <v>141</v>
      </c>
    </row>
    <row r="186" s="12" customFormat="1">
      <c r="B186" s="244"/>
      <c r="C186" s="245"/>
      <c r="D186" s="235" t="s">
        <v>150</v>
      </c>
      <c r="E186" s="246" t="s">
        <v>30</v>
      </c>
      <c r="F186" s="247" t="s">
        <v>784</v>
      </c>
      <c r="G186" s="245"/>
      <c r="H186" s="248">
        <v>35.280000000000001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AT186" s="254" t="s">
        <v>150</v>
      </c>
      <c r="AU186" s="254" t="s">
        <v>84</v>
      </c>
      <c r="AV186" s="12" t="s">
        <v>84</v>
      </c>
      <c r="AW186" s="12" t="s">
        <v>37</v>
      </c>
      <c r="AX186" s="12" t="s">
        <v>74</v>
      </c>
      <c r="AY186" s="254" t="s">
        <v>141</v>
      </c>
    </row>
    <row r="187" s="12" customFormat="1">
      <c r="B187" s="244"/>
      <c r="C187" s="245"/>
      <c r="D187" s="235" t="s">
        <v>150</v>
      </c>
      <c r="E187" s="246" t="s">
        <v>30</v>
      </c>
      <c r="F187" s="247" t="s">
        <v>785</v>
      </c>
      <c r="G187" s="245"/>
      <c r="H187" s="248">
        <v>8.1600000000000001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AT187" s="254" t="s">
        <v>150</v>
      </c>
      <c r="AU187" s="254" t="s">
        <v>84</v>
      </c>
      <c r="AV187" s="12" t="s">
        <v>84</v>
      </c>
      <c r="AW187" s="12" t="s">
        <v>37</v>
      </c>
      <c r="AX187" s="12" t="s">
        <v>74</v>
      </c>
      <c r="AY187" s="254" t="s">
        <v>141</v>
      </c>
    </row>
    <row r="188" s="13" customFormat="1">
      <c r="B188" s="255"/>
      <c r="C188" s="256"/>
      <c r="D188" s="235" t="s">
        <v>150</v>
      </c>
      <c r="E188" s="257" t="s">
        <v>30</v>
      </c>
      <c r="F188" s="258" t="s">
        <v>170</v>
      </c>
      <c r="G188" s="256"/>
      <c r="H188" s="259">
        <v>261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AT188" s="265" t="s">
        <v>150</v>
      </c>
      <c r="AU188" s="265" t="s">
        <v>84</v>
      </c>
      <c r="AV188" s="13" t="s">
        <v>148</v>
      </c>
      <c r="AW188" s="13" t="s">
        <v>37</v>
      </c>
      <c r="AX188" s="13" t="s">
        <v>82</v>
      </c>
      <c r="AY188" s="265" t="s">
        <v>141</v>
      </c>
    </row>
    <row r="189" s="1" customFormat="1" ht="16.5" customHeight="1">
      <c r="B189" s="46"/>
      <c r="C189" s="221" t="s">
        <v>270</v>
      </c>
      <c r="D189" s="221" t="s">
        <v>144</v>
      </c>
      <c r="E189" s="222" t="s">
        <v>260</v>
      </c>
      <c r="F189" s="223" t="s">
        <v>261</v>
      </c>
      <c r="G189" s="224" t="s">
        <v>147</v>
      </c>
      <c r="H189" s="225">
        <v>5.5</v>
      </c>
      <c r="I189" s="226"/>
      <c r="J189" s="227">
        <f>ROUND(I189*H189,2)</f>
        <v>0</v>
      </c>
      <c r="K189" s="223" t="s">
        <v>162</v>
      </c>
      <c r="L189" s="72"/>
      <c r="M189" s="228" t="s">
        <v>30</v>
      </c>
      <c r="N189" s="229" t="s">
        <v>45</v>
      </c>
      <c r="O189" s="47"/>
      <c r="P189" s="230">
        <f>O189*H189</f>
        <v>0</v>
      </c>
      <c r="Q189" s="230">
        <v>0</v>
      </c>
      <c r="R189" s="230">
        <f>Q189*H189</f>
        <v>0</v>
      </c>
      <c r="S189" s="230">
        <v>0.075999999999999998</v>
      </c>
      <c r="T189" s="231">
        <f>S189*H189</f>
        <v>0.41799999999999998</v>
      </c>
      <c r="AR189" s="24" t="s">
        <v>148</v>
      </c>
      <c r="AT189" s="24" t="s">
        <v>144</v>
      </c>
      <c r="AU189" s="24" t="s">
        <v>84</v>
      </c>
      <c r="AY189" s="24" t="s">
        <v>141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24" t="s">
        <v>82</v>
      </c>
      <c r="BK189" s="232">
        <f>ROUND(I189*H189,2)</f>
        <v>0</v>
      </c>
      <c r="BL189" s="24" t="s">
        <v>148</v>
      </c>
      <c r="BM189" s="24" t="s">
        <v>262</v>
      </c>
    </row>
    <row r="190" s="11" customFormat="1">
      <c r="B190" s="233"/>
      <c r="C190" s="234"/>
      <c r="D190" s="235" t="s">
        <v>150</v>
      </c>
      <c r="E190" s="236" t="s">
        <v>30</v>
      </c>
      <c r="F190" s="237" t="s">
        <v>770</v>
      </c>
      <c r="G190" s="234"/>
      <c r="H190" s="236" t="s">
        <v>30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AT190" s="243" t="s">
        <v>150</v>
      </c>
      <c r="AU190" s="243" t="s">
        <v>84</v>
      </c>
      <c r="AV190" s="11" t="s">
        <v>82</v>
      </c>
      <c r="AW190" s="11" t="s">
        <v>37</v>
      </c>
      <c r="AX190" s="11" t="s">
        <v>74</v>
      </c>
      <c r="AY190" s="243" t="s">
        <v>141</v>
      </c>
    </row>
    <row r="191" s="12" customFormat="1">
      <c r="B191" s="244"/>
      <c r="C191" s="245"/>
      <c r="D191" s="235" t="s">
        <v>150</v>
      </c>
      <c r="E191" s="246" t="s">
        <v>30</v>
      </c>
      <c r="F191" s="247" t="s">
        <v>786</v>
      </c>
      <c r="G191" s="245"/>
      <c r="H191" s="248">
        <v>4.7149999999999999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AT191" s="254" t="s">
        <v>150</v>
      </c>
      <c r="AU191" s="254" t="s">
        <v>84</v>
      </c>
      <c r="AV191" s="12" t="s">
        <v>84</v>
      </c>
      <c r="AW191" s="12" t="s">
        <v>37</v>
      </c>
      <c r="AX191" s="12" t="s">
        <v>74</v>
      </c>
      <c r="AY191" s="254" t="s">
        <v>141</v>
      </c>
    </row>
    <row r="192" s="12" customFormat="1">
      <c r="B192" s="244"/>
      <c r="C192" s="245"/>
      <c r="D192" s="235" t="s">
        <v>150</v>
      </c>
      <c r="E192" s="246" t="s">
        <v>30</v>
      </c>
      <c r="F192" s="247" t="s">
        <v>787</v>
      </c>
      <c r="G192" s="245"/>
      <c r="H192" s="248">
        <v>0.78500000000000003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AT192" s="254" t="s">
        <v>150</v>
      </c>
      <c r="AU192" s="254" t="s">
        <v>84</v>
      </c>
      <c r="AV192" s="12" t="s">
        <v>84</v>
      </c>
      <c r="AW192" s="12" t="s">
        <v>37</v>
      </c>
      <c r="AX192" s="12" t="s">
        <v>74</v>
      </c>
      <c r="AY192" s="254" t="s">
        <v>141</v>
      </c>
    </row>
    <row r="193" s="13" customFormat="1">
      <c r="B193" s="255"/>
      <c r="C193" s="256"/>
      <c r="D193" s="235" t="s">
        <v>150</v>
      </c>
      <c r="E193" s="257" t="s">
        <v>30</v>
      </c>
      <c r="F193" s="258" t="s">
        <v>170</v>
      </c>
      <c r="G193" s="256"/>
      <c r="H193" s="259">
        <v>5.5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AT193" s="265" t="s">
        <v>150</v>
      </c>
      <c r="AU193" s="265" t="s">
        <v>84</v>
      </c>
      <c r="AV193" s="13" t="s">
        <v>148</v>
      </c>
      <c r="AW193" s="13" t="s">
        <v>37</v>
      </c>
      <c r="AX193" s="13" t="s">
        <v>82</v>
      </c>
      <c r="AY193" s="265" t="s">
        <v>141</v>
      </c>
    </row>
    <row r="194" s="1" customFormat="1" ht="16.5" customHeight="1">
      <c r="B194" s="46"/>
      <c r="C194" s="221" t="s">
        <v>9</v>
      </c>
      <c r="D194" s="221" t="s">
        <v>144</v>
      </c>
      <c r="E194" s="222" t="s">
        <v>669</v>
      </c>
      <c r="F194" s="223" t="s">
        <v>670</v>
      </c>
      <c r="G194" s="224" t="s">
        <v>268</v>
      </c>
      <c r="H194" s="225">
        <v>2</v>
      </c>
      <c r="I194" s="226"/>
      <c r="J194" s="227">
        <f>ROUND(I194*H194,2)</f>
        <v>0</v>
      </c>
      <c r="K194" s="223" t="s">
        <v>162</v>
      </c>
      <c r="L194" s="72"/>
      <c r="M194" s="228" t="s">
        <v>30</v>
      </c>
      <c r="N194" s="229" t="s">
        <v>45</v>
      </c>
      <c r="O194" s="47"/>
      <c r="P194" s="230">
        <f>O194*H194</f>
        <v>0</v>
      </c>
      <c r="Q194" s="230">
        <v>0</v>
      </c>
      <c r="R194" s="230">
        <f>Q194*H194</f>
        <v>0</v>
      </c>
      <c r="S194" s="230">
        <v>0.028000000000000001</v>
      </c>
      <c r="T194" s="231">
        <f>S194*H194</f>
        <v>0.056000000000000001</v>
      </c>
      <c r="AR194" s="24" t="s">
        <v>148</v>
      </c>
      <c r="AT194" s="24" t="s">
        <v>144</v>
      </c>
      <c r="AU194" s="24" t="s">
        <v>84</v>
      </c>
      <c r="AY194" s="24" t="s">
        <v>141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24" t="s">
        <v>82</v>
      </c>
      <c r="BK194" s="232">
        <f>ROUND(I194*H194,2)</f>
        <v>0</v>
      </c>
      <c r="BL194" s="24" t="s">
        <v>148</v>
      </c>
      <c r="BM194" s="24" t="s">
        <v>269</v>
      </c>
    </row>
    <row r="195" s="1" customFormat="1" ht="16.5" customHeight="1">
      <c r="B195" s="46"/>
      <c r="C195" s="221" t="s">
        <v>277</v>
      </c>
      <c r="D195" s="221" t="s">
        <v>144</v>
      </c>
      <c r="E195" s="222" t="s">
        <v>271</v>
      </c>
      <c r="F195" s="223" t="s">
        <v>272</v>
      </c>
      <c r="G195" s="224" t="s">
        <v>268</v>
      </c>
      <c r="H195" s="225">
        <v>1</v>
      </c>
      <c r="I195" s="226"/>
      <c r="J195" s="227">
        <f>ROUND(I195*H195,2)</f>
        <v>0</v>
      </c>
      <c r="K195" s="223" t="s">
        <v>162</v>
      </c>
      <c r="L195" s="72"/>
      <c r="M195" s="228" t="s">
        <v>30</v>
      </c>
      <c r="N195" s="229" t="s">
        <v>45</v>
      </c>
      <c r="O195" s="47"/>
      <c r="P195" s="230">
        <f>O195*H195</f>
        <v>0</v>
      </c>
      <c r="Q195" s="230">
        <v>0</v>
      </c>
      <c r="R195" s="230">
        <f>Q195*H195</f>
        <v>0</v>
      </c>
      <c r="S195" s="230">
        <v>0.0040000000000000001</v>
      </c>
      <c r="T195" s="231">
        <f>S195*H195</f>
        <v>0.0040000000000000001</v>
      </c>
      <c r="AR195" s="24" t="s">
        <v>148</v>
      </c>
      <c r="AT195" s="24" t="s">
        <v>144</v>
      </c>
      <c r="AU195" s="24" t="s">
        <v>84</v>
      </c>
      <c r="AY195" s="24" t="s">
        <v>141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24" t="s">
        <v>82</v>
      </c>
      <c r="BK195" s="232">
        <f>ROUND(I195*H195,2)</f>
        <v>0</v>
      </c>
      <c r="BL195" s="24" t="s">
        <v>148</v>
      </c>
      <c r="BM195" s="24" t="s">
        <v>273</v>
      </c>
    </row>
    <row r="196" s="1" customFormat="1" ht="25.5" customHeight="1">
      <c r="B196" s="46"/>
      <c r="C196" s="221" t="s">
        <v>282</v>
      </c>
      <c r="D196" s="221" t="s">
        <v>144</v>
      </c>
      <c r="E196" s="222" t="s">
        <v>274</v>
      </c>
      <c r="F196" s="223" t="s">
        <v>275</v>
      </c>
      <c r="G196" s="224" t="s">
        <v>268</v>
      </c>
      <c r="H196" s="225">
        <v>52</v>
      </c>
      <c r="I196" s="226"/>
      <c r="J196" s="227">
        <f>ROUND(I196*H196,2)</f>
        <v>0</v>
      </c>
      <c r="K196" s="223" t="s">
        <v>162</v>
      </c>
      <c r="L196" s="72"/>
      <c r="M196" s="228" t="s">
        <v>30</v>
      </c>
      <c r="N196" s="229" t="s">
        <v>45</v>
      </c>
      <c r="O196" s="47"/>
      <c r="P196" s="230">
        <f>O196*H196</f>
        <v>0</v>
      </c>
      <c r="Q196" s="230">
        <v>0</v>
      </c>
      <c r="R196" s="230">
        <f>Q196*H196</f>
        <v>0</v>
      </c>
      <c r="S196" s="230">
        <v>0.0050000000000000001</v>
      </c>
      <c r="T196" s="231">
        <f>S196*H196</f>
        <v>0.26000000000000001</v>
      </c>
      <c r="AR196" s="24" t="s">
        <v>148</v>
      </c>
      <c r="AT196" s="24" t="s">
        <v>144</v>
      </c>
      <c r="AU196" s="24" t="s">
        <v>84</v>
      </c>
      <c r="AY196" s="24" t="s">
        <v>141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24" t="s">
        <v>82</v>
      </c>
      <c r="BK196" s="232">
        <f>ROUND(I196*H196,2)</f>
        <v>0</v>
      </c>
      <c r="BL196" s="24" t="s">
        <v>148</v>
      </c>
      <c r="BM196" s="24" t="s">
        <v>276</v>
      </c>
    </row>
    <row r="197" s="11" customFormat="1">
      <c r="B197" s="233"/>
      <c r="C197" s="234"/>
      <c r="D197" s="235" t="s">
        <v>150</v>
      </c>
      <c r="E197" s="236" t="s">
        <v>30</v>
      </c>
      <c r="F197" s="237" t="s">
        <v>770</v>
      </c>
      <c r="G197" s="234"/>
      <c r="H197" s="236" t="s">
        <v>30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AT197" s="243" t="s">
        <v>150</v>
      </c>
      <c r="AU197" s="243" t="s">
        <v>84</v>
      </c>
      <c r="AV197" s="11" t="s">
        <v>82</v>
      </c>
      <c r="AW197" s="11" t="s">
        <v>37</v>
      </c>
      <c r="AX197" s="11" t="s">
        <v>74</v>
      </c>
      <c r="AY197" s="243" t="s">
        <v>141</v>
      </c>
    </row>
    <row r="198" s="12" customFormat="1">
      <c r="B198" s="244"/>
      <c r="C198" s="245"/>
      <c r="D198" s="235" t="s">
        <v>150</v>
      </c>
      <c r="E198" s="246" t="s">
        <v>30</v>
      </c>
      <c r="F198" s="247" t="s">
        <v>788</v>
      </c>
      <c r="G198" s="245"/>
      <c r="H198" s="248">
        <v>52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AT198" s="254" t="s">
        <v>150</v>
      </c>
      <c r="AU198" s="254" t="s">
        <v>84</v>
      </c>
      <c r="AV198" s="12" t="s">
        <v>84</v>
      </c>
      <c r="AW198" s="12" t="s">
        <v>37</v>
      </c>
      <c r="AX198" s="12" t="s">
        <v>82</v>
      </c>
      <c r="AY198" s="254" t="s">
        <v>141</v>
      </c>
    </row>
    <row r="199" s="1" customFormat="1" ht="16.5" customHeight="1">
      <c r="B199" s="46"/>
      <c r="C199" s="221" t="s">
        <v>291</v>
      </c>
      <c r="D199" s="221" t="s">
        <v>144</v>
      </c>
      <c r="E199" s="222" t="s">
        <v>278</v>
      </c>
      <c r="F199" s="223" t="s">
        <v>279</v>
      </c>
      <c r="G199" s="224" t="s">
        <v>280</v>
      </c>
      <c r="H199" s="225">
        <v>152</v>
      </c>
      <c r="I199" s="226"/>
      <c r="J199" s="227">
        <f>ROUND(I199*H199,2)</f>
        <v>0</v>
      </c>
      <c r="K199" s="223" t="s">
        <v>162</v>
      </c>
      <c r="L199" s="72"/>
      <c r="M199" s="228" t="s">
        <v>30</v>
      </c>
      <c r="N199" s="229" t="s">
        <v>45</v>
      </c>
      <c r="O199" s="47"/>
      <c r="P199" s="230">
        <f>O199*H199</f>
        <v>0</v>
      </c>
      <c r="Q199" s="230">
        <v>0</v>
      </c>
      <c r="R199" s="230">
        <f>Q199*H199</f>
        <v>0</v>
      </c>
      <c r="S199" s="230">
        <v>0.00167</v>
      </c>
      <c r="T199" s="231">
        <f>S199*H199</f>
        <v>0.25384000000000001</v>
      </c>
      <c r="AR199" s="24" t="s">
        <v>148</v>
      </c>
      <c r="AT199" s="24" t="s">
        <v>144</v>
      </c>
      <c r="AU199" s="24" t="s">
        <v>84</v>
      </c>
      <c r="AY199" s="24" t="s">
        <v>141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24" t="s">
        <v>82</v>
      </c>
      <c r="BK199" s="232">
        <f>ROUND(I199*H199,2)</f>
        <v>0</v>
      </c>
      <c r="BL199" s="24" t="s">
        <v>148</v>
      </c>
      <c r="BM199" s="24" t="s">
        <v>281</v>
      </c>
    </row>
    <row r="200" s="11" customFormat="1">
      <c r="B200" s="233"/>
      <c r="C200" s="234"/>
      <c r="D200" s="235" t="s">
        <v>150</v>
      </c>
      <c r="E200" s="236" t="s">
        <v>30</v>
      </c>
      <c r="F200" s="237" t="s">
        <v>770</v>
      </c>
      <c r="G200" s="234"/>
      <c r="H200" s="236" t="s">
        <v>30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AT200" s="243" t="s">
        <v>150</v>
      </c>
      <c r="AU200" s="243" t="s">
        <v>84</v>
      </c>
      <c r="AV200" s="11" t="s">
        <v>82</v>
      </c>
      <c r="AW200" s="11" t="s">
        <v>37</v>
      </c>
      <c r="AX200" s="11" t="s">
        <v>74</v>
      </c>
      <c r="AY200" s="243" t="s">
        <v>141</v>
      </c>
    </row>
    <row r="201" s="12" customFormat="1">
      <c r="B201" s="244"/>
      <c r="C201" s="245"/>
      <c r="D201" s="235" t="s">
        <v>150</v>
      </c>
      <c r="E201" s="246" t="s">
        <v>30</v>
      </c>
      <c r="F201" s="247" t="s">
        <v>789</v>
      </c>
      <c r="G201" s="245"/>
      <c r="H201" s="248">
        <v>122.52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AT201" s="254" t="s">
        <v>150</v>
      </c>
      <c r="AU201" s="254" t="s">
        <v>84</v>
      </c>
      <c r="AV201" s="12" t="s">
        <v>84</v>
      </c>
      <c r="AW201" s="12" t="s">
        <v>37</v>
      </c>
      <c r="AX201" s="12" t="s">
        <v>74</v>
      </c>
      <c r="AY201" s="254" t="s">
        <v>141</v>
      </c>
    </row>
    <row r="202" s="12" customFormat="1">
      <c r="B202" s="244"/>
      <c r="C202" s="245"/>
      <c r="D202" s="235" t="s">
        <v>150</v>
      </c>
      <c r="E202" s="246" t="s">
        <v>30</v>
      </c>
      <c r="F202" s="247" t="s">
        <v>790</v>
      </c>
      <c r="G202" s="245"/>
      <c r="H202" s="248">
        <v>22.050000000000001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AT202" s="254" t="s">
        <v>150</v>
      </c>
      <c r="AU202" s="254" t="s">
        <v>84</v>
      </c>
      <c r="AV202" s="12" t="s">
        <v>84</v>
      </c>
      <c r="AW202" s="12" t="s">
        <v>37</v>
      </c>
      <c r="AX202" s="12" t="s">
        <v>74</v>
      </c>
      <c r="AY202" s="254" t="s">
        <v>141</v>
      </c>
    </row>
    <row r="203" s="12" customFormat="1">
      <c r="B203" s="244"/>
      <c r="C203" s="245"/>
      <c r="D203" s="235" t="s">
        <v>150</v>
      </c>
      <c r="E203" s="246" t="s">
        <v>30</v>
      </c>
      <c r="F203" s="247" t="s">
        <v>791</v>
      </c>
      <c r="G203" s="245"/>
      <c r="H203" s="248">
        <v>7.4299999999999997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AT203" s="254" t="s">
        <v>150</v>
      </c>
      <c r="AU203" s="254" t="s">
        <v>84</v>
      </c>
      <c r="AV203" s="12" t="s">
        <v>84</v>
      </c>
      <c r="AW203" s="12" t="s">
        <v>37</v>
      </c>
      <c r="AX203" s="12" t="s">
        <v>74</v>
      </c>
      <c r="AY203" s="254" t="s">
        <v>141</v>
      </c>
    </row>
    <row r="204" s="13" customFormat="1">
      <c r="B204" s="255"/>
      <c r="C204" s="256"/>
      <c r="D204" s="235" t="s">
        <v>150</v>
      </c>
      <c r="E204" s="257" t="s">
        <v>30</v>
      </c>
      <c r="F204" s="258" t="s">
        <v>170</v>
      </c>
      <c r="G204" s="256"/>
      <c r="H204" s="259">
        <v>152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AT204" s="265" t="s">
        <v>150</v>
      </c>
      <c r="AU204" s="265" t="s">
        <v>84</v>
      </c>
      <c r="AV204" s="13" t="s">
        <v>148</v>
      </c>
      <c r="AW204" s="13" t="s">
        <v>37</v>
      </c>
      <c r="AX204" s="13" t="s">
        <v>82</v>
      </c>
      <c r="AY204" s="265" t="s">
        <v>141</v>
      </c>
    </row>
    <row r="205" s="1" customFormat="1" ht="16.5" customHeight="1">
      <c r="B205" s="46"/>
      <c r="C205" s="221" t="s">
        <v>299</v>
      </c>
      <c r="D205" s="221" t="s">
        <v>144</v>
      </c>
      <c r="E205" s="222" t="s">
        <v>792</v>
      </c>
      <c r="F205" s="223" t="s">
        <v>793</v>
      </c>
      <c r="G205" s="224" t="s">
        <v>280</v>
      </c>
      <c r="H205" s="225">
        <v>1.6000000000000001</v>
      </c>
      <c r="I205" s="226"/>
      <c r="J205" s="227">
        <f>ROUND(I205*H205,2)</f>
        <v>0</v>
      </c>
      <c r="K205" s="223" t="s">
        <v>162</v>
      </c>
      <c r="L205" s="72"/>
      <c r="M205" s="228" t="s">
        <v>30</v>
      </c>
      <c r="N205" s="229" t="s">
        <v>45</v>
      </c>
      <c r="O205" s="47"/>
      <c r="P205" s="230">
        <f>O205*H205</f>
        <v>0</v>
      </c>
      <c r="Q205" s="230">
        <v>0.00016000000000000001</v>
      </c>
      <c r="R205" s="230">
        <f>Q205*H205</f>
        <v>0.00025600000000000004</v>
      </c>
      <c r="S205" s="230">
        <v>0</v>
      </c>
      <c r="T205" s="231">
        <f>S205*H205</f>
        <v>0</v>
      </c>
      <c r="AR205" s="24" t="s">
        <v>148</v>
      </c>
      <c r="AT205" s="24" t="s">
        <v>144</v>
      </c>
      <c r="AU205" s="24" t="s">
        <v>84</v>
      </c>
      <c r="AY205" s="24" t="s">
        <v>141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24" t="s">
        <v>82</v>
      </c>
      <c r="BK205" s="232">
        <f>ROUND(I205*H205,2)</f>
        <v>0</v>
      </c>
      <c r="BL205" s="24" t="s">
        <v>148</v>
      </c>
      <c r="BM205" s="24" t="s">
        <v>794</v>
      </c>
    </row>
    <row r="206" s="11" customFormat="1">
      <c r="B206" s="233"/>
      <c r="C206" s="234"/>
      <c r="D206" s="235" t="s">
        <v>150</v>
      </c>
      <c r="E206" s="236" t="s">
        <v>30</v>
      </c>
      <c r="F206" s="237" t="s">
        <v>795</v>
      </c>
      <c r="G206" s="234"/>
      <c r="H206" s="236" t="s">
        <v>30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AT206" s="243" t="s">
        <v>150</v>
      </c>
      <c r="AU206" s="243" t="s">
        <v>84</v>
      </c>
      <c r="AV206" s="11" t="s">
        <v>82</v>
      </c>
      <c r="AW206" s="11" t="s">
        <v>37</v>
      </c>
      <c r="AX206" s="11" t="s">
        <v>74</v>
      </c>
      <c r="AY206" s="243" t="s">
        <v>141</v>
      </c>
    </row>
    <row r="207" s="11" customFormat="1">
      <c r="B207" s="233"/>
      <c r="C207" s="234"/>
      <c r="D207" s="235" t="s">
        <v>150</v>
      </c>
      <c r="E207" s="236" t="s">
        <v>30</v>
      </c>
      <c r="F207" s="237" t="s">
        <v>796</v>
      </c>
      <c r="G207" s="234"/>
      <c r="H207" s="236" t="s">
        <v>30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AT207" s="243" t="s">
        <v>150</v>
      </c>
      <c r="AU207" s="243" t="s">
        <v>84</v>
      </c>
      <c r="AV207" s="11" t="s">
        <v>82</v>
      </c>
      <c r="AW207" s="11" t="s">
        <v>37</v>
      </c>
      <c r="AX207" s="11" t="s">
        <v>74</v>
      </c>
      <c r="AY207" s="243" t="s">
        <v>141</v>
      </c>
    </row>
    <row r="208" s="12" customFormat="1">
      <c r="B208" s="244"/>
      <c r="C208" s="245"/>
      <c r="D208" s="235" t="s">
        <v>150</v>
      </c>
      <c r="E208" s="246" t="s">
        <v>30</v>
      </c>
      <c r="F208" s="247" t="s">
        <v>797</v>
      </c>
      <c r="G208" s="245"/>
      <c r="H208" s="248">
        <v>1.6000000000000001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AT208" s="254" t="s">
        <v>150</v>
      </c>
      <c r="AU208" s="254" t="s">
        <v>84</v>
      </c>
      <c r="AV208" s="12" t="s">
        <v>84</v>
      </c>
      <c r="AW208" s="12" t="s">
        <v>37</v>
      </c>
      <c r="AX208" s="12" t="s">
        <v>82</v>
      </c>
      <c r="AY208" s="254" t="s">
        <v>141</v>
      </c>
    </row>
    <row r="209" s="1" customFormat="1" ht="16.5" customHeight="1">
      <c r="B209" s="46"/>
      <c r="C209" s="221" t="s">
        <v>304</v>
      </c>
      <c r="D209" s="221" t="s">
        <v>144</v>
      </c>
      <c r="E209" s="222" t="s">
        <v>798</v>
      </c>
      <c r="F209" s="223" t="s">
        <v>799</v>
      </c>
      <c r="G209" s="224" t="s">
        <v>743</v>
      </c>
      <c r="H209" s="225">
        <v>0.10000000000000001</v>
      </c>
      <c r="I209" s="226"/>
      <c r="J209" s="227">
        <f>ROUND(I209*H209,2)</f>
        <v>0</v>
      </c>
      <c r="K209" s="223" t="s">
        <v>162</v>
      </c>
      <c r="L209" s="72"/>
      <c r="M209" s="228" t="s">
        <v>30</v>
      </c>
      <c r="N209" s="229" t="s">
        <v>45</v>
      </c>
      <c r="O209" s="47"/>
      <c r="P209" s="230">
        <f>O209*H209</f>
        <v>0</v>
      </c>
      <c r="Q209" s="230">
        <v>0</v>
      </c>
      <c r="R209" s="230">
        <f>Q209*H209</f>
        <v>0</v>
      </c>
      <c r="S209" s="230">
        <v>2.3999999999999999</v>
      </c>
      <c r="T209" s="231">
        <f>S209*H209</f>
        <v>0.23999999999999999</v>
      </c>
      <c r="AR209" s="24" t="s">
        <v>148</v>
      </c>
      <c r="AT209" s="24" t="s">
        <v>144</v>
      </c>
      <c r="AU209" s="24" t="s">
        <v>84</v>
      </c>
      <c r="AY209" s="24" t="s">
        <v>141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24" t="s">
        <v>82</v>
      </c>
      <c r="BK209" s="232">
        <f>ROUND(I209*H209,2)</f>
        <v>0</v>
      </c>
      <c r="BL209" s="24" t="s">
        <v>148</v>
      </c>
      <c r="BM209" s="24" t="s">
        <v>800</v>
      </c>
    </row>
    <row r="210" s="11" customFormat="1">
      <c r="B210" s="233"/>
      <c r="C210" s="234"/>
      <c r="D210" s="235" t="s">
        <v>150</v>
      </c>
      <c r="E210" s="236" t="s">
        <v>30</v>
      </c>
      <c r="F210" s="237" t="s">
        <v>801</v>
      </c>
      <c r="G210" s="234"/>
      <c r="H210" s="236" t="s">
        <v>30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AT210" s="243" t="s">
        <v>150</v>
      </c>
      <c r="AU210" s="243" t="s">
        <v>84</v>
      </c>
      <c r="AV210" s="11" t="s">
        <v>82</v>
      </c>
      <c r="AW210" s="11" t="s">
        <v>37</v>
      </c>
      <c r="AX210" s="11" t="s">
        <v>74</v>
      </c>
      <c r="AY210" s="243" t="s">
        <v>141</v>
      </c>
    </row>
    <row r="211" s="12" customFormat="1">
      <c r="B211" s="244"/>
      <c r="C211" s="245"/>
      <c r="D211" s="235" t="s">
        <v>150</v>
      </c>
      <c r="E211" s="246" t="s">
        <v>30</v>
      </c>
      <c r="F211" s="247" t="s">
        <v>802</v>
      </c>
      <c r="G211" s="245"/>
      <c r="H211" s="248">
        <v>0.10000000000000001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AT211" s="254" t="s">
        <v>150</v>
      </c>
      <c r="AU211" s="254" t="s">
        <v>84</v>
      </c>
      <c r="AV211" s="12" t="s">
        <v>84</v>
      </c>
      <c r="AW211" s="12" t="s">
        <v>37</v>
      </c>
      <c r="AX211" s="12" t="s">
        <v>82</v>
      </c>
      <c r="AY211" s="254" t="s">
        <v>141</v>
      </c>
    </row>
    <row r="212" s="1" customFormat="1" ht="25.5" customHeight="1">
      <c r="B212" s="46"/>
      <c r="C212" s="221" t="s">
        <v>308</v>
      </c>
      <c r="D212" s="221" t="s">
        <v>144</v>
      </c>
      <c r="E212" s="222" t="s">
        <v>283</v>
      </c>
      <c r="F212" s="223" t="s">
        <v>284</v>
      </c>
      <c r="G212" s="224" t="s">
        <v>285</v>
      </c>
      <c r="H212" s="225">
        <v>375</v>
      </c>
      <c r="I212" s="226"/>
      <c r="J212" s="227">
        <f>ROUND(I212*H212,2)</f>
        <v>0</v>
      </c>
      <c r="K212" s="223" t="s">
        <v>162</v>
      </c>
      <c r="L212" s="72"/>
      <c r="M212" s="228" t="s">
        <v>30</v>
      </c>
      <c r="N212" s="229" t="s">
        <v>45</v>
      </c>
      <c r="O212" s="47"/>
      <c r="P212" s="230">
        <f>O212*H212</f>
        <v>0</v>
      </c>
      <c r="Q212" s="230">
        <v>0</v>
      </c>
      <c r="R212" s="230">
        <f>Q212*H212</f>
        <v>0</v>
      </c>
      <c r="S212" s="230">
        <v>0.001</v>
      </c>
      <c r="T212" s="231">
        <f>S212*H212</f>
        <v>0.375</v>
      </c>
      <c r="AR212" s="24" t="s">
        <v>148</v>
      </c>
      <c r="AT212" s="24" t="s">
        <v>144</v>
      </c>
      <c r="AU212" s="24" t="s">
        <v>84</v>
      </c>
      <c r="AY212" s="24" t="s">
        <v>141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24" t="s">
        <v>82</v>
      </c>
      <c r="BK212" s="232">
        <f>ROUND(I212*H212,2)</f>
        <v>0</v>
      </c>
      <c r="BL212" s="24" t="s">
        <v>148</v>
      </c>
      <c r="BM212" s="24" t="s">
        <v>286</v>
      </c>
    </row>
    <row r="213" s="11" customFormat="1">
      <c r="B213" s="233"/>
      <c r="C213" s="234"/>
      <c r="D213" s="235" t="s">
        <v>150</v>
      </c>
      <c r="E213" s="236" t="s">
        <v>30</v>
      </c>
      <c r="F213" s="237" t="s">
        <v>287</v>
      </c>
      <c r="G213" s="234"/>
      <c r="H213" s="236" t="s">
        <v>30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AT213" s="243" t="s">
        <v>150</v>
      </c>
      <c r="AU213" s="243" t="s">
        <v>84</v>
      </c>
      <c r="AV213" s="11" t="s">
        <v>82</v>
      </c>
      <c r="AW213" s="11" t="s">
        <v>37</v>
      </c>
      <c r="AX213" s="11" t="s">
        <v>74</v>
      </c>
      <c r="AY213" s="243" t="s">
        <v>141</v>
      </c>
    </row>
    <row r="214" s="11" customFormat="1">
      <c r="B214" s="233"/>
      <c r="C214" s="234"/>
      <c r="D214" s="235" t="s">
        <v>150</v>
      </c>
      <c r="E214" s="236" t="s">
        <v>30</v>
      </c>
      <c r="F214" s="237" t="s">
        <v>288</v>
      </c>
      <c r="G214" s="234"/>
      <c r="H214" s="236" t="s">
        <v>30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AT214" s="243" t="s">
        <v>150</v>
      </c>
      <c r="AU214" s="243" t="s">
        <v>84</v>
      </c>
      <c r="AV214" s="11" t="s">
        <v>82</v>
      </c>
      <c r="AW214" s="11" t="s">
        <v>37</v>
      </c>
      <c r="AX214" s="11" t="s">
        <v>74</v>
      </c>
      <c r="AY214" s="243" t="s">
        <v>141</v>
      </c>
    </row>
    <row r="215" s="11" customFormat="1">
      <c r="B215" s="233"/>
      <c r="C215" s="234"/>
      <c r="D215" s="235" t="s">
        <v>150</v>
      </c>
      <c r="E215" s="236" t="s">
        <v>30</v>
      </c>
      <c r="F215" s="237" t="s">
        <v>289</v>
      </c>
      <c r="G215" s="234"/>
      <c r="H215" s="236" t="s">
        <v>30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AT215" s="243" t="s">
        <v>150</v>
      </c>
      <c r="AU215" s="243" t="s">
        <v>84</v>
      </c>
      <c r="AV215" s="11" t="s">
        <v>82</v>
      </c>
      <c r="AW215" s="11" t="s">
        <v>37</v>
      </c>
      <c r="AX215" s="11" t="s">
        <v>74</v>
      </c>
      <c r="AY215" s="243" t="s">
        <v>141</v>
      </c>
    </row>
    <row r="216" s="12" customFormat="1">
      <c r="B216" s="244"/>
      <c r="C216" s="245"/>
      <c r="D216" s="235" t="s">
        <v>150</v>
      </c>
      <c r="E216" s="246" t="s">
        <v>30</v>
      </c>
      <c r="F216" s="247" t="s">
        <v>803</v>
      </c>
      <c r="G216" s="245"/>
      <c r="H216" s="248">
        <v>375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AT216" s="254" t="s">
        <v>150</v>
      </c>
      <c r="AU216" s="254" t="s">
        <v>84</v>
      </c>
      <c r="AV216" s="12" t="s">
        <v>84</v>
      </c>
      <c r="AW216" s="12" t="s">
        <v>37</v>
      </c>
      <c r="AX216" s="12" t="s">
        <v>82</v>
      </c>
      <c r="AY216" s="254" t="s">
        <v>141</v>
      </c>
    </row>
    <row r="217" s="1" customFormat="1" ht="16.5" customHeight="1">
      <c r="B217" s="46"/>
      <c r="C217" s="221" t="s">
        <v>314</v>
      </c>
      <c r="D217" s="221" t="s">
        <v>144</v>
      </c>
      <c r="E217" s="222" t="s">
        <v>292</v>
      </c>
      <c r="F217" s="223" t="s">
        <v>293</v>
      </c>
      <c r="G217" s="224" t="s">
        <v>147</v>
      </c>
      <c r="H217" s="225">
        <v>329</v>
      </c>
      <c r="I217" s="226"/>
      <c r="J217" s="227">
        <f>ROUND(I217*H217,2)</f>
        <v>0</v>
      </c>
      <c r="K217" s="223" t="s">
        <v>162</v>
      </c>
      <c r="L217" s="72"/>
      <c r="M217" s="228" t="s">
        <v>30</v>
      </c>
      <c r="N217" s="229" t="s">
        <v>45</v>
      </c>
      <c r="O217" s="47"/>
      <c r="P217" s="230">
        <f>O217*H217</f>
        <v>0</v>
      </c>
      <c r="Q217" s="230">
        <v>0.001</v>
      </c>
      <c r="R217" s="230">
        <f>Q217*H217</f>
        <v>0.32900000000000001</v>
      </c>
      <c r="S217" s="230">
        <v>0.00031</v>
      </c>
      <c r="T217" s="231">
        <f>S217*H217</f>
        <v>0.10199</v>
      </c>
      <c r="AR217" s="24" t="s">
        <v>185</v>
      </c>
      <c r="AT217" s="24" t="s">
        <v>144</v>
      </c>
      <c r="AU217" s="24" t="s">
        <v>84</v>
      </c>
      <c r="AY217" s="24" t="s">
        <v>141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24" t="s">
        <v>82</v>
      </c>
      <c r="BK217" s="232">
        <f>ROUND(I217*H217,2)</f>
        <v>0</v>
      </c>
      <c r="BL217" s="24" t="s">
        <v>185</v>
      </c>
      <c r="BM217" s="24" t="s">
        <v>294</v>
      </c>
    </row>
    <row r="218" s="11" customFormat="1">
      <c r="B218" s="233"/>
      <c r="C218" s="234"/>
      <c r="D218" s="235" t="s">
        <v>150</v>
      </c>
      <c r="E218" s="236" t="s">
        <v>30</v>
      </c>
      <c r="F218" s="237" t="s">
        <v>295</v>
      </c>
      <c r="G218" s="234"/>
      <c r="H218" s="236" t="s">
        <v>30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AT218" s="243" t="s">
        <v>150</v>
      </c>
      <c r="AU218" s="243" t="s">
        <v>84</v>
      </c>
      <c r="AV218" s="11" t="s">
        <v>82</v>
      </c>
      <c r="AW218" s="11" t="s">
        <v>37</v>
      </c>
      <c r="AX218" s="11" t="s">
        <v>74</v>
      </c>
      <c r="AY218" s="243" t="s">
        <v>141</v>
      </c>
    </row>
    <row r="219" s="12" customFormat="1">
      <c r="B219" s="244"/>
      <c r="C219" s="245"/>
      <c r="D219" s="235" t="s">
        <v>150</v>
      </c>
      <c r="E219" s="246" t="s">
        <v>30</v>
      </c>
      <c r="F219" s="247" t="s">
        <v>804</v>
      </c>
      <c r="G219" s="245"/>
      <c r="H219" s="248">
        <v>329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AT219" s="254" t="s">
        <v>150</v>
      </c>
      <c r="AU219" s="254" t="s">
        <v>84</v>
      </c>
      <c r="AV219" s="12" t="s">
        <v>84</v>
      </c>
      <c r="AW219" s="12" t="s">
        <v>37</v>
      </c>
      <c r="AX219" s="12" t="s">
        <v>82</v>
      </c>
      <c r="AY219" s="254" t="s">
        <v>141</v>
      </c>
    </row>
    <row r="220" s="10" customFormat="1" ht="29.88" customHeight="1">
      <c r="B220" s="205"/>
      <c r="C220" s="206"/>
      <c r="D220" s="207" t="s">
        <v>73</v>
      </c>
      <c r="E220" s="219" t="s">
        <v>297</v>
      </c>
      <c r="F220" s="219" t="s">
        <v>298</v>
      </c>
      <c r="G220" s="206"/>
      <c r="H220" s="206"/>
      <c r="I220" s="209"/>
      <c r="J220" s="220">
        <f>BK220</f>
        <v>0</v>
      </c>
      <c r="K220" s="206"/>
      <c r="L220" s="211"/>
      <c r="M220" s="212"/>
      <c r="N220" s="213"/>
      <c r="O220" s="213"/>
      <c r="P220" s="214">
        <f>SUM(P221:P227)</f>
        <v>0</v>
      </c>
      <c r="Q220" s="213"/>
      <c r="R220" s="214">
        <f>SUM(R221:R227)</f>
        <v>0</v>
      </c>
      <c r="S220" s="213"/>
      <c r="T220" s="215">
        <f>SUM(T221:T227)</f>
        <v>0</v>
      </c>
      <c r="AR220" s="216" t="s">
        <v>82</v>
      </c>
      <c r="AT220" s="217" t="s">
        <v>73</v>
      </c>
      <c r="AU220" s="217" t="s">
        <v>82</v>
      </c>
      <c r="AY220" s="216" t="s">
        <v>141</v>
      </c>
      <c r="BK220" s="218">
        <f>SUM(BK221:BK227)</f>
        <v>0</v>
      </c>
    </row>
    <row r="221" s="1" customFormat="1" ht="25.5" customHeight="1">
      <c r="B221" s="46"/>
      <c r="C221" s="221" t="s">
        <v>318</v>
      </c>
      <c r="D221" s="221" t="s">
        <v>144</v>
      </c>
      <c r="E221" s="222" t="s">
        <v>300</v>
      </c>
      <c r="F221" s="223" t="s">
        <v>301</v>
      </c>
      <c r="G221" s="224" t="s">
        <v>302</v>
      </c>
      <c r="H221" s="225">
        <v>14.311999999999999</v>
      </c>
      <c r="I221" s="226"/>
      <c r="J221" s="227">
        <f>ROUND(I221*H221,2)</f>
        <v>0</v>
      </c>
      <c r="K221" s="223" t="s">
        <v>162</v>
      </c>
      <c r="L221" s="72"/>
      <c r="M221" s="228" t="s">
        <v>30</v>
      </c>
      <c r="N221" s="229" t="s">
        <v>45</v>
      </c>
      <c r="O221" s="47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AR221" s="24" t="s">
        <v>148</v>
      </c>
      <c r="AT221" s="24" t="s">
        <v>144</v>
      </c>
      <c r="AU221" s="24" t="s">
        <v>84</v>
      </c>
      <c r="AY221" s="24" t="s">
        <v>141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24" t="s">
        <v>82</v>
      </c>
      <c r="BK221" s="232">
        <f>ROUND(I221*H221,2)</f>
        <v>0</v>
      </c>
      <c r="BL221" s="24" t="s">
        <v>148</v>
      </c>
      <c r="BM221" s="24" t="s">
        <v>303</v>
      </c>
    </row>
    <row r="222" s="1" customFormat="1" ht="25.5" customHeight="1">
      <c r="B222" s="46"/>
      <c r="C222" s="221" t="s">
        <v>324</v>
      </c>
      <c r="D222" s="221" t="s">
        <v>144</v>
      </c>
      <c r="E222" s="222" t="s">
        <v>305</v>
      </c>
      <c r="F222" s="223" t="s">
        <v>306</v>
      </c>
      <c r="G222" s="224" t="s">
        <v>302</v>
      </c>
      <c r="H222" s="225">
        <v>14.311999999999999</v>
      </c>
      <c r="I222" s="226"/>
      <c r="J222" s="227">
        <f>ROUND(I222*H222,2)</f>
        <v>0</v>
      </c>
      <c r="K222" s="223" t="s">
        <v>162</v>
      </c>
      <c r="L222" s="72"/>
      <c r="M222" s="228" t="s">
        <v>30</v>
      </c>
      <c r="N222" s="229" t="s">
        <v>45</v>
      </c>
      <c r="O222" s="47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AR222" s="24" t="s">
        <v>148</v>
      </c>
      <c r="AT222" s="24" t="s">
        <v>144</v>
      </c>
      <c r="AU222" s="24" t="s">
        <v>84</v>
      </c>
      <c r="AY222" s="24" t="s">
        <v>141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24" t="s">
        <v>82</v>
      </c>
      <c r="BK222" s="232">
        <f>ROUND(I222*H222,2)</f>
        <v>0</v>
      </c>
      <c r="BL222" s="24" t="s">
        <v>148</v>
      </c>
      <c r="BM222" s="24" t="s">
        <v>307</v>
      </c>
    </row>
    <row r="223" s="1" customFormat="1" ht="25.5" customHeight="1">
      <c r="B223" s="46"/>
      <c r="C223" s="221" t="s">
        <v>332</v>
      </c>
      <c r="D223" s="221" t="s">
        <v>144</v>
      </c>
      <c r="E223" s="222" t="s">
        <v>309</v>
      </c>
      <c r="F223" s="223" t="s">
        <v>310</v>
      </c>
      <c r="G223" s="224" t="s">
        <v>302</v>
      </c>
      <c r="H223" s="225">
        <v>128.80799999999999</v>
      </c>
      <c r="I223" s="226"/>
      <c r="J223" s="227">
        <f>ROUND(I223*H223,2)</f>
        <v>0</v>
      </c>
      <c r="K223" s="223" t="s">
        <v>162</v>
      </c>
      <c r="L223" s="72"/>
      <c r="M223" s="228" t="s">
        <v>30</v>
      </c>
      <c r="N223" s="229" t="s">
        <v>45</v>
      </c>
      <c r="O223" s="47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AR223" s="24" t="s">
        <v>148</v>
      </c>
      <c r="AT223" s="24" t="s">
        <v>144</v>
      </c>
      <c r="AU223" s="24" t="s">
        <v>84</v>
      </c>
      <c r="AY223" s="24" t="s">
        <v>141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24" t="s">
        <v>82</v>
      </c>
      <c r="BK223" s="232">
        <f>ROUND(I223*H223,2)</f>
        <v>0</v>
      </c>
      <c r="BL223" s="24" t="s">
        <v>148</v>
      </c>
      <c r="BM223" s="24" t="s">
        <v>311</v>
      </c>
    </row>
    <row r="224" s="11" customFormat="1">
      <c r="B224" s="233"/>
      <c r="C224" s="234"/>
      <c r="D224" s="235" t="s">
        <v>150</v>
      </c>
      <c r="E224" s="236" t="s">
        <v>30</v>
      </c>
      <c r="F224" s="237" t="s">
        <v>312</v>
      </c>
      <c r="G224" s="234"/>
      <c r="H224" s="236" t="s">
        <v>30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AT224" s="243" t="s">
        <v>150</v>
      </c>
      <c r="AU224" s="243" t="s">
        <v>84</v>
      </c>
      <c r="AV224" s="11" t="s">
        <v>82</v>
      </c>
      <c r="AW224" s="11" t="s">
        <v>37</v>
      </c>
      <c r="AX224" s="11" t="s">
        <v>74</v>
      </c>
      <c r="AY224" s="243" t="s">
        <v>141</v>
      </c>
    </row>
    <row r="225" s="12" customFormat="1">
      <c r="B225" s="244"/>
      <c r="C225" s="245"/>
      <c r="D225" s="235" t="s">
        <v>150</v>
      </c>
      <c r="E225" s="246" t="s">
        <v>30</v>
      </c>
      <c r="F225" s="247" t="s">
        <v>805</v>
      </c>
      <c r="G225" s="245"/>
      <c r="H225" s="248">
        <v>128.80799999999999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AT225" s="254" t="s">
        <v>150</v>
      </c>
      <c r="AU225" s="254" t="s">
        <v>84</v>
      </c>
      <c r="AV225" s="12" t="s">
        <v>84</v>
      </c>
      <c r="AW225" s="12" t="s">
        <v>37</v>
      </c>
      <c r="AX225" s="12" t="s">
        <v>82</v>
      </c>
      <c r="AY225" s="254" t="s">
        <v>141</v>
      </c>
    </row>
    <row r="226" s="1" customFormat="1" ht="25.5" customHeight="1">
      <c r="B226" s="46"/>
      <c r="C226" s="221" t="s">
        <v>348</v>
      </c>
      <c r="D226" s="221" t="s">
        <v>144</v>
      </c>
      <c r="E226" s="222" t="s">
        <v>315</v>
      </c>
      <c r="F226" s="223" t="s">
        <v>316</v>
      </c>
      <c r="G226" s="224" t="s">
        <v>302</v>
      </c>
      <c r="H226" s="225">
        <v>11.27</v>
      </c>
      <c r="I226" s="226"/>
      <c r="J226" s="227">
        <f>ROUND(I226*H226,2)</f>
        <v>0</v>
      </c>
      <c r="K226" s="223" t="s">
        <v>162</v>
      </c>
      <c r="L226" s="72"/>
      <c r="M226" s="228" t="s">
        <v>30</v>
      </c>
      <c r="N226" s="229" t="s">
        <v>45</v>
      </c>
      <c r="O226" s="47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AR226" s="24" t="s">
        <v>148</v>
      </c>
      <c r="AT226" s="24" t="s">
        <v>144</v>
      </c>
      <c r="AU226" s="24" t="s">
        <v>84</v>
      </c>
      <c r="AY226" s="24" t="s">
        <v>141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24" t="s">
        <v>82</v>
      </c>
      <c r="BK226" s="232">
        <f>ROUND(I226*H226,2)</f>
        <v>0</v>
      </c>
      <c r="BL226" s="24" t="s">
        <v>148</v>
      </c>
      <c r="BM226" s="24" t="s">
        <v>317</v>
      </c>
    </row>
    <row r="227" s="1" customFormat="1" ht="25.5" customHeight="1">
      <c r="B227" s="46"/>
      <c r="C227" s="221" t="s">
        <v>355</v>
      </c>
      <c r="D227" s="221" t="s">
        <v>144</v>
      </c>
      <c r="E227" s="222" t="s">
        <v>319</v>
      </c>
      <c r="F227" s="223" t="s">
        <v>320</v>
      </c>
      <c r="G227" s="224" t="s">
        <v>302</v>
      </c>
      <c r="H227" s="225">
        <v>3.0419999999999998</v>
      </c>
      <c r="I227" s="226"/>
      <c r="J227" s="227">
        <f>ROUND(I227*H227,2)</f>
        <v>0</v>
      </c>
      <c r="K227" s="223" t="s">
        <v>162</v>
      </c>
      <c r="L227" s="72"/>
      <c r="M227" s="228" t="s">
        <v>30</v>
      </c>
      <c r="N227" s="229" t="s">
        <v>45</v>
      </c>
      <c r="O227" s="47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AR227" s="24" t="s">
        <v>148</v>
      </c>
      <c r="AT227" s="24" t="s">
        <v>144</v>
      </c>
      <c r="AU227" s="24" t="s">
        <v>84</v>
      </c>
      <c r="AY227" s="24" t="s">
        <v>141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24" t="s">
        <v>82</v>
      </c>
      <c r="BK227" s="232">
        <f>ROUND(I227*H227,2)</f>
        <v>0</v>
      </c>
      <c r="BL227" s="24" t="s">
        <v>148</v>
      </c>
      <c r="BM227" s="24" t="s">
        <v>321</v>
      </c>
    </row>
    <row r="228" s="10" customFormat="1" ht="29.88" customHeight="1">
      <c r="B228" s="205"/>
      <c r="C228" s="206"/>
      <c r="D228" s="207" t="s">
        <v>73</v>
      </c>
      <c r="E228" s="219" t="s">
        <v>322</v>
      </c>
      <c r="F228" s="219" t="s">
        <v>323</v>
      </c>
      <c r="G228" s="206"/>
      <c r="H228" s="206"/>
      <c r="I228" s="209"/>
      <c r="J228" s="220">
        <f>BK228</f>
        <v>0</v>
      </c>
      <c r="K228" s="206"/>
      <c r="L228" s="211"/>
      <c r="M228" s="212"/>
      <c r="N228" s="213"/>
      <c r="O228" s="213"/>
      <c r="P228" s="214">
        <f>P229</f>
        <v>0</v>
      </c>
      <c r="Q228" s="213"/>
      <c r="R228" s="214">
        <f>R229</f>
        <v>0</v>
      </c>
      <c r="S228" s="213"/>
      <c r="T228" s="215">
        <f>T229</f>
        <v>0</v>
      </c>
      <c r="AR228" s="216" t="s">
        <v>82</v>
      </c>
      <c r="AT228" s="217" t="s">
        <v>73</v>
      </c>
      <c r="AU228" s="217" t="s">
        <v>82</v>
      </c>
      <c r="AY228" s="216" t="s">
        <v>141</v>
      </c>
      <c r="BK228" s="218">
        <f>BK229</f>
        <v>0</v>
      </c>
    </row>
    <row r="229" s="1" customFormat="1" ht="25.5" customHeight="1">
      <c r="B229" s="46"/>
      <c r="C229" s="221" t="s">
        <v>361</v>
      </c>
      <c r="D229" s="221" t="s">
        <v>144</v>
      </c>
      <c r="E229" s="222" t="s">
        <v>325</v>
      </c>
      <c r="F229" s="223" t="s">
        <v>326</v>
      </c>
      <c r="G229" s="224" t="s">
        <v>302</v>
      </c>
      <c r="H229" s="225">
        <v>0.40100000000000002</v>
      </c>
      <c r="I229" s="226"/>
      <c r="J229" s="227">
        <f>ROUND(I229*H229,2)</f>
        <v>0</v>
      </c>
      <c r="K229" s="223" t="s">
        <v>162</v>
      </c>
      <c r="L229" s="72"/>
      <c r="M229" s="228" t="s">
        <v>30</v>
      </c>
      <c r="N229" s="229" t="s">
        <v>45</v>
      </c>
      <c r="O229" s="47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AR229" s="24" t="s">
        <v>148</v>
      </c>
      <c r="AT229" s="24" t="s">
        <v>144</v>
      </c>
      <c r="AU229" s="24" t="s">
        <v>84</v>
      </c>
      <c r="AY229" s="24" t="s">
        <v>141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24" t="s">
        <v>82</v>
      </c>
      <c r="BK229" s="232">
        <f>ROUND(I229*H229,2)</f>
        <v>0</v>
      </c>
      <c r="BL229" s="24" t="s">
        <v>148</v>
      </c>
      <c r="BM229" s="24" t="s">
        <v>327</v>
      </c>
    </row>
    <row r="230" s="10" customFormat="1" ht="37.44" customHeight="1">
      <c r="B230" s="205"/>
      <c r="C230" s="206"/>
      <c r="D230" s="207" t="s">
        <v>73</v>
      </c>
      <c r="E230" s="208" t="s">
        <v>328</v>
      </c>
      <c r="F230" s="208" t="s">
        <v>329</v>
      </c>
      <c r="G230" s="206"/>
      <c r="H230" s="206"/>
      <c r="I230" s="209"/>
      <c r="J230" s="210">
        <f>BK230</f>
        <v>0</v>
      </c>
      <c r="K230" s="206"/>
      <c r="L230" s="211"/>
      <c r="M230" s="212"/>
      <c r="N230" s="213"/>
      <c r="O230" s="213"/>
      <c r="P230" s="214">
        <f>P231+P256+P265+P293+P322+P380+P398+P429+P443+P448</f>
        <v>0</v>
      </c>
      <c r="Q230" s="213"/>
      <c r="R230" s="214">
        <f>R231+R256+R265+R293+R322+R380+R398+R429+R443+R448</f>
        <v>9.902330000000001</v>
      </c>
      <c r="S230" s="213"/>
      <c r="T230" s="215">
        <f>T231+T256+T265+T293+T322+T380+T398+T429+T443+T448</f>
        <v>0</v>
      </c>
      <c r="AR230" s="216" t="s">
        <v>84</v>
      </c>
      <c r="AT230" s="217" t="s">
        <v>73</v>
      </c>
      <c r="AU230" s="217" t="s">
        <v>74</v>
      </c>
      <c r="AY230" s="216" t="s">
        <v>141</v>
      </c>
      <c r="BK230" s="218">
        <f>BK231+BK256+BK265+BK293+BK322+BK380+BK398+BK429+BK443+BK448</f>
        <v>0</v>
      </c>
    </row>
    <row r="231" s="10" customFormat="1" ht="19.92" customHeight="1">
      <c r="B231" s="205"/>
      <c r="C231" s="206"/>
      <c r="D231" s="207" t="s">
        <v>73</v>
      </c>
      <c r="E231" s="219" t="s">
        <v>330</v>
      </c>
      <c r="F231" s="219" t="s">
        <v>331</v>
      </c>
      <c r="G231" s="206"/>
      <c r="H231" s="206"/>
      <c r="I231" s="209"/>
      <c r="J231" s="220">
        <f>BK231</f>
        <v>0</v>
      </c>
      <c r="K231" s="206"/>
      <c r="L231" s="211"/>
      <c r="M231" s="212"/>
      <c r="N231" s="213"/>
      <c r="O231" s="213"/>
      <c r="P231" s="214">
        <f>SUM(P232:P255)</f>
        <v>0</v>
      </c>
      <c r="Q231" s="213"/>
      <c r="R231" s="214">
        <f>SUM(R232:R255)</f>
        <v>0.192</v>
      </c>
      <c r="S231" s="213"/>
      <c r="T231" s="215">
        <f>SUM(T232:T255)</f>
        <v>0</v>
      </c>
      <c r="AR231" s="216" t="s">
        <v>84</v>
      </c>
      <c r="AT231" s="217" t="s">
        <v>73</v>
      </c>
      <c r="AU231" s="217" t="s">
        <v>82</v>
      </c>
      <c r="AY231" s="216" t="s">
        <v>141</v>
      </c>
      <c r="BK231" s="218">
        <f>SUM(BK232:BK255)</f>
        <v>0</v>
      </c>
    </row>
    <row r="232" s="1" customFormat="1" ht="25.5" customHeight="1">
      <c r="B232" s="46"/>
      <c r="C232" s="221" t="s">
        <v>367</v>
      </c>
      <c r="D232" s="221" t="s">
        <v>144</v>
      </c>
      <c r="E232" s="222" t="s">
        <v>333</v>
      </c>
      <c r="F232" s="223" t="s">
        <v>334</v>
      </c>
      <c r="G232" s="224" t="s">
        <v>147</v>
      </c>
      <c r="H232" s="225">
        <v>20</v>
      </c>
      <c r="I232" s="226"/>
      <c r="J232" s="227">
        <f>ROUND(I232*H232,2)</f>
        <v>0</v>
      </c>
      <c r="K232" s="223" t="s">
        <v>162</v>
      </c>
      <c r="L232" s="72"/>
      <c r="M232" s="228" t="s">
        <v>30</v>
      </c>
      <c r="N232" s="229" t="s">
        <v>45</v>
      </c>
      <c r="O232" s="47"/>
      <c r="P232" s="230">
        <f>O232*H232</f>
        <v>0</v>
      </c>
      <c r="Q232" s="230">
        <v>0.0060000000000000001</v>
      </c>
      <c r="R232" s="230">
        <f>Q232*H232</f>
        <v>0.12</v>
      </c>
      <c r="S232" s="230">
        <v>0</v>
      </c>
      <c r="T232" s="231">
        <f>S232*H232</f>
        <v>0</v>
      </c>
      <c r="AR232" s="24" t="s">
        <v>185</v>
      </c>
      <c r="AT232" s="24" t="s">
        <v>144</v>
      </c>
      <c r="AU232" s="24" t="s">
        <v>84</v>
      </c>
      <c r="AY232" s="24" t="s">
        <v>141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24" t="s">
        <v>82</v>
      </c>
      <c r="BK232" s="232">
        <f>ROUND(I232*H232,2)</f>
        <v>0</v>
      </c>
      <c r="BL232" s="24" t="s">
        <v>185</v>
      </c>
      <c r="BM232" s="24" t="s">
        <v>335</v>
      </c>
    </row>
    <row r="233" s="11" customFormat="1">
      <c r="B233" s="233"/>
      <c r="C233" s="234"/>
      <c r="D233" s="235" t="s">
        <v>150</v>
      </c>
      <c r="E233" s="236" t="s">
        <v>30</v>
      </c>
      <c r="F233" s="237" t="s">
        <v>336</v>
      </c>
      <c r="G233" s="234"/>
      <c r="H233" s="236" t="s">
        <v>30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AT233" s="243" t="s">
        <v>150</v>
      </c>
      <c r="AU233" s="243" t="s">
        <v>84</v>
      </c>
      <c r="AV233" s="11" t="s">
        <v>82</v>
      </c>
      <c r="AW233" s="11" t="s">
        <v>37</v>
      </c>
      <c r="AX233" s="11" t="s">
        <v>74</v>
      </c>
      <c r="AY233" s="243" t="s">
        <v>141</v>
      </c>
    </row>
    <row r="234" s="11" customFormat="1">
      <c r="B234" s="233"/>
      <c r="C234" s="234"/>
      <c r="D234" s="235" t="s">
        <v>150</v>
      </c>
      <c r="E234" s="236" t="s">
        <v>30</v>
      </c>
      <c r="F234" s="237" t="s">
        <v>337</v>
      </c>
      <c r="G234" s="234"/>
      <c r="H234" s="236" t="s">
        <v>30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AT234" s="243" t="s">
        <v>150</v>
      </c>
      <c r="AU234" s="243" t="s">
        <v>84</v>
      </c>
      <c r="AV234" s="11" t="s">
        <v>82</v>
      </c>
      <c r="AW234" s="11" t="s">
        <v>37</v>
      </c>
      <c r="AX234" s="11" t="s">
        <v>74</v>
      </c>
      <c r="AY234" s="243" t="s">
        <v>141</v>
      </c>
    </row>
    <row r="235" s="12" customFormat="1">
      <c r="B235" s="244"/>
      <c r="C235" s="245"/>
      <c r="D235" s="235" t="s">
        <v>150</v>
      </c>
      <c r="E235" s="246" t="s">
        <v>30</v>
      </c>
      <c r="F235" s="247" t="s">
        <v>806</v>
      </c>
      <c r="G235" s="245"/>
      <c r="H235" s="248">
        <v>3.8399999999999999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AT235" s="254" t="s">
        <v>150</v>
      </c>
      <c r="AU235" s="254" t="s">
        <v>84</v>
      </c>
      <c r="AV235" s="12" t="s">
        <v>84</v>
      </c>
      <c r="AW235" s="12" t="s">
        <v>37</v>
      </c>
      <c r="AX235" s="12" t="s">
        <v>74</v>
      </c>
      <c r="AY235" s="254" t="s">
        <v>141</v>
      </c>
    </row>
    <row r="236" s="11" customFormat="1">
      <c r="B236" s="233"/>
      <c r="C236" s="234"/>
      <c r="D236" s="235" t="s">
        <v>150</v>
      </c>
      <c r="E236" s="236" t="s">
        <v>30</v>
      </c>
      <c r="F236" s="237" t="s">
        <v>339</v>
      </c>
      <c r="G236" s="234"/>
      <c r="H236" s="236" t="s">
        <v>30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AT236" s="243" t="s">
        <v>150</v>
      </c>
      <c r="AU236" s="243" t="s">
        <v>84</v>
      </c>
      <c r="AV236" s="11" t="s">
        <v>82</v>
      </c>
      <c r="AW236" s="11" t="s">
        <v>37</v>
      </c>
      <c r="AX236" s="11" t="s">
        <v>74</v>
      </c>
      <c r="AY236" s="243" t="s">
        <v>141</v>
      </c>
    </row>
    <row r="237" s="12" customFormat="1">
      <c r="B237" s="244"/>
      <c r="C237" s="245"/>
      <c r="D237" s="235" t="s">
        <v>150</v>
      </c>
      <c r="E237" s="246" t="s">
        <v>30</v>
      </c>
      <c r="F237" s="247" t="s">
        <v>807</v>
      </c>
      <c r="G237" s="245"/>
      <c r="H237" s="248">
        <v>1.9199999999999999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AT237" s="254" t="s">
        <v>150</v>
      </c>
      <c r="AU237" s="254" t="s">
        <v>84</v>
      </c>
      <c r="AV237" s="12" t="s">
        <v>84</v>
      </c>
      <c r="AW237" s="12" t="s">
        <v>37</v>
      </c>
      <c r="AX237" s="12" t="s">
        <v>74</v>
      </c>
      <c r="AY237" s="254" t="s">
        <v>141</v>
      </c>
    </row>
    <row r="238" s="12" customFormat="1">
      <c r="B238" s="244"/>
      <c r="C238" s="245"/>
      <c r="D238" s="235" t="s">
        <v>150</v>
      </c>
      <c r="E238" s="246" t="s">
        <v>30</v>
      </c>
      <c r="F238" s="247" t="s">
        <v>808</v>
      </c>
      <c r="G238" s="245"/>
      <c r="H238" s="248">
        <v>1.24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AT238" s="254" t="s">
        <v>150</v>
      </c>
      <c r="AU238" s="254" t="s">
        <v>84</v>
      </c>
      <c r="AV238" s="12" t="s">
        <v>84</v>
      </c>
      <c r="AW238" s="12" t="s">
        <v>37</v>
      </c>
      <c r="AX238" s="12" t="s">
        <v>74</v>
      </c>
      <c r="AY238" s="254" t="s">
        <v>141</v>
      </c>
    </row>
    <row r="239" s="14" customFormat="1">
      <c r="B239" s="266"/>
      <c r="C239" s="267"/>
      <c r="D239" s="235" t="s">
        <v>150</v>
      </c>
      <c r="E239" s="268" t="s">
        <v>30</v>
      </c>
      <c r="F239" s="269" t="s">
        <v>342</v>
      </c>
      <c r="G239" s="267"/>
      <c r="H239" s="270">
        <v>7</v>
      </c>
      <c r="I239" s="271"/>
      <c r="J239" s="267"/>
      <c r="K239" s="267"/>
      <c r="L239" s="272"/>
      <c r="M239" s="273"/>
      <c r="N239" s="274"/>
      <c r="O239" s="274"/>
      <c r="P239" s="274"/>
      <c r="Q239" s="274"/>
      <c r="R239" s="274"/>
      <c r="S239" s="274"/>
      <c r="T239" s="275"/>
      <c r="AT239" s="276" t="s">
        <v>150</v>
      </c>
      <c r="AU239" s="276" t="s">
        <v>84</v>
      </c>
      <c r="AV239" s="14" t="s">
        <v>159</v>
      </c>
      <c r="AW239" s="14" t="s">
        <v>37</v>
      </c>
      <c r="AX239" s="14" t="s">
        <v>74</v>
      </c>
      <c r="AY239" s="276" t="s">
        <v>141</v>
      </c>
    </row>
    <row r="240" s="11" customFormat="1">
      <c r="B240" s="233"/>
      <c r="C240" s="234"/>
      <c r="D240" s="235" t="s">
        <v>150</v>
      </c>
      <c r="E240" s="236" t="s">
        <v>30</v>
      </c>
      <c r="F240" s="237" t="s">
        <v>343</v>
      </c>
      <c r="G240" s="234"/>
      <c r="H240" s="236" t="s">
        <v>30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AT240" s="243" t="s">
        <v>150</v>
      </c>
      <c r="AU240" s="243" t="s">
        <v>84</v>
      </c>
      <c r="AV240" s="11" t="s">
        <v>82</v>
      </c>
      <c r="AW240" s="11" t="s">
        <v>37</v>
      </c>
      <c r="AX240" s="11" t="s">
        <v>74</v>
      </c>
      <c r="AY240" s="243" t="s">
        <v>141</v>
      </c>
    </row>
    <row r="241" s="11" customFormat="1">
      <c r="B241" s="233"/>
      <c r="C241" s="234"/>
      <c r="D241" s="235" t="s">
        <v>150</v>
      </c>
      <c r="E241" s="236" t="s">
        <v>30</v>
      </c>
      <c r="F241" s="237" t="s">
        <v>337</v>
      </c>
      <c r="G241" s="234"/>
      <c r="H241" s="236" t="s">
        <v>30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AT241" s="243" t="s">
        <v>150</v>
      </c>
      <c r="AU241" s="243" t="s">
        <v>84</v>
      </c>
      <c r="AV241" s="11" t="s">
        <v>82</v>
      </c>
      <c r="AW241" s="11" t="s">
        <v>37</v>
      </c>
      <c r="AX241" s="11" t="s">
        <v>74</v>
      </c>
      <c r="AY241" s="243" t="s">
        <v>141</v>
      </c>
    </row>
    <row r="242" s="12" customFormat="1">
      <c r="B242" s="244"/>
      <c r="C242" s="245"/>
      <c r="D242" s="235" t="s">
        <v>150</v>
      </c>
      <c r="E242" s="246" t="s">
        <v>30</v>
      </c>
      <c r="F242" s="247" t="s">
        <v>809</v>
      </c>
      <c r="G242" s="245"/>
      <c r="H242" s="248">
        <v>6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AT242" s="254" t="s">
        <v>150</v>
      </c>
      <c r="AU242" s="254" t="s">
        <v>84</v>
      </c>
      <c r="AV242" s="12" t="s">
        <v>84</v>
      </c>
      <c r="AW242" s="12" t="s">
        <v>37</v>
      </c>
      <c r="AX242" s="12" t="s">
        <v>74</v>
      </c>
      <c r="AY242" s="254" t="s">
        <v>141</v>
      </c>
    </row>
    <row r="243" s="12" customFormat="1">
      <c r="B243" s="244"/>
      <c r="C243" s="245"/>
      <c r="D243" s="235" t="s">
        <v>150</v>
      </c>
      <c r="E243" s="246" t="s">
        <v>30</v>
      </c>
      <c r="F243" s="247" t="s">
        <v>810</v>
      </c>
      <c r="G243" s="245"/>
      <c r="H243" s="248">
        <v>3.1200000000000001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AT243" s="254" t="s">
        <v>150</v>
      </c>
      <c r="AU243" s="254" t="s">
        <v>84</v>
      </c>
      <c r="AV243" s="12" t="s">
        <v>84</v>
      </c>
      <c r="AW243" s="12" t="s">
        <v>37</v>
      </c>
      <c r="AX243" s="12" t="s">
        <v>74</v>
      </c>
      <c r="AY243" s="254" t="s">
        <v>141</v>
      </c>
    </row>
    <row r="244" s="11" customFormat="1">
      <c r="B244" s="233"/>
      <c r="C244" s="234"/>
      <c r="D244" s="235" t="s">
        <v>150</v>
      </c>
      <c r="E244" s="236" t="s">
        <v>30</v>
      </c>
      <c r="F244" s="237" t="s">
        <v>339</v>
      </c>
      <c r="G244" s="234"/>
      <c r="H244" s="236" t="s">
        <v>30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AT244" s="243" t="s">
        <v>150</v>
      </c>
      <c r="AU244" s="243" t="s">
        <v>84</v>
      </c>
      <c r="AV244" s="11" t="s">
        <v>82</v>
      </c>
      <c r="AW244" s="11" t="s">
        <v>37</v>
      </c>
      <c r="AX244" s="11" t="s">
        <v>74</v>
      </c>
      <c r="AY244" s="243" t="s">
        <v>141</v>
      </c>
    </row>
    <row r="245" s="12" customFormat="1">
      <c r="B245" s="244"/>
      <c r="C245" s="245"/>
      <c r="D245" s="235" t="s">
        <v>150</v>
      </c>
      <c r="E245" s="246" t="s">
        <v>30</v>
      </c>
      <c r="F245" s="247" t="s">
        <v>810</v>
      </c>
      <c r="G245" s="245"/>
      <c r="H245" s="248">
        <v>3.1200000000000001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AT245" s="254" t="s">
        <v>150</v>
      </c>
      <c r="AU245" s="254" t="s">
        <v>84</v>
      </c>
      <c r="AV245" s="12" t="s">
        <v>84</v>
      </c>
      <c r="AW245" s="12" t="s">
        <v>37</v>
      </c>
      <c r="AX245" s="12" t="s">
        <v>74</v>
      </c>
      <c r="AY245" s="254" t="s">
        <v>141</v>
      </c>
    </row>
    <row r="246" s="12" customFormat="1">
      <c r="B246" s="244"/>
      <c r="C246" s="245"/>
      <c r="D246" s="235" t="s">
        <v>150</v>
      </c>
      <c r="E246" s="246" t="s">
        <v>30</v>
      </c>
      <c r="F246" s="247" t="s">
        <v>811</v>
      </c>
      <c r="G246" s="245"/>
      <c r="H246" s="248">
        <v>0.76000000000000001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AT246" s="254" t="s">
        <v>150</v>
      </c>
      <c r="AU246" s="254" t="s">
        <v>84</v>
      </c>
      <c r="AV246" s="12" t="s">
        <v>84</v>
      </c>
      <c r="AW246" s="12" t="s">
        <v>37</v>
      </c>
      <c r="AX246" s="12" t="s">
        <v>74</v>
      </c>
      <c r="AY246" s="254" t="s">
        <v>141</v>
      </c>
    </row>
    <row r="247" s="14" customFormat="1">
      <c r="B247" s="266"/>
      <c r="C247" s="267"/>
      <c r="D247" s="235" t="s">
        <v>150</v>
      </c>
      <c r="E247" s="268" t="s">
        <v>30</v>
      </c>
      <c r="F247" s="269" t="s">
        <v>347</v>
      </c>
      <c r="G247" s="267"/>
      <c r="H247" s="270">
        <v>13</v>
      </c>
      <c r="I247" s="271"/>
      <c r="J247" s="267"/>
      <c r="K247" s="267"/>
      <c r="L247" s="272"/>
      <c r="M247" s="273"/>
      <c r="N247" s="274"/>
      <c r="O247" s="274"/>
      <c r="P247" s="274"/>
      <c r="Q247" s="274"/>
      <c r="R247" s="274"/>
      <c r="S247" s="274"/>
      <c r="T247" s="275"/>
      <c r="AT247" s="276" t="s">
        <v>150</v>
      </c>
      <c r="AU247" s="276" t="s">
        <v>84</v>
      </c>
      <c r="AV247" s="14" t="s">
        <v>159</v>
      </c>
      <c r="AW247" s="14" t="s">
        <v>37</v>
      </c>
      <c r="AX247" s="14" t="s">
        <v>74</v>
      </c>
      <c r="AY247" s="276" t="s">
        <v>141</v>
      </c>
    </row>
    <row r="248" s="13" customFormat="1">
      <c r="B248" s="255"/>
      <c r="C248" s="256"/>
      <c r="D248" s="235" t="s">
        <v>150</v>
      </c>
      <c r="E248" s="257" t="s">
        <v>30</v>
      </c>
      <c r="F248" s="258" t="s">
        <v>170</v>
      </c>
      <c r="G248" s="256"/>
      <c r="H248" s="259">
        <v>20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AT248" s="265" t="s">
        <v>150</v>
      </c>
      <c r="AU248" s="265" t="s">
        <v>84</v>
      </c>
      <c r="AV248" s="13" t="s">
        <v>148</v>
      </c>
      <c r="AW248" s="13" t="s">
        <v>37</v>
      </c>
      <c r="AX248" s="13" t="s">
        <v>82</v>
      </c>
      <c r="AY248" s="265" t="s">
        <v>141</v>
      </c>
    </row>
    <row r="249" s="1" customFormat="1" ht="16.5" customHeight="1">
      <c r="B249" s="46"/>
      <c r="C249" s="277" t="s">
        <v>371</v>
      </c>
      <c r="D249" s="277" t="s">
        <v>349</v>
      </c>
      <c r="E249" s="278" t="s">
        <v>350</v>
      </c>
      <c r="F249" s="279" t="s">
        <v>351</v>
      </c>
      <c r="G249" s="280" t="s">
        <v>147</v>
      </c>
      <c r="H249" s="281">
        <v>8</v>
      </c>
      <c r="I249" s="282"/>
      <c r="J249" s="283">
        <f>ROUND(I249*H249,2)</f>
        <v>0</v>
      </c>
      <c r="K249" s="279" t="s">
        <v>30</v>
      </c>
      <c r="L249" s="284"/>
      <c r="M249" s="285" t="s">
        <v>30</v>
      </c>
      <c r="N249" s="286" t="s">
        <v>45</v>
      </c>
      <c r="O249" s="47"/>
      <c r="P249" s="230">
        <f>O249*H249</f>
        <v>0</v>
      </c>
      <c r="Q249" s="230">
        <v>0.002</v>
      </c>
      <c r="R249" s="230">
        <f>Q249*H249</f>
        <v>0.016</v>
      </c>
      <c r="S249" s="230">
        <v>0</v>
      </c>
      <c r="T249" s="231">
        <f>S249*H249</f>
        <v>0</v>
      </c>
      <c r="AR249" s="24" t="s">
        <v>348</v>
      </c>
      <c r="AT249" s="24" t="s">
        <v>349</v>
      </c>
      <c r="AU249" s="24" t="s">
        <v>84</v>
      </c>
      <c r="AY249" s="24" t="s">
        <v>141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24" t="s">
        <v>82</v>
      </c>
      <c r="BK249" s="232">
        <f>ROUND(I249*H249,2)</f>
        <v>0</v>
      </c>
      <c r="BL249" s="24" t="s">
        <v>185</v>
      </c>
      <c r="BM249" s="24" t="s">
        <v>352</v>
      </c>
    </row>
    <row r="250" s="11" customFormat="1">
      <c r="B250" s="233"/>
      <c r="C250" s="234"/>
      <c r="D250" s="235" t="s">
        <v>150</v>
      </c>
      <c r="E250" s="236" t="s">
        <v>30</v>
      </c>
      <c r="F250" s="237" t="s">
        <v>353</v>
      </c>
      <c r="G250" s="234"/>
      <c r="H250" s="236" t="s">
        <v>30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AT250" s="243" t="s">
        <v>150</v>
      </c>
      <c r="AU250" s="243" t="s">
        <v>84</v>
      </c>
      <c r="AV250" s="11" t="s">
        <v>82</v>
      </c>
      <c r="AW250" s="11" t="s">
        <v>37</v>
      </c>
      <c r="AX250" s="11" t="s">
        <v>74</v>
      </c>
      <c r="AY250" s="243" t="s">
        <v>141</v>
      </c>
    </row>
    <row r="251" s="12" customFormat="1">
      <c r="B251" s="244"/>
      <c r="C251" s="245"/>
      <c r="D251" s="235" t="s">
        <v>150</v>
      </c>
      <c r="E251" s="246" t="s">
        <v>30</v>
      </c>
      <c r="F251" s="247" t="s">
        <v>812</v>
      </c>
      <c r="G251" s="245"/>
      <c r="H251" s="248">
        <v>8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AT251" s="254" t="s">
        <v>150</v>
      </c>
      <c r="AU251" s="254" t="s">
        <v>84</v>
      </c>
      <c r="AV251" s="12" t="s">
        <v>84</v>
      </c>
      <c r="AW251" s="12" t="s">
        <v>37</v>
      </c>
      <c r="AX251" s="12" t="s">
        <v>82</v>
      </c>
      <c r="AY251" s="254" t="s">
        <v>141</v>
      </c>
    </row>
    <row r="252" s="1" customFormat="1" ht="16.5" customHeight="1">
      <c r="B252" s="46"/>
      <c r="C252" s="277" t="s">
        <v>375</v>
      </c>
      <c r="D252" s="277" t="s">
        <v>349</v>
      </c>
      <c r="E252" s="278" t="s">
        <v>356</v>
      </c>
      <c r="F252" s="279" t="s">
        <v>357</v>
      </c>
      <c r="G252" s="280" t="s">
        <v>147</v>
      </c>
      <c r="H252" s="281">
        <v>14</v>
      </c>
      <c r="I252" s="282"/>
      <c r="J252" s="283">
        <f>ROUND(I252*H252,2)</f>
        <v>0</v>
      </c>
      <c r="K252" s="279" t="s">
        <v>30</v>
      </c>
      <c r="L252" s="284"/>
      <c r="M252" s="285" t="s">
        <v>30</v>
      </c>
      <c r="N252" s="286" t="s">
        <v>45</v>
      </c>
      <c r="O252" s="47"/>
      <c r="P252" s="230">
        <f>O252*H252</f>
        <v>0</v>
      </c>
      <c r="Q252" s="230">
        <v>0.0040000000000000001</v>
      </c>
      <c r="R252" s="230">
        <f>Q252*H252</f>
        <v>0.056000000000000001</v>
      </c>
      <c r="S252" s="230">
        <v>0</v>
      </c>
      <c r="T252" s="231">
        <f>S252*H252</f>
        <v>0</v>
      </c>
      <c r="AR252" s="24" t="s">
        <v>348</v>
      </c>
      <c r="AT252" s="24" t="s">
        <v>349</v>
      </c>
      <c r="AU252" s="24" t="s">
        <v>84</v>
      </c>
      <c r="AY252" s="24" t="s">
        <v>141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24" t="s">
        <v>82</v>
      </c>
      <c r="BK252" s="232">
        <f>ROUND(I252*H252,2)</f>
        <v>0</v>
      </c>
      <c r="BL252" s="24" t="s">
        <v>185</v>
      </c>
      <c r="BM252" s="24" t="s">
        <v>358</v>
      </c>
    </row>
    <row r="253" s="11" customFormat="1">
      <c r="B253" s="233"/>
      <c r="C253" s="234"/>
      <c r="D253" s="235" t="s">
        <v>150</v>
      </c>
      <c r="E253" s="236" t="s">
        <v>30</v>
      </c>
      <c r="F253" s="237" t="s">
        <v>359</v>
      </c>
      <c r="G253" s="234"/>
      <c r="H253" s="236" t="s">
        <v>30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AT253" s="243" t="s">
        <v>150</v>
      </c>
      <c r="AU253" s="243" t="s">
        <v>84</v>
      </c>
      <c r="AV253" s="11" t="s">
        <v>82</v>
      </c>
      <c r="AW253" s="11" t="s">
        <v>37</v>
      </c>
      <c r="AX253" s="11" t="s">
        <v>74</v>
      </c>
      <c r="AY253" s="243" t="s">
        <v>141</v>
      </c>
    </row>
    <row r="254" s="12" customFormat="1">
      <c r="B254" s="244"/>
      <c r="C254" s="245"/>
      <c r="D254" s="235" t="s">
        <v>150</v>
      </c>
      <c r="E254" s="246" t="s">
        <v>30</v>
      </c>
      <c r="F254" s="247" t="s">
        <v>813</v>
      </c>
      <c r="G254" s="245"/>
      <c r="H254" s="248">
        <v>14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AT254" s="254" t="s">
        <v>150</v>
      </c>
      <c r="AU254" s="254" t="s">
        <v>84</v>
      </c>
      <c r="AV254" s="12" t="s">
        <v>84</v>
      </c>
      <c r="AW254" s="12" t="s">
        <v>37</v>
      </c>
      <c r="AX254" s="12" t="s">
        <v>82</v>
      </c>
      <c r="AY254" s="254" t="s">
        <v>141</v>
      </c>
    </row>
    <row r="255" s="1" customFormat="1" ht="16.5" customHeight="1">
      <c r="B255" s="46"/>
      <c r="C255" s="221" t="s">
        <v>379</v>
      </c>
      <c r="D255" s="221" t="s">
        <v>144</v>
      </c>
      <c r="E255" s="222" t="s">
        <v>362</v>
      </c>
      <c r="F255" s="223" t="s">
        <v>363</v>
      </c>
      <c r="G255" s="224" t="s">
        <v>302</v>
      </c>
      <c r="H255" s="225">
        <v>0.192</v>
      </c>
      <c r="I255" s="226"/>
      <c r="J255" s="227">
        <f>ROUND(I255*H255,2)</f>
        <v>0</v>
      </c>
      <c r="K255" s="223" t="s">
        <v>162</v>
      </c>
      <c r="L255" s="72"/>
      <c r="M255" s="228" t="s">
        <v>30</v>
      </c>
      <c r="N255" s="229" t="s">
        <v>45</v>
      </c>
      <c r="O255" s="47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AR255" s="24" t="s">
        <v>185</v>
      </c>
      <c r="AT255" s="24" t="s">
        <v>144</v>
      </c>
      <c r="AU255" s="24" t="s">
        <v>84</v>
      </c>
      <c r="AY255" s="24" t="s">
        <v>141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24" t="s">
        <v>82</v>
      </c>
      <c r="BK255" s="232">
        <f>ROUND(I255*H255,2)</f>
        <v>0</v>
      </c>
      <c r="BL255" s="24" t="s">
        <v>185</v>
      </c>
      <c r="BM255" s="24" t="s">
        <v>364</v>
      </c>
    </row>
    <row r="256" s="10" customFormat="1" ht="29.88" customHeight="1">
      <c r="B256" s="205"/>
      <c r="C256" s="206"/>
      <c r="D256" s="207" t="s">
        <v>73</v>
      </c>
      <c r="E256" s="219" t="s">
        <v>365</v>
      </c>
      <c r="F256" s="219" t="s">
        <v>366</v>
      </c>
      <c r="G256" s="206"/>
      <c r="H256" s="206"/>
      <c r="I256" s="209"/>
      <c r="J256" s="220">
        <f>BK256</f>
        <v>0</v>
      </c>
      <c r="K256" s="206"/>
      <c r="L256" s="211"/>
      <c r="M256" s="212"/>
      <c r="N256" s="213"/>
      <c r="O256" s="213"/>
      <c r="P256" s="214">
        <f>SUM(P257:P264)</f>
        <v>0</v>
      </c>
      <c r="Q256" s="213"/>
      <c r="R256" s="214">
        <f>SUM(R257:R264)</f>
        <v>0.053999999999999999</v>
      </c>
      <c r="S256" s="213"/>
      <c r="T256" s="215">
        <f>SUM(T257:T264)</f>
        <v>0</v>
      </c>
      <c r="AR256" s="216" t="s">
        <v>84</v>
      </c>
      <c r="AT256" s="217" t="s">
        <v>73</v>
      </c>
      <c r="AU256" s="217" t="s">
        <v>82</v>
      </c>
      <c r="AY256" s="216" t="s">
        <v>141</v>
      </c>
      <c r="BK256" s="218">
        <f>SUM(BK257:BK264)</f>
        <v>0</v>
      </c>
    </row>
    <row r="257" s="1" customFormat="1" ht="16.5" customHeight="1">
      <c r="B257" s="46"/>
      <c r="C257" s="221" t="s">
        <v>383</v>
      </c>
      <c r="D257" s="221" t="s">
        <v>144</v>
      </c>
      <c r="E257" s="222" t="s">
        <v>368</v>
      </c>
      <c r="F257" s="223" t="s">
        <v>369</v>
      </c>
      <c r="G257" s="224" t="s">
        <v>268</v>
      </c>
      <c r="H257" s="225">
        <v>2</v>
      </c>
      <c r="I257" s="226"/>
      <c r="J257" s="227">
        <f>ROUND(I257*H257,2)</f>
        <v>0</v>
      </c>
      <c r="K257" s="223" t="s">
        <v>30</v>
      </c>
      <c r="L257" s="72"/>
      <c r="M257" s="228" t="s">
        <v>30</v>
      </c>
      <c r="N257" s="229" t="s">
        <v>45</v>
      </c>
      <c r="O257" s="47"/>
      <c r="P257" s="230">
        <f>O257*H257</f>
        <v>0</v>
      </c>
      <c r="Q257" s="230">
        <v>0.0135</v>
      </c>
      <c r="R257" s="230">
        <f>Q257*H257</f>
        <v>0.027</v>
      </c>
      <c r="S257" s="230">
        <v>0</v>
      </c>
      <c r="T257" s="231">
        <f>S257*H257</f>
        <v>0</v>
      </c>
      <c r="AR257" s="24" t="s">
        <v>185</v>
      </c>
      <c r="AT257" s="24" t="s">
        <v>144</v>
      </c>
      <c r="AU257" s="24" t="s">
        <v>84</v>
      </c>
      <c r="AY257" s="24" t="s">
        <v>141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24" t="s">
        <v>82</v>
      </c>
      <c r="BK257" s="232">
        <f>ROUND(I257*H257,2)</f>
        <v>0</v>
      </c>
      <c r="BL257" s="24" t="s">
        <v>185</v>
      </c>
      <c r="BM257" s="24" t="s">
        <v>370</v>
      </c>
    </row>
    <row r="258" s="1" customFormat="1" ht="16.5" customHeight="1">
      <c r="B258" s="46"/>
      <c r="C258" s="221" t="s">
        <v>387</v>
      </c>
      <c r="D258" s="221" t="s">
        <v>144</v>
      </c>
      <c r="E258" s="222" t="s">
        <v>372</v>
      </c>
      <c r="F258" s="223" t="s">
        <v>373</v>
      </c>
      <c r="G258" s="224" t="s">
        <v>268</v>
      </c>
      <c r="H258" s="225">
        <v>2</v>
      </c>
      <c r="I258" s="226"/>
      <c r="J258" s="227">
        <f>ROUND(I258*H258,2)</f>
        <v>0</v>
      </c>
      <c r="K258" s="223" t="s">
        <v>30</v>
      </c>
      <c r="L258" s="72"/>
      <c r="M258" s="228" t="s">
        <v>30</v>
      </c>
      <c r="N258" s="229" t="s">
        <v>45</v>
      </c>
      <c r="O258" s="47"/>
      <c r="P258" s="230">
        <f>O258*H258</f>
        <v>0</v>
      </c>
      <c r="Q258" s="230">
        <v>0.0135</v>
      </c>
      <c r="R258" s="230">
        <f>Q258*H258</f>
        <v>0.027</v>
      </c>
      <c r="S258" s="230">
        <v>0</v>
      </c>
      <c r="T258" s="231">
        <f>S258*H258</f>
        <v>0</v>
      </c>
      <c r="AR258" s="24" t="s">
        <v>185</v>
      </c>
      <c r="AT258" s="24" t="s">
        <v>144</v>
      </c>
      <c r="AU258" s="24" t="s">
        <v>84</v>
      </c>
      <c r="AY258" s="24" t="s">
        <v>141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24" t="s">
        <v>82</v>
      </c>
      <c r="BK258" s="232">
        <f>ROUND(I258*H258,2)</f>
        <v>0</v>
      </c>
      <c r="BL258" s="24" t="s">
        <v>185</v>
      </c>
      <c r="BM258" s="24" t="s">
        <v>374</v>
      </c>
    </row>
    <row r="259" s="1" customFormat="1" ht="16.5" customHeight="1">
      <c r="B259" s="46"/>
      <c r="C259" s="221" t="s">
        <v>391</v>
      </c>
      <c r="D259" s="221" t="s">
        <v>144</v>
      </c>
      <c r="E259" s="222" t="s">
        <v>376</v>
      </c>
      <c r="F259" s="223" t="s">
        <v>377</v>
      </c>
      <c r="G259" s="224" t="s">
        <v>192</v>
      </c>
      <c r="H259" s="225">
        <v>1</v>
      </c>
      <c r="I259" s="226"/>
      <c r="J259" s="227">
        <f>ROUND(I259*H259,2)</f>
        <v>0</v>
      </c>
      <c r="K259" s="223" t="s">
        <v>30</v>
      </c>
      <c r="L259" s="72"/>
      <c r="M259" s="228" t="s">
        <v>30</v>
      </c>
      <c r="N259" s="229" t="s">
        <v>45</v>
      </c>
      <c r="O259" s="47"/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AR259" s="24" t="s">
        <v>185</v>
      </c>
      <c r="AT259" s="24" t="s">
        <v>144</v>
      </c>
      <c r="AU259" s="24" t="s">
        <v>84</v>
      </c>
      <c r="AY259" s="24" t="s">
        <v>141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24" t="s">
        <v>82</v>
      </c>
      <c r="BK259" s="232">
        <f>ROUND(I259*H259,2)</f>
        <v>0</v>
      </c>
      <c r="BL259" s="24" t="s">
        <v>185</v>
      </c>
      <c r="BM259" s="24" t="s">
        <v>378</v>
      </c>
    </row>
    <row r="260" s="1" customFormat="1" ht="16.5" customHeight="1">
      <c r="B260" s="46"/>
      <c r="C260" s="221" t="s">
        <v>395</v>
      </c>
      <c r="D260" s="221" t="s">
        <v>144</v>
      </c>
      <c r="E260" s="222" t="s">
        <v>380</v>
      </c>
      <c r="F260" s="223" t="s">
        <v>381</v>
      </c>
      <c r="G260" s="224" t="s">
        <v>192</v>
      </c>
      <c r="H260" s="225">
        <v>1</v>
      </c>
      <c r="I260" s="226"/>
      <c r="J260" s="227">
        <f>ROUND(I260*H260,2)</f>
        <v>0</v>
      </c>
      <c r="K260" s="223" t="s">
        <v>30</v>
      </c>
      <c r="L260" s="72"/>
      <c r="M260" s="228" t="s">
        <v>30</v>
      </c>
      <c r="N260" s="229" t="s">
        <v>45</v>
      </c>
      <c r="O260" s="47"/>
      <c r="P260" s="230">
        <f>O260*H260</f>
        <v>0</v>
      </c>
      <c r="Q260" s="230">
        <v>0</v>
      </c>
      <c r="R260" s="230">
        <f>Q260*H260</f>
        <v>0</v>
      </c>
      <c r="S260" s="230">
        <v>0</v>
      </c>
      <c r="T260" s="231">
        <f>S260*H260</f>
        <v>0</v>
      </c>
      <c r="AR260" s="24" t="s">
        <v>185</v>
      </c>
      <c r="AT260" s="24" t="s">
        <v>144</v>
      </c>
      <c r="AU260" s="24" t="s">
        <v>84</v>
      </c>
      <c r="AY260" s="24" t="s">
        <v>141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24" t="s">
        <v>82</v>
      </c>
      <c r="BK260" s="232">
        <f>ROUND(I260*H260,2)</f>
        <v>0</v>
      </c>
      <c r="BL260" s="24" t="s">
        <v>185</v>
      </c>
      <c r="BM260" s="24" t="s">
        <v>382</v>
      </c>
    </row>
    <row r="261" s="1" customFormat="1" ht="16.5" customHeight="1">
      <c r="B261" s="46"/>
      <c r="C261" s="221" t="s">
        <v>401</v>
      </c>
      <c r="D261" s="221" t="s">
        <v>144</v>
      </c>
      <c r="E261" s="222" t="s">
        <v>384</v>
      </c>
      <c r="F261" s="223" t="s">
        <v>385</v>
      </c>
      <c r="G261" s="224" t="s">
        <v>192</v>
      </c>
      <c r="H261" s="225">
        <v>1</v>
      </c>
      <c r="I261" s="226"/>
      <c r="J261" s="227">
        <f>ROUND(I261*H261,2)</f>
        <v>0</v>
      </c>
      <c r="K261" s="223" t="s">
        <v>30</v>
      </c>
      <c r="L261" s="72"/>
      <c r="M261" s="228" t="s">
        <v>30</v>
      </c>
      <c r="N261" s="229" t="s">
        <v>45</v>
      </c>
      <c r="O261" s="47"/>
      <c r="P261" s="230">
        <f>O261*H261</f>
        <v>0</v>
      </c>
      <c r="Q261" s="230">
        <v>0</v>
      </c>
      <c r="R261" s="230">
        <f>Q261*H261</f>
        <v>0</v>
      </c>
      <c r="S261" s="230">
        <v>0</v>
      </c>
      <c r="T261" s="231">
        <f>S261*H261</f>
        <v>0</v>
      </c>
      <c r="AR261" s="24" t="s">
        <v>185</v>
      </c>
      <c r="AT261" s="24" t="s">
        <v>144</v>
      </c>
      <c r="AU261" s="24" t="s">
        <v>84</v>
      </c>
      <c r="AY261" s="24" t="s">
        <v>141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24" t="s">
        <v>82</v>
      </c>
      <c r="BK261" s="232">
        <f>ROUND(I261*H261,2)</f>
        <v>0</v>
      </c>
      <c r="BL261" s="24" t="s">
        <v>185</v>
      </c>
      <c r="BM261" s="24" t="s">
        <v>386</v>
      </c>
    </row>
    <row r="262" s="1" customFormat="1" ht="16.5" customHeight="1">
      <c r="B262" s="46"/>
      <c r="C262" s="221" t="s">
        <v>411</v>
      </c>
      <c r="D262" s="221" t="s">
        <v>144</v>
      </c>
      <c r="E262" s="222" t="s">
        <v>388</v>
      </c>
      <c r="F262" s="223" t="s">
        <v>389</v>
      </c>
      <c r="G262" s="224" t="s">
        <v>192</v>
      </c>
      <c r="H262" s="225">
        <v>1</v>
      </c>
      <c r="I262" s="226"/>
      <c r="J262" s="227">
        <f>ROUND(I262*H262,2)</f>
        <v>0</v>
      </c>
      <c r="K262" s="223" t="s">
        <v>30</v>
      </c>
      <c r="L262" s="72"/>
      <c r="M262" s="228" t="s">
        <v>30</v>
      </c>
      <c r="N262" s="229" t="s">
        <v>45</v>
      </c>
      <c r="O262" s="47"/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AR262" s="24" t="s">
        <v>185</v>
      </c>
      <c r="AT262" s="24" t="s">
        <v>144</v>
      </c>
      <c r="AU262" s="24" t="s">
        <v>84</v>
      </c>
      <c r="AY262" s="24" t="s">
        <v>141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24" t="s">
        <v>82</v>
      </c>
      <c r="BK262" s="232">
        <f>ROUND(I262*H262,2)</f>
        <v>0</v>
      </c>
      <c r="BL262" s="24" t="s">
        <v>185</v>
      </c>
      <c r="BM262" s="24" t="s">
        <v>390</v>
      </c>
    </row>
    <row r="263" s="1" customFormat="1" ht="16.5" customHeight="1">
      <c r="B263" s="46"/>
      <c r="C263" s="221" t="s">
        <v>418</v>
      </c>
      <c r="D263" s="221" t="s">
        <v>144</v>
      </c>
      <c r="E263" s="222" t="s">
        <v>392</v>
      </c>
      <c r="F263" s="223" t="s">
        <v>393</v>
      </c>
      <c r="G263" s="224" t="s">
        <v>192</v>
      </c>
      <c r="H263" s="225">
        <v>1</v>
      </c>
      <c r="I263" s="226"/>
      <c r="J263" s="227">
        <f>ROUND(I263*H263,2)</f>
        <v>0</v>
      </c>
      <c r="K263" s="223" t="s">
        <v>30</v>
      </c>
      <c r="L263" s="72"/>
      <c r="M263" s="228" t="s">
        <v>30</v>
      </c>
      <c r="N263" s="229" t="s">
        <v>45</v>
      </c>
      <c r="O263" s="47"/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AR263" s="24" t="s">
        <v>185</v>
      </c>
      <c r="AT263" s="24" t="s">
        <v>144</v>
      </c>
      <c r="AU263" s="24" t="s">
        <v>84</v>
      </c>
      <c r="AY263" s="24" t="s">
        <v>141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24" t="s">
        <v>82</v>
      </c>
      <c r="BK263" s="232">
        <f>ROUND(I263*H263,2)</f>
        <v>0</v>
      </c>
      <c r="BL263" s="24" t="s">
        <v>185</v>
      </c>
      <c r="BM263" s="24" t="s">
        <v>394</v>
      </c>
    </row>
    <row r="264" s="1" customFormat="1" ht="16.5" customHeight="1">
      <c r="B264" s="46"/>
      <c r="C264" s="221" t="s">
        <v>424</v>
      </c>
      <c r="D264" s="221" t="s">
        <v>144</v>
      </c>
      <c r="E264" s="222" t="s">
        <v>396</v>
      </c>
      <c r="F264" s="223" t="s">
        <v>397</v>
      </c>
      <c r="G264" s="224" t="s">
        <v>302</v>
      </c>
      <c r="H264" s="225">
        <v>0.053999999999999999</v>
      </c>
      <c r="I264" s="226"/>
      <c r="J264" s="227">
        <f>ROUND(I264*H264,2)</f>
        <v>0</v>
      </c>
      <c r="K264" s="223" t="s">
        <v>162</v>
      </c>
      <c r="L264" s="72"/>
      <c r="M264" s="228" t="s">
        <v>30</v>
      </c>
      <c r="N264" s="229" t="s">
        <v>45</v>
      </c>
      <c r="O264" s="47"/>
      <c r="P264" s="230">
        <f>O264*H264</f>
        <v>0</v>
      </c>
      <c r="Q264" s="230">
        <v>0</v>
      </c>
      <c r="R264" s="230">
        <f>Q264*H264</f>
        <v>0</v>
      </c>
      <c r="S264" s="230">
        <v>0</v>
      </c>
      <c r="T264" s="231">
        <f>S264*H264</f>
        <v>0</v>
      </c>
      <c r="AR264" s="24" t="s">
        <v>185</v>
      </c>
      <c r="AT264" s="24" t="s">
        <v>144</v>
      </c>
      <c r="AU264" s="24" t="s">
        <v>84</v>
      </c>
      <c r="AY264" s="24" t="s">
        <v>141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24" t="s">
        <v>82</v>
      </c>
      <c r="BK264" s="232">
        <f>ROUND(I264*H264,2)</f>
        <v>0</v>
      </c>
      <c r="BL264" s="24" t="s">
        <v>185</v>
      </c>
      <c r="BM264" s="24" t="s">
        <v>398</v>
      </c>
    </row>
    <row r="265" s="10" customFormat="1" ht="29.88" customHeight="1">
      <c r="B265" s="205"/>
      <c r="C265" s="206"/>
      <c r="D265" s="207" t="s">
        <v>73</v>
      </c>
      <c r="E265" s="219" t="s">
        <v>399</v>
      </c>
      <c r="F265" s="219" t="s">
        <v>400</v>
      </c>
      <c r="G265" s="206"/>
      <c r="H265" s="206"/>
      <c r="I265" s="209"/>
      <c r="J265" s="220">
        <f>BK265</f>
        <v>0</v>
      </c>
      <c r="K265" s="206"/>
      <c r="L265" s="211"/>
      <c r="M265" s="212"/>
      <c r="N265" s="213"/>
      <c r="O265" s="213"/>
      <c r="P265" s="214">
        <f>SUM(P266:P292)</f>
        <v>0</v>
      </c>
      <c r="Q265" s="213"/>
      <c r="R265" s="214">
        <f>SUM(R266:R292)</f>
        <v>1.2572399999999999</v>
      </c>
      <c r="S265" s="213"/>
      <c r="T265" s="215">
        <f>SUM(T266:T292)</f>
        <v>0</v>
      </c>
      <c r="AR265" s="216" t="s">
        <v>84</v>
      </c>
      <c r="AT265" s="217" t="s">
        <v>73</v>
      </c>
      <c r="AU265" s="217" t="s">
        <v>82</v>
      </c>
      <c r="AY265" s="216" t="s">
        <v>141</v>
      </c>
      <c r="BK265" s="218">
        <f>SUM(BK266:BK292)</f>
        <v>0</v>
      </c>
    </row>
    <row r="266" s="1" customFormat="1" ht="25.5" customHeight="1">
      <c r="B266" s="46"/>
      <c r="C266" s="221" t="s">
        <v>430</v>
      </c>
      <c r="D266" s="221" t="s">
        <v>144</v>
      </c>
      <c r="E266" s="222" t="s">
        <v>402</v>
      </c>
      <c r="F266" s="223" t="s">
        <v>403</v>
      </c>
      <c r="G266" s="224" t="s">
        <v>147</v>
      </c>
      <c r="H266" s="225">
        <v>22</v>
      </c>
      <c r="I266" s="226"/>
      <c r="J266" s="227">
        <f>ROUND(I266*H266,2)</f>
        <v>0</v>
      </c>
      <c r="K266" s="223" t="s">
        <v>30</v>
      </c>
      <c r="L266" s="72"/>
      <c r="M266" s="228" t="s">
        <v>30</v>
      </c>
      <c r="N266" s="229" t="s">
        <v>45</v>
      </c>
      <c r="O266" s="47"/>
      <c r="P266" s="230">
        <f>O266*H266</f>
        <v>0</v>
      </c>
      <c r="Q266" s="230">
        <v>0.02962</v>
      </c>
      <c r="R266" s="230">
        <f>Q266*H266</f>
        <v>0.65164</v>
      </c>
      <c r="S266" s="230">
        <v>0</v>
      </c>
      <c r="T266" s="231">
        <f>S266*H266</f>
        <v>0</v>
      </c>
      <c r="AR266" s="24" t="s">
        <v>185</v>
      </c>
      <c r="AT266" s="24" t="s">
        <v>144</v>
      </c>
      <c r="AU266" s="24" t="s">
        <v>84</v>
      </c>
      <c r="AY266" s="24" t="s">
        <v>141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24" t="s">
        <v>82</v>
      </c>
      <c r="BK266" s="232">
        <f>ROUND(I266*H266,2)</f>
        <v>0</v>
      </c>
      <c r="BL266" s="24" t="s">
        <v>185</v>
      </c>
      <c r="BM266" s="24" t="s">
        <v>404</v>
      </c>
    </row>
    <row r="267" s="11" customFormat="1">
      <c r="B267" s="233"/>
      <c r="C267" s="234"/>
      <c r="D267" s="235" t="s">
        <v>150</v>
      </c>
      <c r="E267" s="236" t="s">
        <v>30</v>
      </c>
      <c r="F267" s="237" t="s">
        <v>405</v>
      </c>
      <c r="G267" s="234"/>
      <c r="H267" s="236" t="s">
        <v>30</v>
      </c>
      <c r="I267" s="238"/>
      <c r="J267" s="234"/>
      <c r="K267" s="234"/>
      <c r="L267" s="239"/>
      <c r="M267" s="240"/>
      <c r="N267" s="241"/>
      <c r="O267" s="241"/>
      <c r="P267" s="241"/>
      <c r="Q267" s="241"/>
      <c r="R267" s="241"/>
      <c r="S267" s="241"/>
      <c r="T267" s="242"/>
      <c r="AT267" s="243" t="s">
        <v>150</v>
      </c>
      <c r="AU267" s="243" t="s">
        <v>84</v>
      </c>
      <c r="AV267" s="11" t="s">
        <v>82</v>
      </c>
      <c r="AW267" s="11" t="s">
        <v>37</v>
      </c>
      <c r="AX267" s="11" t="s">
        <v>74</v>
      </c>
      <c r="AY267" s="243" t="s">
        <v>141</v>
      </c>
    </row>
    <row r="268" s="11" customFormat="1">
      <c r="B268" s="233"/>
      <c r="C268" s="234"/>
      <c r="D268" s="235" t="s">
        <v>150</v>
      </c>
      <c r="E268" s="236" t="s">
        <v>30</v>
      </c>
      <c r="F268" s="237" t="s">
        <v>337</v>
      </c>
      <c r="G268" s="234"/>
      <c r="H268" s="236" t="s">
        <v>30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AT268" s="243" t="s">
        <v>150</v>
      </c>
      <c r="AU268" s="243" t="s">
        <v>84</v>
      </c>
      <c r="AV268" s="11" t="s">
        <v>82</v>
      </c>
      <c r="AW268" s="11" t="s">
        <v>37</v>
      </c>
      <c r="AX268" s="11" t="s">
        <v>74</v>
      </c>
      <c r="AY268" s="243" t="s">
        <v>141</v>
      </c>
    </row>
    <row r="269" s="12" customFormat="1">
      <c r="B269" s="244"/>
      <c r="C269" s="245"/>
      <c r="D269" s="235" t="s">
        <v>150</v>
      </c>
      <c r="E269" s="246" t="s">
        <v>30</v>
      </c>
      <c r="F269" s="247" t="s">
        <v>809</v>
      </c>
      <c r="G269" s="245"/>
      <c r="H269" s="248">
        <v>6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AT269" s="254" t="s">
        <v>150</v>
      </c>
      <c r="AU269" s="254" t="s">
        <v>84</v>
      </c>
      <c r="AV269" s="12" t="s">
        <v>84</v>
      </c>
      <c r="AW269" s="12" t="s">
        <v>37</v>
      </c>
      <c r="AX269" s="12" t="s">
        <v>74</v>
      </c>
      <c r="AY269" s="254" t="s">
        <v>141</v>
      </c>
    </row>
    <row r="270" s="12" customFormat="1">
      <c r="B270" s="244"/>
      <c r="C270" s="245"/>
      <c r="D270" s="235" t="s">
        <v>150</v>
      </c>
      <c r="E270" s="246" t="s">
        <v>30</v>
      </c>
      <c r="F270" s="247" t="s">
        <v>810</v>
      </c>
      <c r="G270" s="245"/>
      <c r="H270" s="248">
        <v>3.1200000000000001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AT270" s="254" t="s">
        <v>150</v>
      </c>
      <c r="AU270" s="254" t="s">
        <v>84</v>
      </c>
      <c r="AV270" s="12" t="s">
        <v>84</v>
      </c>
      <c r="AW270" s="12" t="s">
        <v>37</v>
      </c>
      <c r="AX270" s="12" t="s">
        <v>74</v>
      </c>
      <c r="AY270" s="254" t="s">
        <v>141</v>
      </c>
    </row>
    <row r="271" s="11" customFormat="1">
      <c r="B271" s="233"/>
      <c r="C271" s="234"/>
      <c r="D271" s="235" t="s">
        <v>150</v>
      </c>
      <c r="E271" s="236" t="s">
        <v>30</v>
      </c>
      <c r="F271" s="237" t="s">
        <v>339</v>
      </c>
      <c r="G271" s="234"/>
      <c r="H271" s="236" t="s">
        <v>30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AT271" s="243" t="s">
        <v>150</v>
      </c>
      <c r="AU271" s="243" t="s">
        <v>84</v>
      </c>
      <c r="AV271" s="11" t="s">
        <v>82</v>
      </c>
      <c r="AW271" s="11" t="s">
        <v>37</v>
      </c>
      <c r="AX271" s="11" t="s">
        <v>74</v>
      </c>
      <c r="AY271" s="243" t="s">
        <v>141</v>
      </c>
    </row>
    <row r="272" s="12" customFormat="1">
      <c r="B272" s="244"/>
      <c r="C272" s="245"/>
      <c r="D272" s="235" t="s">
        <v>150</v>
      </c>
      <c r="E272" s="246" t="s">
        <v>30</v>
      </c>
      <c r="F272" s="247" t="s">
        <v>810</v>
      </c>
      <c r="G272" s="245"/>
      <c r="H272" s="248">
        <v>3.1200000000000001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AT272" s="254" t="s">
        <v>150</v>
      </c>
      <c r="AU272" s="254" t="s">
        <v>84</v>
      </c>
      <c r="AV272" s="12" t="s">
        <v>84</v>
      </c>
      <c r="AW272" s="12" t="s">
        <v>37</v>
      </c>
      <c r="AX272" s="12" t="s">
        <v>74</v>
      </c>
      <c r="AY272" s="254" t="s">
        <v>141</v>
      </c>
    </row>
    <row r="273" s="12" customFormat="1">
      <c r="B273" s="244"/>
      <c r="C273" s="245"/>
      <c r="D273" s="235" t="s">
        <v>150</v>
      </c>
      <c r="E273" s="246" t="s">
        <v>30</v>
      </c>
      <c r="F273" s="247" t="s">
        <v>811</v>
      </c>
      <c r="G273" s="245"/>
      <c r="H273" s="248">
        <v>0.76000000000000001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AT273" s="254" t="s">
        <v>150</v>
      </c>
      <c r="AU273" s="254" t="s">
        <v>84</v>
      </c>
      <c r="AV273" s="12" t="s">
        <v>84</v>
      </c>
      <c r="AW273" s="12" t="s">
        <v>37</v>
      </c>
      <c r="AX273" s="12" t="s">
        <v>74</v>
      </c>
      <c r="AY273" s="254" t="s">
        <v>141</v>
      </c>
    </row>
    <row r="274" s="14" customFormat="1">
      <c r="B274" s="266"/>
      <c r="C274" s="267"/>
      <c r="D274" s="235" t="s">
        <v>150</v>
      </c>
      <c r="E274" s="268" t="s">
        <v>30</v>
      </c>
      <c r="F274" s="269" t="s">
        <v>342</v>
      </c>
      <c r="G274" s="267"/>
      <c r="H274" s="270">
        <v>13</v>
      </c>
      <c r="I274" s="271"/>
      <c r="J274" s="267"/>
      <c r="K274" s="267"/>
      <c r="L274" s="272"/>
      <c r="M274" s="273"/>
      <c r="N274" s="274"/>
      <c r="O274" s="274"/>
      <c r="P274" s="274"/>
      <c r="Q274" s="274"/>
      <c r="R274" s="274"/>
      <c r="S274" s="274"/>
      <c r="T274" s="275"/>
      <c r="AT274" s="276" t="s">
        <v>150</v>
      </c>
      <c r="AU274" s="276" t="s">
        <v>84</v>
      </c>
      <c r="AV274" s="14" t="s">
        <v>159</v>
      </c>
      <c r="AW274" s="14" t="s">
        <v>37</v>
      </c>
      <c r="AX274" s="14" t="s">
        <v>74</v>
      </c>
      <c r="AY274" s="276" t="s">
        <v>141</v>
      </c>
    </row>
    <row r="275" s="11" customFormat="1">
      <c r="B275" s="233"/>
      <c r="C275" s="234"/>
      <c r="D275" s="235" t="s">
        <v>150</v>
      </c>
      <c r="E275" s="236" t="s">
        <v>30</v>
      </c>
      <c r="F275" s="237" t="s">
        <v>407</v>
      </c>
      <c r="G275" s="234"/>
      <c r="H275" s="236" t="s">
        <v>30</v>
      </c>
      <c r="I275" s="238"/>
      <c r="J275" s="234"/>
      <c r="K275" s="234"/>
      <c r="L275" s="239"/>
      <c r="M275" s="240"/>
      <c r="N275" s="241"/>
      <c r="O275" s="241"/>
      <c r="P275" s="241"/>
      <c r="Q275" s="241"/>
      <c r="R275" s="241"/>
      <c r="S275" s="241"/>
      <c r="T275" s="242"/>
      <c r="AT275" s="243" t="s">
        <v>150</v>
      </c>
      <c r="AU275" s="243" t="s">
        <v>84</v>
      </c>
      <c r="AV275" s="11" t="s">
        <v>82</v>
      </c>
      <c r="AW275" s="11" t="s">
        <v>37</v>
      </c>
      <c r="AX275" s="11" t="s">
        <v>74</v>
      </c>
      <c r="AY275" s="243" t="s">
        <v>141</v>
      </c>
    </row>
    <row r="276" s="11" customFormat="1">
      <c r="B276" s="233"/>
      <c r="C276" s="234"/>
      <c r="D276" s="235" t="s">
        <v>150</v>
      </c>
      <c r="E276" s="236" t="s">
        <v>30</v>
      </c>
      <c r="F276" s="237" t="s">
        <v>337</v>
      </c>
      <c r="G276" s="234"/>
      <c r="H276" s="236" t="s">
        <v>30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AT276" s="243" t="s">
        <v>150</v>
      </c>
      <c r="AU276" s="243" t="s">
        <v>84</v>
      </c>
      <c r="AV276" s="11" t="s">
        <v>82</v>
      </c>
      <c r="AW276" s="11" t="s">
        <v>37</v>
      </c>
      <c r="AX276" s="11" t="s">
        <v>74</v>
      </c>
      <c r="AY276" s="243" t="s">
        <v>141</v>
      </c>
    </row>
    <row r="277" s="12" customFormat="1">
      <c r="B277" s="244"/>
      <c r="C277" s="245"/>
      <c r="D277" s="235" t="s">
        <v>150</v>
      </c>
      <c r="E277" s="246" t="s">
        <v>30</v>
      </c>
      <c r="F277" s="247" t="s">
        <v>814</v>
      </c>
      <c r="G277" s="245"/>
      <c r="H277" s="248">
        <v>4.7999999999999998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AT277" s="254" t="s">
        <v>150</v>
      </c>
      <c r="AU277" s="254" t="s">
        <v>84</v>
      </c>
      <c r="AV277" s="12" t="s">
        <v>84</v>
      </c>
      <c r="AW277" s="12" t="s">
        <v>37</v>
      </c>
      <c r="AX277" s="12" t="s">
        <v>74</v>
      </c>
      <c r="AY277" s="254" t="s">
        <v>141</v>
      </c>
    </row>
    <row r="278" s="12" customFormat="1">
      <c r="B278" s="244"/>
      <c r="C278" s="245"/>
      <c r="D278" s="235" t="s">
        <v>150</v>
      </c>
      <c r="E278" s="246" t="s">
        <v>30</v>
      </c>
      <c r="F278" s="247" t="s">
        <v>815</v>
      </c>
      <c r="G278" s="245"/>
      <c r="H278" s="248">
        <v>1.9199999999999999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AT278" s="254" t="s">
        <v>150</v>
      </c>
      <c r="AU278" s="254" t="s">
        <v>84</v>
      </c>
      <c r="AV278" s="12" t="s">
        <v>84</v>
      </c>
      <c r="AW278" s="12" t="s">
        <v>37</v>
      </c>
      <c r="AX278" s="12" t="s">
        <v>74</v>
      </c>
      <c r="AY278" s="254" t="s">
        <v>141</v>
      </c>
    </row>
    <row r="279" s="11" customFormat="1">
      <c r="B279" s="233"/>
      <c r="C279" s="234"/>
      <c r="D279" s="235" t="s">
        <v>150</v>
      </c>
      <c r="E279" s="236" t="s">
        <v>30</v>
      </c>
      <c r="F279" s="237" t="s">
        <v>339</v>
      </c>
      <c r="G279" s="234"/>
      <c r="H279" s="236" t="s">
        <v>30</v>
      </c>
      <c r="I279" s="238"/>
      <c r="J279" s="234"/>
      <c r="K279" s="234"/>
      <c r="L279" s="239"/>
      <c r="M279" s="240"/>
      <c r="N279" s="241"/>
      <c r="O279" s="241"/>
      <c r="P279" s="241"/>
      <c r="Q279" s="241"/>
      <c r="R279" s="241"/>
      <c r="S279" s="241"/>
      <c r="T279" s="242"/>
      <c r="AT279" s="243" t="s">
        <v>150</v>
      </c>
      <c r="AU279" s="243" t="s">
        <v>84</v>
      </c>
      <c r="AV279" s="11" t="s">
        <v>82</v>
      </c>
      <c r="AW279" s="11" t="s">
        <v>37</v>
      </c>
      <c r="AX279" s="11" t="s">
        <v>74</v>
      </c>
      <c r="AY279" s="243" t="s">
        <v>141</v>
      </c>
    </row>
    <row r="280" s="12" customFormat="1">
      <c r="B280" s="244"/>
      <c r="C280" s="245"/>
      <c r="D280" s="235" t="s">
        <v>150</v>
      </c>
      <c r="E280" s="246" t="s">
        <v>30</v>
      </c>
      <c r="F280" s="247" t="s">
        <v>815</v>
      </c>
      <c r="G280" s="245"/>
      <c r="H280" s="248">
        <v>1.9199999999999999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AT280" s="254" t="s">
        <v>150</v>
      </c>
      <c r="AU280" s="254" t="s">
        <v>84</v>
      </c>
      <c r="AV280" s="12" t="s">
        <v>84</v>
      </c>
      <c r="AW280" s="12" t="s">
        <v>37</v>
      </c>
      <c r="AX280" s="12" t="s">
        <v>74</v>
      </c>
      <c r="AY280" s="254" t="s">
        <v>141</v>
      </c>
    </row>
    <row r="281" s="12" customFormat="1">
      <c r="B281" s="244"/>
      <c r="C281" s="245"/>
      <c r="D281" s="235" t="s">
        <v>150</v>
      </c>
      <c r="E281" s="246" t="s">
        <v>30</v>
      </c>
      <c r="F281" s="247" t="s">
        <v>816</v>
      </c>
      <c r="G281" s="245"/>
      <c r="H281" s="248">
        <v>0.35999999999999999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AT281" s="254" t="s">
        <v>150</v>
      </c>
      <c r="AU281" s="254" t="s">
        <v>84</v>
      </c>
      <c r="AV281" s="12" t="s">
        <v>84</v>
      </c>
      <c r="AW281" s="12" t="s">
        <v>37</v>
      </c>
      <c r="AX281" s="12" t="s">
        <v>74</v>
      </c>
      <c r="AY281" s="254" t="s">
        <v>141</v>
      </c>
    </row>
    <row r="282" s="14" customFormat="1">
      <c r="B282" s="266"/>
      <c r="C282" s="267"/>
      <c r="D282" s="235" t="s">
        <v>150</v>
      </c>
      <c r="E282" s="268" t="s">
        <v>30</v>
      </c>
      <c r="F282" s="269" t="s">
        <v>347</v>
      </c>
      <c r="G282" s="267"/>
      <c r="H282" s="270">
        <v>9</v>
      </c>
      <c r="I282" s="271"/>
      <c r="J282" s="267"/>
      <c r="K282" s="267"/>
      <c r="L282" s="272"/>
      <c r="M282" s="273"/>
      <c r="N282" s="274"/>
      <c r="O282" s="274"/>
      <c r="P282" s="274"/>
      <c r="Q282" s="274"/>
      <c r="R282" s="274"/>
      <c r="S282" s="274"/>
      <c r="T282" s="275"/>
      <c r="AT282" s="276" t="s">
        <v>150</v>
      </c>
      <c r="AU282" s="276" t="s">
        <v>84</v>
      </c>
      <c r="AV282" s="14" t="s">
        <v>159</v>
      </c>
      <c r="AW282" s="14" t="s">
        <v>37</v>
      </c>
      <c r="AX282" s="14" t="s">
        <v>74</v>
      </c>
      <c r="AY282" s="276" t="s">
        <v>141</v>
      </c>
    </row>
    <row r="283" s="13" customFormat="1">
      <c r="B283" s="255"/>
      <c r="C283" s="256"/>
      <c r="D283" s="235" t="s">
        <v>150</v>
      </c>
      <c r="E283" s="257" t="s">
        <v>30</v>
      </c>
      <c r="F283" s="258" t="s">
        <v>170</v>
      </c>
      <c r="G283" s="256"/>
      <c r="H283" s="259">
        <v>22</v>
      </c>
      <c r="I283" s="260"/>
      <c r="J283" s="256"/>
      <c r="K283" s="256"/>
      <c r="L283" s="261"/>
      <c r="M283" s="262"/>
      <c r="N283" s="263"/>
      <c r="O283" s="263"/>
      <c r="P283" s="263"/>
      <c r="Q283" s="263"/>
      <c r="R283" s="263"/>
      <c r="S283" s="263"/>
      <c r="T283" s="264"/>
      <c r="AT283" s="265" t="s">
        <v>150</v>
      </c>
      <c r="AU283" s="265" t="s">
        <v>84</v>
      </c>
      <c r="AV283" s="13" t="s">
        <v>148</v>
      </c>
      <c r="AW283" s="13" t="s">
        <v>37</v>
      </c>
      <c r="AX283" s="13" t="s">
        <v>82</v>
      </c>
      <c r="AY283" s="265" t="s">
        <v>141</v>
      </c>
    </row>
    <row r="284" s="1" customFormat="1" ht="16.5" customHeight="1">
      <c r="B284" s="46"/>
      <c r="C284" s="277" t="s">
        <v>436</v>
      </c>
      <c r="D284" s="277" t="s">
        <v>349</v>
      </c>
      <c r="E284" s="278" t="s">
        <v>412</v>
      </c>
      <c r="F284" s="279" t="s">
        <v>413</v>
      </c>
      <c r="G284" s="280" t="s">
        <v>147</v>
      </c>
      <c r="H284" s="281">
        <v>14</v>
      </c>
      <c r="I284" s="282"/>
      <c r="J284" s="283">
        <f>ROUND(I284*H284,2)</f>
        <v>0</v>
      </c>
      <c r="K284" s="279" t="s">
        <v>162</v>
      </c>
      <c r="L284" s="284"/>
      <c r="M284" s="285" t="s">
        <v>30</v>
      </c>
      <c r="N284" s="286" t="s">
        <v>45</v>
      </c>
      <c r="O284" s="47"/>
      <c r="P284" s="230">
        <f>O284*H284</f>
        <v>0</v>
      </c>
      <c r="Q284" s="230">
        <v>0.028400000000000002</v>
      </c>
      <c r="R284" s="230">
        <f>Q284*H284</f>
        <v>0.39760000000000001</v>
      </c>
      <c r="S284" s="230">
        <v>0</v>
      </c>
      <c r="T284" s="231">
        <f>S284*H284</f>
        <v>0</v>
      </c>
      <c r="AR284" s="24" t="s">
        <v>348</v>
      </c>
      <c r="AT284" s="24" t="s">
        <v>349</v>
      </c>
      <c r="AU284" s="24" t="s">
        <v>84</v>
      </c>
      <c r="AY284" s="24" t="s">
        <v>141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24" t="s">
        <v>82</v>
      </c>
      <c r="BK284" s="232">
        <f>ROUND(I284*H284,2)</f>
        <v>0</v>
      </c>
      <c r="BL284" s="24" t="s">
        <v>185</v>
      </c>
      <c r="BM284" s="24" t="s">
        <v>414</v>
      </c>
    </row>
    <row r="285" s="11" customFormat="1">
      <c r="B285" s="233"/>
      <c r="C285" s="234"/>
      <c r="D285" s="235" t="s">
        <v>150</v>
      </c>
      <c r="E285" s="236" t="s">
        <v>30</v>
      </c>
      <c r="F285" s="237" t="s">
        <v>415</v>
      </c>
      <c r="G285" s="234"/>
      <c r="H285" s="236" t="s">
        <v>30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AT285" s="243" t="s">
        <v>150</v>
      </c>
      <c r="AU285" s="243" t="s">
        <v>84</v>
      </c>
      <c r="AV285" s="11" t="s">
        <v>82</v>
      </c>
      <c r="AW285" s="11" t="s">
        <v>37</v>
      </c>
      <c r="AX285" s="11" t="s">
        <v>74</v>
      </c>
      <c r="AY285" s="243" t="s">
        <v>141</v>
      </c>
    </row>
    <row r="286" s="11" customFormat="1">
      <c r="B286" s="233"/>
      <c r="C286" s="234"/>
      <c r="D286" s="235" t="s">
        <v>150</v>
      </c>
      <c r="E286" s="236" t="s">
        <v>30</v>
      </c>
      <c r="F286" s="237" t="s">
        <v>416</v>
      </c>
      <c r="G286" s="234"/>
      <c r="H286" s="236" t="s">
        <v>30</v>
      </c>
      <c r="I286" s="238"/>
      <c r="J286" s="234"/>
      <c r="K286" s="234"/>
      <c r="L286" s="239"/>
      <c r="M286" s="240"/>
      <c r="N286" s="241"/>
      <c r="O286" s="241"/>
      <c r="P286" s="241"/>
      <c r="Q286" s="241"/>
      <c r="R286" s="241"/>
      <c r="S286" s="241"/>
      <c r="T286" s="242"/>
      <c r="AT286" s="243" t="s">
        <v>150</v>
      </c>
      <c r="AU286" s="243" t="s">
        <v>84</v>
      </c>
      <c r="AV286" s="11" t="s">
        <v>82</v>
      </c>
      <c r="AW286" s="11" t="s">
        <v>37</v>
      </c>
      <c r="AX286" s="11" t="s">
        <v>74</v>
      </c>
      <c r="AY286" s="243" t="s">
        <v>141</v>
      </c>
    </row>
    <row r="287" s="12" customFormat="1">
      <c r="B287" s="244"/>
      <c r="C287" s="245"/>
      <c r="D287" s="235" t="s">
        <v>150</v>
      </c>
      <c r="E287" s="246" t="s">
        <v>30</v>
      </c>
      <c r="F287" s="247" t="s">
        <v>817</v>
      </c>
      <c r="G287" s="245"/>
      <c r="H287" s="248">
        <v>14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AT287" s="254" t="s">
        <v>150</v>
      </c>
      <c r="AU287" s="254" t="s">
        <v>84</v>
      </c>
      <c r="AV287" s="12" t="s">
        <v>84</v>
      </c>
      <c r="AW287" s="12" t="s">
        <v>37</v>
      </c>
      <c r="AX287" s="12" t="s">
        <v>82</v>
      </c>
      <c r="AY287" s="254" t="s">
        <v>141</v>
      </c>
    </row>
    <row r="288" s="1" customFormat="1" ht="25.5" customHeight="1">
      <c r="B288" s="46"/>
      <c r="C288" s="277" t="s">
        <v>444</v>
      </c>
      <c r="D288" s="277" t="s">
        <v>349</v>
      </c>
      <c r="E288" s="278" t="s">
        <v>419</v>
      </c>
      <c r="F288" s="279" t="s">
        <v>420</v>
      </c>
      <c r="G288" s="280" t="s">
        <v>147</v>
      </c>
      <c r="H288" s="281">
        <v>10</v>
      </c>
      <c r="I288" s="282"/>
      <c r="J288" s="283">
        <f>ROUND(I288*H288,2)</f>
        <v>0</v>
      </c>
      <c r="K288" s="279" t="s">
        <v>30</v>
      </c>
      <c r="L288" s="284"/>
      <c r="M288" s="285" t="s">
        <v>30</v>
      </c>
      <c r="N288" s="286" t="s">
        <v>45</v>
      </c>
      <c r="O288" s="47"/>
      <c r="P288" s="230">
        <f>O288*H288</f>
        <v>0</v>
      </c>
      <c r="Q288" s="230">
        <v>0.020799999999999999</v>
      </c>
      <c r="R288" s="230">
        <f>Q288*H288</f>
        <v>0.20799999999999999</v>
      </c>
      <c r="S288" s="230">
        <v>0</v>
      </c>
      <c r="T288" s="231">
        <f>S288*H288</f>
        <v>0</v>
      </c>
      <c r="AR288" s="24" t="s">
        <v>348</v>
      </c>
      <c r="AT288" s="24" t="s">
        <v>349</v>
      </c>
      <c r="AU288" s="24" t="s">
        <v>84</v>
      </c>
      <c r="AY288" s="24" t="s">
        <v>141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24" t="s">
        <v>82</v>
      </c>
      <c r="BK288" s="232">
        <f>ROUND(I288*H288,2)</f>
        <v>0</v>
      </c>
      <c r="BL288" s="24" t="s">
        <v>185</v>
      </c>
      <c r="BM288" s="24" t="s">
        <v>421</v>
      </c>
    </row>
    <row r="289" s="11" customFormat="1">
      <c r="B289" s="233"/>
      <c r="C289" s="234"/>
      <c r="D289" s="235" t="s">
        <v>150</v>
      </c>
      <c r="E289" s="236" t="s">
        <v>30</v>
      </c>
      <c r="F289" s="237" t="s">
        <v>415</v>
      </c>
      <c r="G289" s="234"/>
      <c r="H289" s="236" t="s">
        <v>30</v>
      </c>
      <c r="I289" s="238"/>
      <c r="J289" s="234"/>
      <c r="K289" s="234"/>
      <c r="L289" s="239"/>
      <c r="M289" s="240"/>
      <c r="N289" s="241"/>
      <c r="O289" s="241"/>
      <c r="P289" s="241"/>
      <c r="Q289" s="241"/>
      <c r="R289" s="241"/>
      <c r="S289" s="241"/>
      <c r="T289" s="242"/>
      <c r="AT289" s="243" t="s">
        <v>150</v>
      </c>
      <c r="AU289" s="243" t="s">
        <v>84</v>
      </c>
      <c r="AV289" s="11" t="s">
        <v>82</v>
      </c>
      <c r="AW289" s="11" t="s">
        <v>37</v>
      </c>
      <c r="AX289" s="11" t="s">
        <v>74</v>
      </c>
      <c r="AY289" s="243" t="s">
        <v>141</v>
      </c>
    </row>
    <row r="290" s="11" customFormat="1">
      <c r="B290" s="233"/>
      <c r="C290" s="234"/>
      <c r="D290" s="235" t="s">
        <v>150</v>
      </c>
      <c r="E290" s="236" t="s">
        <v>30</v>
      </c>
      <c r="F290" s="237" t="s">
        <v>422</v>
      </c>
      <c r="G290" s="234"/>
      <c r="H290" s="236" t="s">
        <v>30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AT290" s="243" t="s">
        <v>150</v>
      </c>
      <c r="AU290" s="243" t="s">
        <v>84</v>
      </c>
      <c r="AV290" s="11" t="s">
        <v>82</v>
      </c>
      <c r="AW290" s="11" t="s">
        <v>37</v>
      </c>
      <c r="AX290" s="11" t="s">
        <v>74</v>
      </c>
      <c r="AY290" s="243" t="s">
        <v>141</v>
      </c>
    </row>
    <row r="291" s="12" customFormat="1">
      <c r="B291" s="244"/>
      <c r="C291" s="245"/>
      <c r="D291" s="235" t="s">
        <v>150</v>
      </c>
      <c r="E291" s="246" t="s">
        <v>30</v>
      </c>
      <c r="F291" s="247" t="s">
        <v>818</v>
      </c>
      <c r="G291" s="245"/>
      <c r="H291" s="248">
        <v>10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AT291" s="254" t="s">
        <v>150</v>
      </c>
      <c r="AU291" s="254" t="s">
        <v>84</v>
      </c>
      <c r="AV291" s="12" t="s">
        <v>84</v>
      </c>
      <c r="AW291" s="12" t="s">
        <v>37</v>
      </c>
      <c r="AX291" s="12" t="s">
        <v>82</v>
      </c>
      <c r="AY291" s="254" t="s">
        <v>141</v>
      </c>
    </row>
    <row r="292" s="1" customFormat="1" ht="16.5" customHeight="1">
      <c r="B292" s="46"/>
      <c r="C292" s="221" t="s">
        <v>450</v>
      </c>
      <c r="D292" s="221" t="s">
        <v>144</v>
      </c>
      <c r="E292" s="222" t="s">
        <v>425</v>
      </c>
      <c r="F292" s="223" t="s">
        <v>426</v>
      </c>
      <c r="G292" s="224" t="s">
        <v>302</v>
      </c>
      <c r="H292" s="225">
        <v>1.2569999999999999</v>
      </c>
      <c r="I292" s="226"/>
      <c r="J292" s="227">
        <f>ROUND(I292*H292,2)</f>
        <v>0</v>
      </c>
      <c r="K292" s="223" t="s">
        <v>162</v>
      </c>
      <c r="L292" s="72"/>
      <c r="M292" s="228" t="s">
        <v>30</v>
      </c>
      <c r="N292" s="229" t="s">
        <v>45</v>
      </c>
      <c r="O292" s="47"/>
      <c r="P292" s="230">
        <f>O292*H292</f>
        <v>0</v>
      </c>
      <c r="Q292" s="230">
        <v>0</v>
      </c>
      <c r="R292" s="230">
        <f>Q292*H292</f>
        <v>0</v>
      </c>
      <c r="S292" s="230">
        <v>0</v>
      </c>
      <c r="T292" s="231">
        <f>S292*H292</f>
        <v>0</v>
      </c>
      <c r="AR292" s="24" t="s">
        <v>185</v>
      </c>
      <c r="AT292" s="24" t="s">
        <v>144</v>
      </c>
      <c r="AU292" s="24" t="s">
        <v>84</v>
      </c>
      <c r="AY292" s="24" t="s">
        <v>141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24" t="s">
        <v>82</v>
      </c>
      <c r="BK292" s="232">
        <f>ROUND(I292*H292,2)</f>
        <v>0</v>
      </c>
      <c r="BL292" s="24" t="s">
        <v>185</v>
      </c>
      <c r="BM292" s="24" t="s">
        <v>427</v>
      </c>
    </row>
    <row r="293" s="10" customFormat="1" ht="29.88" customHeight="1">
      <c r="B293" s="205"/>
      <c r="C293" s="206"/>
      <c r="D293" s="207" t="s">
        <v>73</v>
      </c>
      <c r="E293" s="219" t="s">
        <v>428</v>
      </c>
      <c r="F293" s="219" t="s">
        <v>429</v>
      </c>
      <c r="G293" s="206"/>
      <c r="H293" s="206"/>
      <c r="I293" s="209"/>
      <c r="J293" s="220">
        <f>BK293</f>
        <v>0</v>
      </c>
      <c r="K293" s="206"/>
      <c r="L293" s="211"/>
      <c r="M293" s="212"/>
      <c r="N293" s="213"/>
      <c r="O293" s="213"/>
      <c r="P293" s="214">
        <f>SUM(P294:P321)</f>
        <v>0</v>
      </c>
      <c r="Q293" s="213"/>
      <c r="R293" s="214">
        <f>SUM(R294:R321)</f>
        <v>0.25147000000000003</v>
      </c>
      <c r="S293" s="213"/>
      <c r="T293" s="215">
        <f>SUM(T294:T321)</f>
        <v>0</v>
      </c>
      <c r="AR293" s="216" t="s">
        <v>84</v>
      </c>
      <c r="AT293" s="217" t="s">
        <v>73</v>
      </c>
      <c r="AU293" s="217" t="s">
        <v>82</v>
      </c>
      <c r="AY293" s="216" t="s">
        <v>141</v>
      </c>
      <c r="BK293" s="218">
        <f>SUM(BK294:BK321)</f>
        <v>0</v>
      </c>
    </row>
    <row r="294" s="1" customFormat="1" ht="25.5" customHeight="1">
      <c r="B294" s="46"/>
      <c r="C294" s="221" t="s">
        <v>457</v>
      </c>
      <c r="D294" s="221" t="s">
        <v>144</v>
      </c>
      <c r="E294" s="222" t="s">
        <v>431</v>
      </c>
      <c r="F294" s="223" t="s">
        <v>432</v>
      </c>
      <c r="G294" s="224" t="s">
        <v>280</v>
      </c>
      <c r="H294" s="225">
        <v>123</v>
      </c>
      <c r="I294" s="226"/>
      <c r="J294" s="227">
        <f>ROUND(I294*H294,2)</f>
        <v>0</v>
      </c>
      <c r="K294" s="223" t="s">
        <v>30</v>
      </c>
      <c r="L294" s="72"/>
      <c r="M294" s="228" t="s">
        <v>30</v>
      </c>
      <c r="N294" s="229" t="s">
        <v>45</v>
      </c>
      <c r="O294" s="47"/>
      <c r="P294" s="230">
        <f>O294*H294</f>
        <v>0</v>
      </c>
      <c r="Q294" s="230">
        <v>0.00079000000000000001</v>
      </c>
      <c r="R294" s="230">
        <f>Q294*H294</f>
        <v>0.097170000000000006</v>
      </c>
      <c r="S294" s="230">
        <v>0</v>
      </c>
      <c r="T294" s="231">
        <f>S294*H294</f>
        <v>0</v>
      </c>
      <c r="AR294" s="24" t="s">
        <v>185</v>
      </c>
      <c r="AT294" s="24" t="s">
        <v>144</v>
      </c>
      <c r="AU294" s="24" t="s">
        <v>84</v>
      </c>
      <c r="AY294" s="24" t="s">
        <v>141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24" t="s">
        <v>82</v>
      </c>
      <c r="BK294" s="232">
        <f>ROUND(I294*H294,2)</f>
        <v>0</v>
      </c>
      <c r="BL294" s="24" t="s">
        <v>185</v>
      </c>
      <c r="BM294" s="24" t="s">
        <v>433</v>
      </c>
    </row>
    <row r="295" s="12" customFormat="1">
      <c r="B295" s="244"/>
      <c r="C295" s="245"/>
      <c r="D295" s="235" t="s">
        <v>150</v>
      </c>
      <c r="E295" s="246" t="s">
        <v>30</v>
      </c>
      <c r="F295" s="247" t="s">
        <v>819</v>
      </c>
      <c r="G295" s="245"/>
      <c r="H295" s="248">
        <v>120.3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AT295" s="254" t="s">
        <v>150</v>
      </c>
      <c r="AU295" s="254" t="s">
        <v>84</v>
      </c>
      <c r="AV295" s="12" t="s">
        <v>84</v>
      </c>
      <c r="AW295" s="12" t="s">
        <v>37</v>
      </c>
      <c r="AX295" s="12" t="s">
        <v>74</v>
      </c>
      <c r="AY295" s="254" t="s">
        <v>141</v>
      </c>
    </row>
    <row r="296" s="12" customFormat="1">
      <c r="B296" s="244"/>
      <c r="C296" s="245"/>
      <c r="D296" s="235" t="s">
        <v>150</v>
      </c>
      <c r="E296" s="246" t="s">
        <v>30</v>
      </c>
      <c r="F296" s="247" t="s">
        <v>820</v>
      </c>
      <c r="G296" s="245"/>
      <c r="H296" s="248">
        <v>2.7000000000000002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AT296" s="254" t="s">
        <v>150</v>
      </c>
      <c r="AU296" s="254" t="s">
        <v>84</v>
      </c>
      <c r="AV296" s="12" t="s">
        <v>84</v>
      </c>
      <c r="AW296" s="12" t="s">
        <v>37</v>
      </c>
      <c r="AX296" s="12" t="s">
        <v>74</v>
      </c>
      <c r="AY296" s="254" t="s">
        <v>141</v>
      </c>
    </row>
    <row r="297" s="13" customFormat="1">
      <c r="B297" s="255"/>
      <c r="C297" s="256"/>
      <c r="D297" s="235" t="s">
        <v>150</v>
      </c>
      <c r="E297" s="257" t="s">
        <v>30</v>
      </c>
      <c r="F297" s="258" t="s">
        <v>170</v>
      </c>
      <c r="G297" s="256"/>
      <c r="H297" s="259">
        <v>123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AT297" s="265" t="s">
        <v>150</v>
      </c>
      <c r="AU297" s="265" t="s">
        <v>84</v>
      </c>
      <c r="AV297" s="13" t="s">
        <v>148</v>
      </c>
      <c r="AW297" s="13" t="s">
        <v>37</v>
      </c>
      <c r="AX297" s="13" t="s">
        <v>82</v>
      </c>
      <c r="AY297" s="265" t="s">
        <v>141</v>
      </c>
    </row>
    <row r="298" s="11" customFormat="1">
      <c r="B298" s="233"/>
      <c r="C298" s="234"/>
      <c r="D298" s="235" t="s">
        <v>150</v>
      </c>
      <c r="E298" s="236" t="s">
        <v>30</v>
      </c>
      <c r="F298" s="237" t="s">
        <v>435</v>
      </c>
      <c r="G298" s="234"/>
      <c r="H298" s="236" t="s">
        <v>30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AT298" s="243" t="s">
        <v>150</v>
      </c>
      <c r="AU298" s="243" t="s">
        <v>84</v>
      </c>
      <c r="AV298" s="11" t="s">
        <v>82</v>
      </c>
      <c r="AW298" s="11" t="s">
        <v>37</v>
      </c>
      <c r="AX298" s="11" t="s">
        <v>74</v>
      </c>
      <c r="AY298" s="243" t="s">
        <v>141</v>
      </c>
    </row>
    <row r="299" s="1" customFormat="1" ht="25.5" customHeight="1">
      <c r="B299" s="46"/>
      <c r="C299" s="221" t="s">
        <v>463</v>
      </c>
      <c r="D299" s="221" t="s">
        <v>144</v>
      </c>
      <c r="E299" s="222" t="s">
        <v>437</v>
      </c>
      <c r="F299" s="223" t="s">
        <v>438</v>
      </c>
      <c r="G299" s="224" t="s">
        <v>280</v>
      </c>
      <c r="H299" s="225">
        <v>25</v>
      </c>
      <c r="I299" s="226"/>
      <c r="J299" s="227">
        <f>ROUND(I299*H299,2)</f>
        <v>0</v>
      </c>
      <c r="K299" s="223" t="s">
        <v>30</v>
      </c>
      <c r="L299" s="72"/>
      <c r="M299" s="228" t="s">
        <v>30</v>
      </c>
      <c r="N299" s="229" t="s">
        <v>45</v>
      </c>
      <c r="O299" s="47"/>
      <c r="P299" s="230">
        <f>O299*H299</f>
        <v>0</v>
      </c>
      <c r="Q299" s="230">
        <v>0.00141</v>
      </c>
      <c r="R299" s="230">
        <f>Q299*H299</f>
        <v>0.035250000000000004</v>
      </c>
      <c r="S299" s="230">
        <v>0</v>
      </c>
      <c r="T299" s="231">
        <f>S299*H299</f>
        <v>0</v>
      </c>
      <c r="AR299" s="24" t="s">
        <v>185</v>
      </c>
      <c r="AT299" s="24" t="s">
        <v>144</v>
      </c>
      <c r="AU299" s="24" t="s">
        <v>84</v>
      </c>
      <c r="AY299" s="24" t="s">
        <v>141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24" t="s">
        <v>82</v>
      </c>
      <c r="BK299" s="232">
        <f>ROUND(I299*H299,2)</f>
        <v>0</v>
      </c>
      <c r="BL299" s="24" t="s">
        <v>185</v>
      </c>
      <c r="BM299" s="24" t="s">
        <v>439</v>
      </c>
    </row>
    <row r="300" s="11" customFormat="1">
      <c r="B300" s="233"/>
      <c r="C300" s="234"/>
      <c r="D300" s="235" t="s">
        <v>150</v>
      </c>
      <c r="E300" s="236" t="s">
        <v>30</v>
      </c>
      <c r="F300" s="237" t="s">
        <v>440</v>
      </c>
      <c r="G300" s="234"/>
      <c r="H300" s="236" t="s">
        <v>30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AT300" s="243" t="s">
        <v>150</v>
      </c>
      <c r="AU300" s="243" t="s">
        <v>84</v>
      </c>
      <c r="AV300" s="11" t="s">
        <v>82</v>
      </c>
      <c r="AW300" s="11" t="s">
        <v>37</v>
      </c>
      <c r="AX300" s="11" t="s">
        <v>74</v>
      </c>
      <c r="AY300" s="243" t="s">
        <v>141</v>
      </c>
    </row>
    <row r="301" s="11" customFormat="1">
      <c r="B301" s="233"/>
      <c r="C301" s="234"/>
      <c r="D301" s="235" t="s">
        <v>150</v>
      </c>
      <c r="E301" s="236" t="s">
        <v>30</v>
      </c>
      <c r="F301" s="237" t="s">
        <v>441</v>
      </c>
      <c r="G301" s="234"/>
      <c r="H301" s="236" t="s">
        <v>30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AT301" s="243" t="s">
        <v>150</v>
      </c>
      <c r="AU301" s="243" t="s">
        <v>84</v>
      </c>
      <c r="AV301" s="11" t="s">
        <v>82</v>
      </c>
      <c r="AW301" s="11" t="s">
        <v>37</v>
      </c>
      <c r="AX301" s="11" t="s">
        <v>74</v>
      </c>
      <c r="AY301" s="243" t="s">
        <v>141</v>
      </c>
    </row>
    <row r="302" s="12" customFormat="1">
      <c r="B302" s="244"/>
      <c r="C302" s="245"/>
      <c r="D302" s="235" t="s">
        <v>150</v>
      </c>
      <c r="E302" s="246" t="s">
        <v>30</v>
      </c>
      <c r="F302" s="247" t="s">
        <v>442</v>
      </c>
      <c r="G302" s="245"/>
      <c r="H302" s="248">
        <v>24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AT302" s="254" t="s">
        <v>150</v>
      </c>
      <c r="AU302" s="254" t="s">
        <v>84</v>
      </c>
      <c r="AV302" s="12" t="s">
        <v>84</v>
      </c>
      <c r="AW302" s="12" t="s">
        <v>37</v>
      </c>
      <c r="AX302" s="12" t="s">
        <v>74</v>
      </c>
      <c r="AY302" s="254" t="s">
        <v>141</v>
      </c>
    </row>
    <row r="303" s="12" customFormat="1">
      <c r="B303" s="244"/>
      <c r="C303" s="245"/>
      <c r="D303" s="235" t="s">
        <v>150</v>
      </c>
      <c r="E303" s="246" t="s">
        <v>30</v>
      </c>
      <c r="F303" s="247" t="s">
        <v>443</v>
      </c>
      <c r="G303" s="245"/>
      <c r="H303" s="248">
        <v>1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AT303" s="254" t="s">
        <v>150</v>
      </c>
      <c r="AU303" s="254" t="s">
        <v>84</v>
      </c>
      <c r="AV303" s="12" t="s">
        <v>84</v>
      </c>
      <c r="AW303" s="12" t="s">
        <v>37</v>
      </c>
      <c r="AX303" s="12" t="s">
        <v>74</v>
      </c>
      <c r="AY303" s="254" t="s">
        <v>141</v>
      </c>
    </row>
    <row r="304" s="13" customFormat="1">
      <c r="B304" s="255"/>
      <c r="C304" s="256"/>
      <c r="D304" s="235" t="s">
        <v>150</v>
      </c>
      <c r="E304" s="257" t="s">
        <v>30</v>
      </c>
      <c r="F304" s="258" t="s">
        <v>170</v>
      </c>
      <c r="G304" s="256"/>
      <c r="H304" s="259">
        <v>25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AT304" s="265" t="s">
        <v>150</v>
      </c>
      <c r="AU304" s="265" t="s">
        <v>84</v>
      </c>
      <c r="AV304" s="13" t="s">
        <v>148</v>
      </c>
      <c r="AW304" s="13" t="s">
        <v>37</v>
      </c>
      <c r="AX304" s="13" t="s">
        <v>82</v>
      </c>
      <c r="AY304" s="265" t="s">
        <v>141</v>
      </c>
    </row>
    <row r="305" s="1" customFormat="1" ht="25.5" customHeight="1">
      <c r="B305" s="46"/>
      <c r="C305" s="221" t="s">
        <v>469</v>
      </c>
      <c r="D305" s="221" t="s">
        <v>144</v>
      </c>
      <c r="E305" s="222" t="s">
        <v>451</v>
      </c>
      <c r="F305" s="223" t="s">
        <v>452</v>
      </c>
      <c r="G305" s="224" t="s">
        <v>280</v>
      </c>
      <c r="H305" s="225">
        <v>49</v>
      </c>
      <c r="I305" s="226"/>
      <c r="J305" s="227">
        <f>ROUND(I305*H305,2)</f>
        <v>0</v>
      </c>
      <c r="K305" s="223" t="s">
        <v>30</v>
      </c>
      <c r="L305" s="72"/>
      <c r="M305" s="228" t="s">
        <v>30</v>
      </c>
      <c r="N305" s="229" t="s">
        <v>45</v>
      </c>
      <c r="O305" s="47"/>
      <c r="P305" s="230">
        <f>O305*H305</f>
        <v>0</v>
      </c>
      <c r="Q305" s="230">
        <v>0.00116</v>
      </c>
      <c r="R305" s="230">
        <f>Q305*H305</f>
        <v>0.056840000000000002</v>
      </c>
      <c r="S305" s="230">
        <v>0</v>
      </c>
      <c r="T305" s="231">
        <f>S305*H305</f>
        <v>0</v>
      </c>
      <c r="AR305" s="24" t="s">
        <v>185</v>
      </c>
      <c r="AT305" s="24" t="s">
        <v>144</v>
      </c>
      <c r="AU305" s="24" t="s">
        <v>84</v>
      </c>
      <c r="AY305" s="24" t="s">
        <v>141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24" t="s">
        <v>82</v>
      </c>
      <c r="BK305" s="232">
        <f>ROUND(I305*H305,2)</f>
        <v>0</v>
      </c>
      <c r="BL305" s="24" t="s">
        <v>185</v>
      </c>
      <c r="BM305" s="24" t="s">
        <v>453</v>
      </c>
    </row>
    <row r="306" s="11" customFormat="1">
      <c r="B306" s="233"/>
      <c r="C306" s="234"/>
      <c r="D306" s="235" t="s">
        <v>150</v>
      </c>
      <c r="E306" s="236" t="s">
        <v>30</v>
      </c>
      <c r="F306" s="237" t="s">
        <v>440</v>
      </c>
      <c r="G306" s="234"/>
      <c r="H306" s="236" t="s">
        <v>30</v>
      </c>
      <c r="I306" s="238"/>
      <c r="J306" s="234"/>
      <c r="K306" s="234"/>
      <c r="L306" s="239"/>
      <c r="M306" s="240"/>
      <c r="N306" s="241"/>
      <c r="O306" s="241"/>
      <c r="P306" s="241"/>
      <c r="Q306" s="241"/>
      <c r="R306" s="241"/>
      <c r="S306" s="241"/>
      <c r="T306" s="242"/>
      <c r="AT306" s="243" t="s">
        <v>150</v>
      </c>
      <c r="AU306" s="243" t="s">
        <v>84</v>
      </c>
      <c r="AV306" s="11" t="s">
        <v>82</v>
      </c>
      <c r="AW306" s="11" t="s">
        <v>37</v>
      </c>
      <c r="AX306" s="11" t="s">
        <v>74</v>
      </c>
      <c r="AY306" s="243" t="s">
        <v>141</v>
      </c>
    </row>
    <row r="307" s="11" customFormat="1">
      <c r="B307" s="233"/>
      <c r="C307" s="234"/>
      <c r="D307" s="235" t="s">
        <v>150</v>
      </c>
      <c r="E307" s="236" t="s">
        <v>30</v>
      </c>
      <c r="F307" s="237" t="s">
        <v>441</v>
      </c>
      <c r="G307" s="234"/>
      <c r="H307" s="236" t="s">
        <v>30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AT307" s="243" t="s">
        <v>150</v>
      </c>
      <c r="AU307" s="243" t="s">
        <v>84</v>
      </c>
      <c r="AV307" s="11" t="s">
        <v>82</v>
      </c>
      <c r="AW307" s="11" t="s">
        <v>37</v>
      </c>
      <c r="AX307" s="11" t="s">
        <v>74</v>
      </c>
      <c r="AY307" s="243" t="s">
        <v>141</v>
      </c>
    </row>
    <row r="308" s="12" customFormat="1">
      <c r="B308" s="244"/>
      <c r="C308" s="245"/>
      <c r="D308" s="235" t="s">
        <v>150</v>
      </c>
      <c r="E308" s="246" t="s">
        <v>30</v>
      </c>
      <c r="F308" s="247" t="s">
        <v>442</v>
      </c>
      <c r="G308" s="245"/>
      <c r="H308" s="248">
        <v>24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AT308" s="254" t="s">
        <v>150</v>
      </c>
      <c r="AU308" s="254" t="s">
        <v>84</v>
      </c>
      <c r="AV308" s="12" t="s">
        <v>84</v>
      </c>
      <c r="AW308" s="12" t="s">
        <v>37</v>
      </c>
      <c r="AX308" s="12" t="s">
        <v>74</v>
      </c>
      <c r="AY308" s="254" t="s">
        <v>141</v>
      </c>
    </row>
    <row r="309" s="11" customFormat="1">
      <c r="B309" s="233"/>
      <c r="C309" s="234"/>
      <c r="D309" s="235" t="s">
        <v>150</v>
      </c>
      <c r="E309" s="236" t="s">
        <v>30</v>
      </c>
      <c r="F309" s="237" t="s">
        <v>339</v>
      </c>
      <c r="G309" s="234"/>
      <c r="H309" s="236" t="s">
        <v>30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AT309" s="243" t="s">
        <v>150</v>
      </c>
      <c r="AU309" s="243" t="s">
        <v>84</v>
      </c>
      <c r="AV309" s="11" t="s">
        <v>82</v>
      </c>
      <c r="AW309" s="11" t="s">
        <v>37</v>
      </c>
      <c r="AX309" s="11" t="s">
        <v>74</v>
      </c>
      <c r="AY309" s="243" t="s">
        <v>141</v>
      </c>
    </row>
    <row r="310" s="12" customFormat="1">
      <c r="B310" s="244"/>
      <c r="C310" s="245"/>
      <c r="D310" s="235" t="s">
        <v>150</v>
      </c>
      <c r="E310" s="246" t="s">
        <v>30</v>
      </c>
      <c r="F310" s="247" t="s">
        <v>442</v>
      </c>
      <c r="G310" s="245"/>
      <c r="H310" s="248">
        <v>24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AT310" s="254" t="s">
        <v>150</v>
      </c>
      <c r="AU310" s="254" t="s">
        <v>84</v>
      </c>
      <c r="AV310" s="12" t="s">
        <v>84</v>
      </c>
      <c r="AW310" s="12" t="s">
        <v>37</v>
      </c>
      <c r="AX310" s="12" t="s">
        <v>74</v>
      </c>
      <c r="AY310" s="254" t="s">
        <v>141</v>
      </c>
    </row>
    <row r="311" s="12" customFormat="1">
      <c r="B311" s="244"/>
      <c r="C311" s="245"/>
      <c r="D311" s="235" t="s">
        <v>150</v>
      </c>
      <c r="E311" s="246" t="s">
        <v>30</v>
      </c>
      <c r="F311" s="247" t="s">
        <v>821</v>
      </c>
      <c r="G311" s="245"/>
      <c r="H311" s="248">
        <v>1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AT311" s="254" t="s">
        <v>150</v>
      </c>
      <c r="AU311" s="254" t="s">
        <v>84</v>
      </c>
      <c r="AV311" s="12" t="s">
        <v>84</v>
      </c>
      <c r="AW311" s="12" t="s">
        <v>37</v>
      </c>
      <c r="AX311" s="12" t="s">
        <v>74</v>
      </c>
      <c r="AY311" s="254" t="s">
        <v>141</v>
      </c>
    </row>
    <row r="312" s="13" customFormat="1">
      <c r="B312" s="255"/>
      <c r="C312" s="256"/>
      <c r="D312" s="235" t="s">
        <v>150</v>
      </c>
      <c r="E312" s="257" t="s">
        <v>30</v>
      </c>
      <c r="F312" s="258" t="s">
        <v>170</v>
      </c>
      <c r="G312" s="256"/>
      <c r="H312" s="259">
        <v>49</v>
      </c>
      <c r="I312" s="260"/>
      <c r="J312" s="256"/>
      <c r="K312" s="256"/>
      <c r="L312" s="261"/>
      <c r="M312" s="262"/>
      <c r="N312" s="263"/>
      <c r="O312" s="263"/>
      <c r="P312" s="263"/>
      <c r="Q312" s="263"/>
      <c r="R312" s="263"/>
      <c r="S312" s="263"/>
      <c r="T312" s="264"/>
      <c r="AT312" s="265" t="s">
        <v>150</v>
      </c>
      <c r="AU312" s="265" t="s">
        <v>84</v>
      </c>
      <c r="AV312" s="13" t="s">
        <v>148</v>
      </c>
      <c r="AW312" s="13" t="s">
        <v>37</v>
      </c>
      <c r="AX312" s="13" t="s">
        <v>82</v>
      </c>
      <c r="AY312" s="265" t="s">
        <v>141</v>
      </c>
    </row>
    <row r="313" s="1" customFormat="1" ht="25.5" customHeight="1">
      <c r="B313" s="46"/>
      <c r="C313" s="221" t="s">
        <v>475</v>
      </c>
      <c r="D313" s="221" t="s">
        <v>144</v>
      </c>
      <c r="E313" s="222" t="s">
        <v>458</v>
      </c>
      <c r="F313" s="223" t="s">
        <v>459</v>
      </c>
      <c r="G313" s="224" t="s">
        <v>280</v>
      </c>
      <c r="H313" s="225">
        <v>25</v>
      </c>
      <c r="I313" s="226"/>
      <c r="J313" s="227">
        <f>ROUND(I313*H313,2)</f>
        <v>0</v>
      </c>
      <c r="K313" s="223" t="s">
        <v>30</v>
      </c>
      <c r="L313" s="72"/>
      <c r="M313" s="228" t="s">
        <v>30</v>
      </c>
      <c r="N313" s="229" t="s">
        <v>45</v>
      </c>
      <c r="O313" s="47"/>
      <c r="P313" s="230">
        <f>O313*H313</f>
        <v>0</v>
      </c>
      <c r="Q313" s="230">
        <v>0.00093999999999999997</v>
      </c>
      <c r="R313" s="230">
        <f>Q313*H313</f>
        <v>0.0235</v>
      </c>
      <c r="S313" s="230">
        <v>0</v>
      </c>
      <c r="T313" s="231">
        <f>S313*H313</f>
        <v>0</v>
      </c>
      <c r="AR313" s="24" t="s">
        <v>185</v>
      </c>
      <c r="AT313" s="24" t="s">
        <v>144</v>
      </c>
      <c r="AU313" s="24" t="s">
        <v>84</v>
      </c>
      <c r="AY313" s="24" t="s">
        <v>141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24" t="s">
        <v>82</v>
      </c>
      <c r="BK313" s="232">
        <f>ROUND(I313*H313,2)</f>
        <v>0</v>
      </c>
      <c r="BL313" s="24" t="s">
        <v>185</v>
      </c>
      <c r="BM313" s="24" t="s">
        <v>460</v>
      </c>
    </row>
    <row r="314" s="11" customFormat="1">
      <c r="B314" s="233"/>
      <c r="C314" s="234"/>
      <c r="D314" s="235" t="s">
        <v>150</v>
      </c>
      <c r="E314" s="236" t="s">
        <v>30</v>
      </c>
      <c r="F314" s="237" t="s">
        <v>440</v>
      </c>
      <c r="G314" s="234"/>
      <c r="H314" s="236" t="s">
        <v>30</v>
      </c>
      <c r="I314" s="238"/>
      <c r="J314" s="234"/>
      <c r="K314" s="234"/>
      <c r="L314" s="239"/>
      <c r="M314" s="240"/>
      <c r="N314" s="241"/>
      <c r="O314" s="241"/>
      <c r="P314" s="241"/>
      <c r="Q314" s="241"/>
      <c r="R314" s="241"/>
      <c r="S314" s="241"/>
      <c r="T314" s="242"/>
      <c r="AT314" s="243" t="s">
        <v>150</v>
      </c>
      <c r="AU314" s="243" t="s">
        <v>84</v>
      </c>
      <c r="AV314" s="11" t="s">
        <v>82</v>
      </c>
      <c r="AW314" s="11" t="s">
        <v>37</v>
      </c>
      <c r="AX314" s="11" t="s">
        <v>74</v>
      </c>
      <c r="AY314" s="243" t="s">
        <v>141</v>
      </c>
    </row>
    <row r="315" s="11" customFormat="1">
      <c r="B315" s="233"/>
      <c r="C315" s="234"/>
      <c r="D315" s="235" t="s">
        <v>150</v>
      </c>
      <c r="E315" s="236" t="s">
        <v>30</v>
      </c>
      <c r="F315" s="237" t="s">
        <v>461</v>
      </c>
      <c r="G315" s="234"/>
      <c r="H315" s="236" t="s">
        <v>30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AT315" s="243" t="s">
        <v>150</v>
      </c>
      <c r="AU315" s="243" t="s">
        <v>84</v>
      </c>
      <c r="AV315" s="11" t="s">
        <v>82</v>
      </c>
      <c r="AW315" s="11" t="s">
        <v>37</v>
      </c>
      <c r="AX315" s="11" t="s">
        <v>74</v>
      </c>
      <c r="AY315" s="243" t="s">
        <v>141</v>
      </c>
    </row>
    <row r="316" s="12" customFormat="1">
      <c r="B316" s="244"/>
      <c r="C316" s="245"/>
      <c r="D316" s="235" t="s">
        <v>150</v>
      </c>
      <c r="E316" s="246" t="s">
        <v>30</v>
      </c>
      <c r="F316" s="247" t="s">
        <v>462</v>
      </c>
      <c r="G316" s="245"/>
      <c r="H316" s="248">
        <v>25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AT316" s="254" t="s">
        <v>150</v>
      </c>
      <c r="AU316" s="254" t="s">
        <v>84</v>
      </c>
      <c r="AV316" s="12" t="s">
        <v>84</v>
      </c>
      <c r="AW316" s="12" t="s">
        <v>37</v>
      </c>
      <c r="AX316" s="12" t="s">
        <v>82</v>
      </c>
      <c r="AY316" s="254" t="s">
        <v>141</v>
      </c>
    </row>
    <row r="317" s="1" customFormat="1" ht="25.5" customHeight="1">
      <c r="B317" s="46"/>
      <c r="C317" s="221" t="s">
        <v>481</v>
      </c>
      <c r="D317" s="221" t="s">
        <v>144</v>
      </c>
      <c r="E317" s="222" t="s">
        <v>470</v>
      </c>
      <c r="F317" s="223" t="s">
        <v>471</v>
      </c>
      <c r="G317" s="224" t="s">
        <v>280</v>
      </c>
      <c r="H317" s="225">
        <v>49</v>
      </c>
      <c r="I317" s="226"/>
      <c r="J317" s="227">
        <f>ROUND(I317*H317,2)</f>
        <v>0</v>
      </c>
      <c r="K317" s="223" t="s">
        <v>30</v>
      </c>
      <c r="L317" s="72"/>
      <c r="M317" s="228" t="s">
        <v>30</v>
      </c>
      <c r="N317" s="229" t="s">
        <v>45</v>
      </c>
      <c r="O317" s="47"/>
      <c r="P317" s="230">
        <f>O317*H317</f>
        <v>0</v>
      </c>
      <c r="Q317" s="230">
        <v>0.00079000000000000001</v>
      </c>
      <c r="R317" s="230">
        <f>Q317*H317</f>
        <v>0.038710000000000001</v>
      </c>
      <c r="S317" s="230">
        <v>0</v>
      </c>
      <c r="T317" s="231">
        <f>S317*H317</f>
        <v>0</v>
      </c>
      <c r="AR317" s="24" t="s">
        <v>185</v>
      </c>
      <c r="AT317" s="24" t="s">
        <v>144</v>
      </c>
      <c r="AU317" s="24" t="s">
        <v>84</v>
      </c>
      <c r="AY317" s="24" t="s">
        <v>141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24" t="s">
        <v>82</v>
      </c>
      <c r="BK317" s="232">
        <f>ROUND(I317*H317,2)</f>
        <v>0</v>
      </c>
      <c r="BL317" s="24" t="s">
        <v>185</v>
      </c>
      <c r="BM317" s="24" t="s">
        <v>472</v>
      </c>
    </row>
    <row r="318" s="11" customFormat="1">
      <c r="B318" s="233"/>
      <c r="C318" s="234"/>
      <c r="D318" s="235" t="s">
        <v>150</v>
      </c>
      <c r="E318" s="236" t="s">
        <v>30</v>
      </c>
      <c r="F318" s="237" t="s">
        <v>440</v>
      </c>
      <c r="G318" s="234"/>
      <c r="H318" s="236" t="s">
        <v>30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AT318" s="243" t="s">
        <v>150</v>
      </c>
      <c r="AU318" s="243" t="s">
        <v>84</v>
      </c>
      <c r="AV318" s="11" t="s">
        <v>82</v>
      </c>
      <c r="AW318" s="11" t="s">
        <v>37</v>
      </c>
      <c r="AX318" s="11" t="s">
        <v>74</v>
      </c>
      <c r="AY318" s="243" t="s">
        <v>141</v>
      </c>
    </row>
    <row r="319" s="11" customFormat="1">
      <c r="B319" s="233"/>
      <c r="C319" s="234"/>
      <c r="D319" s="235" t="s">
        <v>150</v>
      </c>
      <c r="E319" s="236" t="s">
        <v>30</v>
      </c>
      <c r="F319" s="237" t="s">
        <v>473</v>
      </c>
      <c r="G319" s="234"/>
      <c r="H319" s="236" t="s">
        <v>30</v>
      </c>
      <c r="I319" s="238"/>
      <c r="J319" s="234"/>
      <c r="K319" s="234"/>
      <c r="L319" s="239"/>
      <c r="M319" s="240"/>
      <c r="N319" s="241"/>
      <c r="O319" s="241"/>
      <c r="P319" s="241"/>
      <c r="Q319" s="241"/>
      <c r="R319" s="241"/>
      <c r="S319" s="241"/>
      <c r="T319" s="242"/>
      <c r="AT319" s="243" t="s">
        <v>150</v>
      </c>
      <c r="AU319" s="243" t="s">
        <v>84</v>
      </c>
      <c r="AV319" s="11" t="s">
        <v>82</v>
      </c>
      <c r="AW319" s="11" t="s">
        <v>37</v>
      </c>
      <c r="AX319" s="11" t="s">
        <v>74</v>
      </c>
      <c r="AY319" s="243" t="s">
        <v>141</v>
      </c>
    </row>
    <row r="320" s="12" customFormat="1">
      <c r="B320" s="244"/>
      <c r="C320" s="245"/>
      <c r="D320" s="235" t="s">
        <v>150</v>
      </c>
      <c r="E320" s="246" t="s">
        <v>30</v>
      </c>
      <c r="F320" s="247" t="s">
        <v>822</v>
      </c>
      <c r="G320" s="245"/>
      <c r="H320" s="248">
        <v>49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AT320" s="254" t="s">
        <v>150</v>
      </c>
      <c r="AU320" s="254" t="s">
        <v>84</v>
      </c>
      <c r="AV320" s="12" t="s">
        <v>84</v>
      </c>
      <c r="AW320" s="12" t="s">
        <v>37</v>
      </c>
      <c r="AX320" s="12" t="s">
        <v>82</v>
      </c>
      <c r="AY320" s="254" t="s">
        <v>141</v>
      </c>
    </row>
    <row r="321" s="1" customFormat="1" ht="16.5" customHeight="1">
      <c r="B321" s="46"/>
      <c r="C321" s="221" t="s">
        <v>487</v>
      </c>
      <c r="D321" s="221" t="s">
        <v>144</v>
      </c>
      <c r="E321" s="222" t="s">
        <v>476</v>
      </c>
      <c r="F321" s="223" t="s">
        <v>477</v>
      </c>
      <c r="G321" s="224" t="s">
        <v>302</v>
      </c>
      <c r="H321" s="225">
        <v>0.251</v>
      </c>
      <c r="I321" s="226"/>
      <c r="J321" s="227">
        <f>ROUND(I321*H321,2)</f>
        <v>0</v>
      </c>
      <c r="K321" s="223" t="s">
        <v>162</v>
      </c>
      <c r="L321" s="72"/>
      <c r="M321" s="228" t="s">
        <v>30</v>
      </c>
      <c r="N321" s="229" t="s">
        <v>45</v>
      </c>
      <c r="O321" s="47"/>
      <c r="P321" s="230">
        <f>O321*H321</f>
        <v>0</v>
      </c>
      <c r="Q321" s="230">
        <v>0</v>
      </c>
      <c r="R321" s="230">
        <f>Q321*H321</f>
        <v>0</v>
      </c>
      <c r="S321" s="230">
        <v>0</v>
      </c>
      <c r="T321" s="231">
        <f>S321*H321</f>
        <v>0</v>
      </c>
      <c r="AR321" s="24" t="s">
        <v>185</v>
      </c>
      <c r="AT321" s="24" t="s">
        <v>144</v>
      </c>
      <c r="AU321" s="24" t="s">
        <v>84</v>
      </c>
      <c r="AY321" s="24" t="s">
        <v>141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24" t="s">
        <v>82</v>
      </c>
      <c r="BK321" s="232">
        <f>ROUND(I321*H321,2)</f>
        <v>0</v>
      </c>
      <c r="BL321" s="24" t="s">
        <v>185</v>
      </c>
      <c r="BM321" s="24" t="s">
        <v>478</v>
      </c>
    </row>
    <row r="322" s="10" customFormat="1" ht="29.88" customHeight="1">
      <c r="B322" s="205"/>
      <c r="C322" s="206"/>
      <c r="D322" s="207" t="s">
        <v>73</v>
      </c>
      <c r="E322" s="219" t="s">
        <v>479</v>
      </c>
      <c r="F322" s="219" t="s">
        <v>480</v>
      </c>
      <c r="G322" s="206"/>
      <c r="H322" s="206"/>
      <c r="I322" s="209"/>
      <c r="J322" s="220">
        <f>BK322</f>
        <v>0</v>
      </c>
      <c r="K322" s="206"/>
      <c r="L322" s="211"/>
      <c r="M322" s="212"/>
      <c r="N322" s="213"/>
      <c r="O322" s="213"/>
      <c r="P322" s="214">
        <f>SUM(P323:P379)</f>
        <v>0</v>
      </c>
      <c r="Q322" s="213"/>
      <c r="R322" s="214">
        <f>SUM(R323:R379)</f>
        <v>6.9012000000000002</v>
      </c>
      <c r="S322" s="213"/>
      <c r="T322" s="215">
        <f>SUM(T323:T379)</f>
        <v>0</v>
      </c>
      <c r="AR322" s="216" t="s">
        <v>84</v>
      </c>
      <c r="AT322" s="217" t="s">
        <v>73</v>
      </c>
      <c r="AU322" s="217" t="s">
        <v>82</v>
      </c>
      <c r="AY322" s="216" t="s">
        <v>141</v>
      </c>
      <c r="BK322" s="218">
        <f>SUM(BK323:BK379)</f>
        <v>0</v>
      </c>
    </row>
    <row r="323" s="1" customFormat="1" ht="25.5" customHeight="1">
      <c r="B323" s="46"/>
      <c r="C323" s="221" t="s">
        <v>494</v>
      </c>
      <c r="D323" s="221" t="s">
        <v>144</v>
      </c>
      <c r="E323" s="222" t="s">
        <v>482</v>
      </c>
      <c r="F323" s="223" t="s">
        <v>483</v>
      </c>
      <c r="G323" s="224" t="s">
        <v>147</v>
      </c>
      <c r="H323" s="225">
        <v>12.5</v>
      </c>
      <c r="I323" s="226"/>
      <c r="J323" s="227">
        <f>ROUND(I323*H323,2)</f>
        <v>0</v>
      </c>
      <c r="K323" s="223" t="s">
        <v>30</v>
      </c>
      <c r="L323" s="72"/>
      <c r="M323" s="228" t="s">
        <v>30</v>
      </c>
      <c r="N323" s="229" t="s">
        <v>45</v>
      </c>
      <c r="O323" s="47"/>
      <c r="P323" s="230">
        <f>O323*H323</f>
        <v>0</v>
      </c>
      <c r="Q323" s="230">
        <v>0.00025999999999999998</v>
      </c>
      <c r="R323" s="230">
        <f>Q323*H323</f>
        <v>0.0032499999999999999</v>
      </c>
      <c r="S323" s="230">
        <v>0</v>
      </c>
      <c r="T323" s="231">
        <f>S323*H323</f>
        <v>0</v>
      </c>
      <c r="AR323" s="24" t="s">
        <v>185</v>
      </c>
      <c r="AT323" s="24" t="s">
        <v>144</v>
      </c>
      <c r="AU323" s="24" t="s">
        <v>84</v>
      </c>
      <c r="AY323" s="24" t="s">
        <v>141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24" t="s">
        <v>82</v>
      </c>
      <c r="BK323" s="232">
        <f>ROUND(I323*H323,2)</f>
        <v>0</v>
      </c>
      <c r="BL323" s="24" t="s">
        <v>185</v>
      </c>
      <c r="BM323" s="24" t="s">
        <v>484</v>
      </c>
    </row>
    <row r="324" s="11" customFormat="1">
      <c r="B324" s="233"/>
      <c r="C324" s="234"/>
      <c r="D324" s="235" t="s">
        <v>150</v>
      </c>
      <c r="E324" s="236" t="s">
        <v>30</v>
      </c>
      <c r="F324" s="237" t="s">
        <v>770</v>
      </c>
      <c r="G324" s="234"/>
      <c r="H324" s="236" t="s">
        <v>30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AT324" s="243" t="s">
        <v>150</v>
      </c>
      <c r="AU324" s="243" t="s">
        <v>84</v>
      </c>
      <c r="AV324" s="11" t="s">
        <v>82</v>
      </c>
      <c r="AW324" s="11" t="s">
        <v>37</v>
      </c>
      <c r="AX324" s="11" t="s">
        <v>74</v>
      </c>
      <c r="AY324" s="243" t="s">
        <v>141</v>
      </c>
    </row>
    <row r="325" s="12" customFormat="1">
      <c r="B325" s="244"/>
      <c r="C325" s="245"/>
      <c r="D325" s="235" t="s">
        <v>150</v>
      </c>
      <c r="E325" s="246" t="s">
        <v>30</v>
      </c>
      <c r="F325" s="247" t="s">
        <v>823</v>
      </c>
      <c r="G325" s="245"/>
      <c r="H325" s="248">
        <v>11.43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AT325" s="254" t="s">
        <v>150</v>
      </c>
      <c r="AU325" s="254" t="s">
        <v>84</v>
      </c>
      <c r="AV325" s="12" t="s">
        <v>84</v>
      </c>
      <c r="AW325" s="12" t="s">
        <v>37</v>
      </c>
      <c r="AX325" s="12" t="s">
        <v>74</v>
      </c>
      <c r="AY325" s="254" t="s">
        <v>141</v>
      </c>
    </row>
    <row r="326" s="12" customFormat="1">
      <c r="B326" s="244"/>
      <c r="C326" s="245"/>
      <c r="D326" s="235" t="s">
        <v>150</v>
      </c>
      <c r="E326" s="246" t="s">
        <v>30</v>
      </c>
      <c r="F326" s="247" t="s">
        <v>824</v>
      </c>
      <c r="G326" s="245"/>
      <c r="H326" s="248">
        <v>1.0700000000000001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AT326" s="254" t="s">
        <v>150</v>
      </c>
      <c r="AU326" s="254" t="s">
        <v>84</v>
      </c>
      <c r="AV326" s="12" t="s">
        <v>84</v>
      </c>
      <c r="AW326" s="12" t="s">
        <v>37</v>
      </c>
      <c r="AX326" s="12" t="s">
        <v>74</v>
      </c>
      <c r="AY326" s="254" t="s">
        <v>141</v>
      </c>
    </row>
    <row r="327" s="13" customFormat="1">
      <c r="B327" s="255"/>
      <c r="C327" s="256"/>
      <c r="D327" s="235" t="s">
        <v>150</v>
      </c>
      <c r="E327" s="257" t="s">
        <v>30</v>
      </c>
      <c r="F327" s="258" t="s">
        <v>170</v>
      </c>
      <c r="G327" s="256"/>
      <c r="H327" s="259">
        <v>12.5</v>
      </c>
      <c r="I327" s="260"/>
      <c r="J327" s="256"/>
      <c r="K327" s="256"/>
      <c r="L327" s="261"/>
      <c r="M327" s="262"/>
      <c r="N327" s="263"/>
      <c r="O327" s="263"/>
      <c r="P327" s="263"/>
      <c r="Q327" s="263"/>
      <c r="R327" s="263"/>
      <c r="S327" s="263"/>
      <c r="T327" s="264"/>
      <c r="AT327" s="265" t="s">
        <v>150</v>
      </c>
      <c r="AU327" s="265" t="s">
        <v>84</v>
      </c>
      <c r="AV327" s="13" t="s">
        <v>148</v>
      </c>
      <c r="AW327" s="13" t="s">
        <v>37</v>
      </c>
      <c r="AX327" s="13" t="s">
        <v>82</v>
      </c>
      <c r="AY327" s="265" t="s">
        <v>141</v>
      </c>
    </row>
    <row r="328" s="1" customFormat="1" ht="25.5" customHeight="1">
      <c r="B328" s="46"/>
      <c r="C328" s="221" t="s">
        <v>499</v>
      </c>
      <c r="D328" s="221" t="s">
        <v>144</v>
      </c>
      <c r="E328" s="222" t="s">
        <v>488</v>
      </c>
      <c r="F328" s="223" t="s">
        <v>489</v>
      </c>
      <c r="G328" s="224" t="s">
        <v>147</v>
      </c>
      <c r="H328" s="225">
        <v>285</v>
      </c>
      <c r="I328" s="226"/>
      <c r="J328" s="227">
        <f>ROUND(I328*H328,2)</f>
        <v>0</v>
      </c>
      <c r="K328" s="223" t="s">
        <v>162</v>
      </c>
      <c r="L328" s="72"/>
      <c r="M328" s="228" t="s">
        <v>30</v>
      </c>
      <c r="N328" s="229" t="s">
        <v>45</v>
      </c>
      <c r="O328" s="47"/>
      <c r="P328" s="230">
        <f>O328*H328</f>
        <v>0</v>
      </c>
      <c r="Q328" s="230">
        <v>0.00027</v>
      </c>
      <c r="R328" s="230">
        <f>Q328*H328</f>
        <v>0.076950000000000005</v>
      </c>
      <c r="S328" s="230">
        <v>0</v>
      </c>
      <c r="T328" s="231">
        <f>S328*H328</f>
        <v>0</v>
      </c>
      <c r="AR328" s="24" t="s">
        <v>185</v>
      </c>
      <c r="AT328" s="24" t="s">
        <v>144</v>
      </c>
      <c r="AU328" s="24" t="s">
        <v>84</v>
      </c>
      <c r="AY328" s="24" t="s">
        <v>141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24" t="s">
        <v>82</v>
      </c>
      <c r="BK328" s="232">
        <f>ROUND(I328*H328,2)</f>
        <v>0</v>
      </c>
      <c r="BL328" s="24" t="s">
        <v>185</v>
      </c>
      <c r="BM328" s="24" t="s">
        <v>490</v>
      </c>
    </row>
    <row r="329" s="11" customFormat="1">
      <c r="B329" s="233"/>
      <c r="C329" s="234"/>
      <c r="D329" s="235" t="s">
        <v>150</v>
      </c>
      <c r="E329" s="236" t="s">
        <v>30</v>
      </c>
      <c r="F329" s="237" t="s">
        <v>770</v>
      </c>
      <c r="G329" s="234"/>
      <c r="H329" s="236" t="s">
        <v>30</v>
      </c>
      <c r="I329" s="238"/>
      <c r="J329" s="234"/>
      <c r="K329" s="234"/>
      <c r="L329" s="239"/>
      <c r="M329" s="240"/>
      <c r="N329" s="241"/>
      <c r="O329" s="241"/>
      <c r="P329" s="241"/>
      <c r="Q329" s="241"/>
      <c r="R329" s="241"/>
      <c r="S329" s="241"/>
      <c r="T329" s="242"/>
      <c r="AT329" s="243" t="s">
        <v>150</v>
      </c>
      <c r="AU329" s="243" t="s">
        <v>84</v>
      </c>
      <c r="AV329" s="11" t="s">
        <v>82</v>
      </c>
      <c r="AW329" s="11" t="s">
        <v>37</v>
      </c>
      <c r="AX329" s="11" t="s">
        <v>74</v>
      </c>
      <c r="AY329" s="243" t="s">
        <v>141</v>
      </c>
    </row>
    <row r="330" s="12" customFormat="1">
      <c r="B330" s="244"/>
      <c r="C330" s="245"/>
      <c r="D330" s="235" t="s">
        <v>150</v>
      </c>
      <c r="E330" s="246" t="s">
        <v>30</v>
      </c>
      <c r="F330" s="247" t="s">
        <v>825</v>
      </c>
      <c r="G330" s="245"/>
      <c r="H330" s="248">
        <v>252.84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AT330" s="254" t="s">
        <v>150</v>
      </c>
      <c r="AU330" s="254" t="s">
        <v>84</v>
      </c>
      <c r="AV330" s="12" t="s">
        <v>84</v>
      </c>
      <c r="AW330" s="12" t="s">
        <v>37</v>
      </c>
      <c r="AX330" s="12" t="s">
        <v>74</v>
      </c>
      <c r="AY330" s="254" t="s">
        <v>141</v>
      </c>
    </row>
    <row r="331" s="12" customFormat="1">
      <c r="B331" s="244"/>
      <c r="C331" s="245"/>
      <c r="D331" s="235" t="s">
        <v>150</v>
      </c>
      <c r="E331" s="246" t="s">
        <v>30</v>
      </c>
      <c r="F331" s="247" t="s">
        <v>826</v>
      </c>
      <c r="G331" s="245"/>
      <c r="H331" s="248">
        <v>10.800000000000001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AT331" s="254" t="s">
        <v>150</v>
      </c>
      <c r="AU331" s="254" t="s">
        <v>84</v>
      </c>
      <c r="AV331" s="12" t="s">
        <v>84</v>
      </c>
      <c r="AW331" s="12" t="s">
        <v>37</v>
      </c>
      <c r="AX331" s="12" t="s">
        <v>74</v>
      </c>
      <c r="AY331" s="254" t="s">
        <v>141</v>
      </c>
    </row>
    <row r="332" s="12" customFormat="1">
      <c r="B332" s="244"/>
      <c r="C332" s="245"/>
      <c r="D332" s="235" t="s">
        <v>150</v>
      </c>
      <c r="E332" s="246" t="s">
        <v>30</v>
      </c>
      <c r="F332" s="247" t="s">
        <v>492</v>
      </c>
      <c r="G332" s="245"/>
      <c r="H332" s="248">
        <v>7.5780000000000003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AT332" s="254" t="s">
        <v>150</v>
      </c>
      <c r="AU332" s="254" t="s">
        <v>84</v>
      </c>
      <c r="AV332" s="12" t="s">
        <v>84</v>
      </c>
      <c r="AW332" s="12" t="s">
        <v>37</v>
      </c>
      <c r="AX332" s="12" t="s">
        <v>74</v>
      </c>
      <c r="AY332" s="254" t="s">
        <v>141</v>
      </c>
    </row>
    <row r="333" s="12" customFormat="1">
      <c r="B333" s="244"/>
      <c r="C333" s="245"/>
      <c r="D333" s="235" t="s">
        <v>150</v>
      </c>
      <c r="E333" s="246" t="s">
        <v>30</v>
      </c>
      <c r="F333" s="247" t="s">
        <v>827</v>
      </c>
      <c r="G333" s="245"/>
      <c r="H333" s="248">
        <v>13.782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AT333" s="254" t="s">
        <v>150</v>
      </c>
      <c r="AU333" s="254" t="s">
        <v>84</v>
      </c>
      <c r="AV333" s="12" t="s">
        <v>84</v>
      </c>
      <c r="AW333" s="12" t="s">
        <v>37</v>
      </c>
      <c r="AX333" s="12" t="s">
        <v>74</v>
      </c>
      <c r="AY333" s="254" t="s">
        <v>141</v>
      </c>
    </row>
    <row r="334" s="13" customFormat="1">
      <c r="B334" s="255"/>
      <c r="C334" s="256"/>
      <c r="D334" s="235" t="s">
        <v>150</v>
      </c>
      <c r="E334" s="257" t="s">
        <v>30</v>
      </c>
      <c r="F334" s="258" t="s">
        <v>170</v>
      </c>
      <c r="G334" s="256"/>
      <c r="H334" s="259">
        <v>285</v>
      </c>
      <c r="I334" s="260"/>
      <c r="J334" s="256"/>
      <c r="K334" s="256"/>
      <c r="L334" s="261"/>
      <c r="M334" s="262"/>
      <c r="N334" s="263"/>
      <c r="O334" s="263"/>
      <c r="P334" s="263"/>
      <c r="Q334" s="263"/>
      <c r="R334" s="263"/>
      <c r="S334" s="263"/>
      <c r="T334" s="264"/>
      <c r="AT334" s="265" t="s">
        <v>150</v>
      </c>
      <c r="AU334" s="265" t="s">
        <v>84</v>
      </c>
      <c r="AV334" s="13" t="s">
        <v>148</v>
      </c>
      <c r="AW334" s="13" t="s">
        <v>37</v>
      </c>
      <c r="AX334" s="13" t="s">
        <v>82</v>
      </c>
      <c r="AY334" s="265" t="s">
        <v>141</v>
      </c>
    </row>
    <row r="335" s="1" customFormat="1" ht="25.5" customHeight="1">
      <c r="B335" s="46"/>
      <c r="C335" s="221" t="s">
        <v>506</v>
      </c>
      <c r="D335" s="221" t="s">
        <v>144</v>
      </c>
      <c r="E335" s="222" t="s">
        <v>828</v>
      </c>
      <c r="F335" s="223" t="s">
        <v>496</v>
      </c>
      <c r="G335" s="224" t="s">
        <v>147</v>
      </c>
      <c r="H335" s="225">
        <v>77</v>
      </c>
      <c r="I335" s="226"/>
      <c r="J335" s="227">
        <f>ROUND(I335*H335,2)</f>
        <v>0</v>
      </c>
      <c r="K335" s="223" t="s">
        <v>30</v>
      </c>
      <c r="L335" s="72"/>
      <c r="M335" s="228" t="s">
        <v>30</v>
      </c>
      <c r="N335" s="229" t="s">
        <v>45</v>
      </c>
      <c r="O335" s="47"/>
      <c r="P335" s="230">
        <f>O335*H335</f>
        <v>0</v>
      </c>
      <c r="Q335" s="230">
        <v>0.00025999999999999998</v>
      </c>
      <c r="R335" s="230">
        <f>Q335*H335</f>
        <v>0.02002</v>
      </c>
      <c r="S335" s="230">
        <v>0</v>
      </c>
      <c r="T335" s="231">
        <f>S335*H335</f>
        <v>0</v>
      </c>
      <c r="AR335" s="24" t="s">
        <v>185</v>
      </c>
      <c r="AT335" s="24" t="s">
        <v>144</v>
      </c>
      <c r="AU335" s="24" t="s">
        <v>84</v>
      </c>
      <c r="AY335" s="24" t="s">
        <v>141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24" t="s">
        <v>82</v>
      </c>
      <c r="BK335" s="232">
        <f>ROUND(I335*H335,2)</f>
        <v>0</v>
      </c>
      <c r="BL335" s="24" t="s">
        <v>185</v>
      </c>
      <c r="BM335" s="24" t="s">
        <v>497</v>
      </c>
    </row>
    <row r="336" s="11" customFormat="1">
      <c r="B336" s="233"/>
      <c r="C336" s="234"/>
      <c r="D336" s="235" t="s">
        <v>150</v>
      </c>
      <c r="E336" s="236" t="s">
        <v>30</v>
      </c>
      <c r="F336" s="237" t="s">
        <v>498</v>
      </c>
      <c r="G336" s="234"/>
      <c r="H336" s="236" t="s">
        <v>30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AT336" s="243" t="s">
        <v>150</v>
      </c>
      <c r="AU336" s="243" t="s">
        <v>84</v>
      </c>
      <c r="AV336" s="11" t="s">
        <v>82</v>
      </c>
      <c r="AW336" s="11" t="s">
        <v>37</v>
      </c>
      <c r="AX336" s="11" t="s">
        <v>74</v>
      </c>
      <c r="AY336" s="243" t="s">
        <v>141</v>
      </c>
    </row>
    <row r="337" s="11" customFormat="1">
      <c r="B337" s="233"/>
      <c r="C337" s="234"/>
      <c r="D337" s="235" t="s">
        <v>150</v>
      </c>
      <c r="E337" s="236" t="s">
        <v>30</v>
      </c>
      <c r="F337" s="237" t="s">
        <v>236</v>
      </c>
      <c r="G337" s="234"/>
      <c r="H337" s="236" t="s">
        <v>30</v>
      </c>
      <c r="I337" s="238"/>
      <c r="J337" s="234"/>
      <c r="K337" s="234"/>
      <c r="L337" s="239"/>
      <c r="M337" s="240"/>
      <c r="N337" s="241"/>
      <c r="O337" s="241"/>
      <c r="P337" s="241"/>
      <c r="Q337" s="241"/>
      <c r="R337" s="241"/>
      <c r="S337" s="241"/>
      <c r="T337" s="242"/>
      <c r="AT337" s="243" t="s">
        <v>150</v>
      </c>
      <c r="AU337" s="243" t="s">
        <v>84</v>
      </c>
      <c r="AV337" s="11" t="s">
        <v>82</v>
      </c>
      <c r="AW337" s="11" t="s">
        <v>37</v>
      </c>
      <c r="AX337" s="11" t="s">
        <v>74</v>
      </c>
      <c r="AY337" s="243" t="s">
        <v>141</v>
      </c>
    </row>
    <row r="338" s="12" customFormat="1">
      <c r="B338" s="244"/>
      <c r="C338" s="245"/>
      <c r="D338" s="235" t="s">
        <v>150</v>
      </c>
      <c r="E338" s="246" t="s">
        <v>30</v>
      </c>
      <c r="F338" s="247" t="s">
        <v>775</v>
      </c>
      <c r="G338" s="245"/>
      <c r="H338" s="248">
        <v>77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AT338" s="254" t="s">
        <v>150</v>
      </c>
      <c r="AU338" s="254" t="s">
        <v>84</v>
      </c>
      <c r="AV338" s="12" t="s">
        <v>84</v>
      </c>
      <c r="AW338" s="12" t="s">
        <v>37</v>
      </c>
      <c r="AX338" s="12" t="s">
        <v>82</v>
      </c>
      <c r="AY338" s="254" t="s">
        <v>141</v>
      </c>
    </row>
    <row r="339" s="1" customFormat="1" ht="25.5" customHeight="1">
      <c r="B339" s="46"/>
      <c r="C339" s="277" t="s">
        <v>512</v>
      </c>
      <c r="D339" s="277" t="s">
        <v>349</v>
      </c>
      <c r="E339" s="278" t="s">
        <v>829</v>
      </c>
      <c r="F339" s="279" t="s">
        <v>830</v>
      </c>
      <c r="G339" s="280" t="s">
        <v>268</v>
      </c>
      <c r="H339" s="281">
        <v>43</v>
      </c>
      <c r="I339" s="282"/>
      <c r="J339" s="283">
        <f>ROUND(I339*H339,2)</f>
        <v>0</v>
      </c>
      <c r="K339" s="279" t="s">
        <v>30</v>
      </c>
      <c r="L339" s="284"/>
      <c r="M339" s="285" t="s">
        <v>30</v>
      </c>
      <c r="N339" s="286" t="s">
        <v>45</v>
      </c>
      <c r="O339" s="47"/>
      <c r="P339" s="230">
        <f>O339*H339</f>
        <v>0</v>
      </c>
      <c r="Q339" s="230">
        <v>0.084000000000000005</v>
      </c>
      <c r="R339" s="230">
        <f>Q339*H339</f>
        <v>3.6120000000000001</v>
      </c>
      <c r="S339" s="230">
        <v>0</v>
      </c>
      <c r="T339" s="231">
        <f>S339*H339</f>
        <v>0</v>
      </c>
      <c r="AR339" s="24" t="s">
        <v>348</v>
      </c>
      <c r="AT339" s="24" t="s">
        <v>349</v>
      </c>
      <c r="AU339" s="24" t="s">
        <v>84</v>
      </c>
      <c r="AY339" s="24" t="s">
        <v>141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24" t="s">
        <v>82</v>
      </c>
      <c r="BK339" s="232">
        <f>ROUND(I339*H339,2)</f>
        <v>0</v>
      </c>
      <c r="BL339" s="24" t="s">
        <v>185</v>
      </c>
      <c r="BM339" s="24" t="s">
        <v>831</v>
      </c>
    </row>
    <row r="340" s="11" customFormat="1">
      <c r="B340" s="233"/>
      <c r="C340" s="234"/>
      <c r="D340" s="235" t="s">
        <v>150</v>
      </c>
      <c r="E340" s="236" t="s">
        <v>30</v>
      </c>
      <c r="F340" s="237" t="s">
        <v>832</v>
      </c>
      <c r="G340" s="234"/>
      <c r="H340" s="236" t="s">
        <v>30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AT340" s="243" t="s">
        <v>150</v>
      </c>
      <c r="AU340" s="243" t="s">
        <v>84</v>
      </c>
      <c r="AV340" s="11" t="s">
        <v>82</v>
      </c>
      <c r="AW340" s="11" t="s">
        <v>37</v>
      </c>
      <c r="AX340" s="11" t="s">
        <v>74</v>
      </c>
      <c r="AY340" s="243" t="s">
        <v>141</v>
      </c>
    </row>
    <row r="341" s="12" customFormat="1">
      <c r="B341" s="244"/>
      <c r="C341" s="245"/>
      <c r="D341" s="235" t="s">
        <v>150</v>
      </c>
      <c r="E341" s="246" t="s">
        <v>30</v>
      </c>
      <c r="F341" s="247" t="s">
        <v>833</v>
      </c>
      <c r="G341" s="245"/>
      <c r="H341" s="248">
        <v>43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AT341" s="254" t="s">
        <v>150</v>
      </c>
      <c r="AU341" s="254" t="s">
        <v>84</v>
      </c>
      <c r="AV341" s="12" t="s">
        <v>84</v>
      </c>
      <c r="AW341" s="12" t="s">
        <v>37</v>
      </c>
      <c r="AX341" s="12" t="s">
        <v>82</v>
      </c>
      <c r="AY341" s="254" t="s">
        <v>141</v>
      </c>
    </row>
    <row r="342" s="1" customFormat="1" ht="25.5" customHeight="1">
      <c r="B342" s="46"/>
      <c r="C342" s="277" t="s">
        <v>517</v>
      </c>
      <c r="D342" s="277" t="s">
        <v>349</v>
      </c>
      <c r="E342" s="278" t="s">
        <v>834</v>
      </c>
      <c r="F342" s="279" t="s">
        <v>835</v>
      </c>
      <c r="G342" s="280" t="s">
        <v>268</v>
      </c>
      <c r="H342" s="281">
        <v>3</v>
      </c>
      <c r="I342" s="282"/>
      <c r="J342" s="283">
        <f>ROUND(I342*H342,2)</f>
        <v>0</v>
      </c>
      <c r="K342" s="279" t="s">
        <v>30</v>
      </c>
      <c r="L342" s="284"/>
      <c r="M342" s="285" t="s">
        <v>30</v>
      </c>
      <c r="N342" s="286" t="s">
        <v>45</v>
      </c>
      <c r="O342" s="47"/>
      <c r="P342" s="230">
        <f>O342*H342</f>
        <v>0</v>
      </c>
      <c r="Q342" s="230">
        <v>0.057000000000000002</v>
      </c>
      <c r="R342" s="230">
        <f>Q342*H342</f>
        <v>0.17100000000000001</v>
      </c>
      <c r="S342" s="230">
        <v>0</v>
      </c>
      <c r="T342" s="231">
        <f>S342*H342</f>
        <v>0</v>
      </c>
      <c r="AR342" s="24" t="s">
        <v>348</v>
      </c>
      <c r="AT342" s="24" t="s">
        <v>349</v>
      </c>
      <c r="AU342" s="24" t="s">
        <v>84</v>
      </c>
      <c r="AY342" s="24" t="s">
        <v>141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24" t="s">
        <v>82</v>
      </c>
      <c r="BK342" s="232">
        <f>ROUND(I342*H342,2)</f>
        <v>0</v>
      </c>
      <c r="BL342" s="24" t="s">
        <v>185</v>
      </c>
      <c r="BM342" s="24" t="s">
        <v>836</v>
      </c>
    </row>
    <row r="343" s="11" customFormat="1">
      <c r="B343" s="233"/>
      <c r="C343" s="234"/>
      <c r="D343" s="235" t="s">
        <v>150</v>
      </c>
      <c r="E343" s="236" t="s">
        <v>30</v>
      </c>
      <c r="F343" s="237" t="s">
        <v>832</v>
      </c>
      <c r="G343" s="234"/>
      <c r="H343" s="236" t="s">
        <v>30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AT343" s="243" t="s">
        <v>150</v>
      </c>
      <c r="AU343" s="243" t="s">
        <v>84</v>
      </c>
      <c r="AV343" s="11" t="s">
        <v>82</v>
      </c>
      <c r="AW343" s="11" t="s">
        <v>37</v>
      </c>
      <c r="AX343" s="11" t="s">
        <v>74</v>
      </c>
      <c r="AY343" s="243" t="s">
        <v>141</v>
      </c>
    </row>
    <row r="344" s="12" customFormat="1">
      <c r="B344" s="244"/>
      <c r="C344" s="245"/>
      <c r="D344" s="235" t="s">
        <v>150</v>
      </c>
      <c r="E344" s="246" t="s">
        <v>30</v>
      </c>
      <c r="F344" s="247" t="s">
        <v>159</v>
      </c>
      <c r="G344" s="245"/>
      <c r="H344" s="248">
        <v>3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AT344" s="254" t="s">
        <v>150</v>
      </c>
      <c r="AU344" s="254" t="s">
        <v>84</v>
      </c>
      <c r="AV344" s="12" t="s">
        <v>84</v>
      </c>
      <c r="AW344" s="12" t="s">
        <v>37</v>
      </c>
      <c r="AX344" s="12" t="s">
        <v>82</v>
      </c>
      <c r="AY344" s="254" t="s">
        <v>141</v>
      </c>
    </row>
    <row r="345" s="1" customFormat="1" ht="16.5" customHeight="1">
      <c r="B345" s="46"/>
      <c r="C345" s="277" t="s">
        <v>522</v>
      </c>
      <c r="D345" s="277" t="s">
        <v>349</v>
      </c>
      <c r="E345" s="278" t="s">
        <v>500</v>
      </c>
      <c r="F345" s="279" t="s">
        <v>501</v>
      </c>
      <c r="G345" s="280" t="s">
        <v>147</v>
      </c>
      <c r="H345" s="281">
        <v>12.5</v>
      </c>
      <c r="I345" s="282"/>
      <c r="J345" s="283">
        <f>ROUND(I345*H345,2)</f>
        <v>0</v>
      </c>
      <c r="K345" s="279" t="s">
        <v>30</v>
      </c>
      <c r="L345" s="284"/>
      <c r="M345" s="285" t="s">
        <v>30</v>
      </c>
      <c r="N345" s="286" t="s">
        <v>45</v>
      </c>
      <c r="O345" s="47"/>
      <c r="P345" s="230">
        <f>O345*H345</f>
        <v>0</v>
      </c>
      <c r="Q345" s="230">
        <v>0.012999999999999999</v>
      </c>
      <c r="R345" s="230">
        <f>Q345*H345</f>
        <v>0.16250000000000001</v>
      </c>
      <c r="S345" s="230">
        <v>0</v>
      </c>
      <c r="T345" s="231">
        <f>S345*H345</f>
        <v>0</v>
      </c>
      <c r="AR345" s="24" t="s">
        <v>348</v>
      </c>
      <c r="AT345" s="24" t="s">
        <v>349</v>
      </c>
      <c r="AU345" s="24" t="s">
        <v>84</v>
      </c>
      <c r="AY345" s="24" t="s">
        <v>141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24" t="s">
        <v>82</v>
      </c>
      <c r="BK345" s="232">
        <f>ROUND(I345*H345,2)</f>
        <v>0</v>
      </c>
      <c r="BL345" s="24" t="s">
        <v>185</v>
      </c>
      <c r="BM345" s="24" t="s">
        <v>502</v>
      </c>
    </row>
    <row r="346" s="11" customFormat="1">
      <c r="B346" s="233"/>
      <c r="C346" s="234"/>
      <c r="D346" s="235" t="s">
        <v>150</v>
      </c>
      <c r="E346" s="236" t="s">
        <v>30</v>
      </c>
      <c r="F346" s="237" t="s">
        <v>503</v>
      </c>
      <c r="G346" s="234"/>
      <c r="H346" s="236" t="s">
        <v>30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AT346" s="243" t="s">
        <v>150</v>
      </c>
      <c r="AU346" s="243" t="s">
        <v>84</v>
      </c>
      <c r="AV346" s="11" t="s">
        <v>82</v>
      </c>
      <c r="AW346" s="11" t="s">
        <v>37</v>
      </c>
      <c r="AX346" s="11" t="s">
        <v>74</v>
      </c>
      <c r="AY346" s="243" t="s">
        <v>141</v>
      </c>
    </row>
    <row r="347" s="11" customFormat="1">
      <c r="B347" s="233"/>
      <c r="C347" s="234"/>
      <c r="D347" s="235" t="s">
        <v>150</v>
      </c>
      <c r="E347" s="236" t="s">
        <v>30</v>
      </c>
      <c r="F347" s="237" t="s">
        <v>504</v>
      </c>
      <c r="G347" s="234"/>
      <c r="H347" s="236" t="s">
        <v>30</v>
      </c>
      <c r="I347" s="238"/>
      <c r="J347" s="234"/>
      <c r="K347" s="234"/>
      <c r="L347" s="239"/>
      <c r="M347" s="240"/>
      <c r="N347" s="241"/>
      <c r="O347" s="241"/>
      <c r="P347" s="241"/>
      <c r="Q347" s="241"/>
      <c r="R347" s="241"/>
      <c r="S347" s="241"/>
      <c r="T347" s="242"/>
      <c r="AT347" s="243" t="s">
        <v>150</v>
      </c>
      <c r="AU347" s="243" t="s">
        <v>84</v>
      </c>
      <c r="AV347" s="11" t="s">
        <v>82</v>
      </c>
      <c r="AW347" s="11" t="s">
        <v>37</v>
      </c>
      <c r="AX347" s="11" t="s">
        <v>74</v>
      </c>
      <c r="AY347" s="243" t="s">
        <v>141</v>
      </c>
    </row>
    <row r="348" s="12" customFormat="1">
      <c r="B348" s="244"/>
      <c r="C348" s="245"/>
      <c r="D348" s="235" t="s">
        <v>150</v>
      </c>
      <c r="E348" s="246" t="s">
        <v>30</v>
      </c>
      <c r="F348" s="247" t="s">
        <v>837</v>
      </c>
      <c r="G348" s="245"/>
      <c r="H348" s="248">
        <v>12.5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AT348" s="254" t="s">
        <v>150</v>
      </c>
      <c r="AU348" s="254" t="s">
        <v>84</v>
      </c>
      <c r="AV348" s="12" t="s">
        <v>84</v>
      </c>
      <c r="AW348" s="12" t="s">
        <v>37</v>
      </c>
      <c r="AX348" s="12" t="s">
        <v>82</v>
      </c>
      <c r="AY348" s="254" t="s">
        <v>141</v>
      </c>
    </row>
    <row r="349" s="1" customFormat="1" ht="16.5" customHeight="1">
      <c r="B349" s="46"/>
      <c r="C349" s="277" t="s">
        <v>526</v>
      </c>
      <c r="D349" s="277" t="s">
        <v>349</v>
      </c>
      <c r="E349" s="278" t="s">
        <v>507</v>
      </c>
      <c r="F349" s="279" t="s">
        <v>508</v>
      </c>
      <c r="G349" s="280" t="s">
        <v>147</v>
      </c>
      <c r="H349" s="281">
        <v>8</v>
      </c>
      <c r="I349" s="282"/>
      <c r="J349" s="283">
        <f>ROUND(I349*H349,2)</f>
        <v>0</v>
      </c>
      <c r="K349" s="279" t="s">
        <v>30</v>
      </c>
      <c r="L349" s="284"/>
      <c r="M349" s="285" t="s">
        <v>30</v>
      </c>
      <c r="N349" s="286" t="s">
        <v>45</v>
      </c>
      <c r="O349" s="47"/>
      <c r="P349" s="230">
        <f>O349*H349</f>
        <v>0</v>
      </c>
      <c r="Q349" s="230">
        <v>0.016</v>
      </c>
      <c r="R349" s="230">
        <f>Q349*H349</f>
        <v>0.128</v>
      </c>
      <c r="S349" s="230">
        <v>0</v>
      </c>
      <c r="T349" s="231">
        <f>S349*H349</f>
        <v>0</v>
      </c>
      <c r="AR349" s="24" t="s">
        <v>348</v>
      </c>
      <c r="AT349" s="24" t="s">
        <v>349</v>
      </c>
      <c r="AU349" s="24" t="s">
        <v>84</v>
      </c>
      <c r="AY349" s="24" t="s">
        <v>141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24" t="s">
        <v>82</v>
      </c>
      <c r="BK349" s="232">
        <f>ROUND(I349*H349,2)</f>
        <v>0</v>
      </c>
      <c r="BL349" s="24" t="s">
        <v>185</v>
      </c>
      <c r="BM349" s="24" t="s">
        <v>509</v>
      </c>
    </row>
    <row r="350" s="11" customFormat="1">
      <c r="B350" s="233"/>
      <c r="C350" s="234"/>
      <c r="D350" s="235" t="s">
        <v>150</v>
      </c>
      <c r="E350" s="236" t="s">
        <v>30</v>
      </c>
      <c r="F350" s="237" t="s">
        <v>503</v>
      </c>
      <c r="G350" s="234"/>
      <c r="H350" s="236" t="s">
        <v>30</v>
      </c>
      <c r="I350" s="238"/>
      <c r="J350" s="234"/>
      <c r="K350" s="234"/>
      <c r="L350" s="239"/>
      <c r="M350" s="240"/>
      <c r="N350" s="241"/>
      <c r="O350" s="241"/>
      <c r="P350" s="241"/>
      <c r="Q350" s="241"/>
      <c r="R350" s="241"/>
      <c r="S350" s="241"/>
      <c r="T350" s="242"/>
      <c r="AT350" s="243" t="s">
        <v>150</v>
      </c>
      <c r="AU350" s="243" t="s">
        <v>84</v>
      </c>
      <c r="AV350" s="11" t="s">
        <v>82</v>
      </c>
      <c r="AW350" s="11" t="s">
        <v>37</v>
      </c>
      <c r="AX350" s="11" t="s">
        <v>74</v>
      </c>
      <c r="AY350" s="243" t="s">
        <v>141</v>
      </c>
    </row>
    <row r="351" s="11" customFormat="1">
      <c r="B351" s="233"/>
      <c r="C351" s="234"/>
      <c r="D351" s="235" t="s">
        <v>150</v>
      </c>
      <c r="E351" s="236" t="s">
        <v>30</v>
      </c>
      <c r="F351" s="237" t="s">
        <v>770</v>
      </c>
      <c r="G351" s="234"/>
      <c r="H351" s="236" t="s">
        <v>30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AT351" s="243" t="s">
        <v>150</v>
      </c>
      <c r="AU351" s="243" t="s">
        <v>84</v>
      </c>
      <c r="AV351" s="11" t="s">
        <v>82</v>
      </c>
      <c r="AW351" s="11" t="s">
        <v>37</v>
      </c>
      <c r="AX351" s="11" t="s">
        <v>74</v>
      </c>
      <c r="AY351" s="243" t="s">
        <v>141</v>
      </c>
    </row>
    <row r="352" s="12" customFormat="1">
      <c r="B352" s="244"/>
      <c r="C352" s="245"/>
      <c r="D352" s="235" t="s">
        <v>150</v>
      </c>
      <c r="E352" s="246" t="s">
        <v>30</v>
      </c>
      <c r="F352" s="247" t="s">
        <v>492</v>
      </c>
      <c r="G352" s="245"/>
      <c r="H352" s="248">
        <v>7.5780000000000003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AT352" s="254" t="s">
        <v>150</v>
      </c>
      <c r="AU352" s="254" t="s">
        <v>84</v>
      </c>
      <c r="AV352" s="12" t="s">
        <v>84</v>
      </c>
      <c r="AW352" s="12" t="s">
        <v>37</v>
      </c>
      <c r="AX352" s="12" t="s">
        <v>74</v>
      </c>
      <c r="AY352" s="254" t="s">
        <v>141</v>
      </c>
    </row>
    <row r="353" s="12" customFormat="1">
      <c r="B353" s="244"/>
      <c r="C353" s="245"/>
      <c r="D353" s="235" t="s">
        <v>150</v>
      </c>
      <c r="E353" s="246" t="s">
        <v>30</v>
      </c>
      <c r="F353" s="247" t="s">
        <v>838</v>
      </c>
      <c r="G353" s="245"/>
      <c r="H353" s="248">
        <v>0.42199999999999999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AT353" s="254" t="s">
        <v>150</v>
      </c>
      <c r="AU353" s="254" t="s">
        <v>84</v>
      </c>
      <c r="AV353" s="12" t="s">
        <v>84</v>
      </c>
      <c r="AW353" s="12" t="s">
        <v>37</v>
      </c>
      <c r="AX353" s="12" t="s">
        <v>74</v>
      </c>
      <c r="AY353" s="254" t="s">
        <v>141</v>
      </c>
    </row>
    <row r="354" s="13" customFormat="1">
      <c r="B354" s="255"/>
      <c r="C354" s="256"/>
      <c r="D354" s="235" t="s">
        <v>150</v>
      </c>
      <c r="E354" s="257" t="s">
        <v>30</v>
      </c>
      <c r="F354" s="258" t="s">
        <v>170</v>
      </c>
      <c r="G354" s="256"/>
      <c r="H354" s="259">
        <v>8</v>
      </c>
      <c r="I354" s="260"/>
      <c r="J354" s="256"/>
      <c r="K354" s="256"/>
      <c r="L354" s="261"/>
      <c r="M354" s="262"/>
      <c r="N354" s="263"/>
      <c r="O354" s="263"/>
      <c r="P354" s="263"/>
      <c r="Q354" s="263"/>
      <c r="R354" s="263"/>
      <c r="S354" s="263"/>
      <c r="T354" s="264"/>
      <c r="AT354" s="265" t="s">
        <v>150</v>
      </c>
      <c r="AU354" s="265" t="s">
        <v>84</v>
      </c>
      <c r="AV354" s="13" t="s">
        <v>148</v>
      </c>
      <c r="AW354" s="13" t="s">
        <v>37</v>
      </c>
      <c r="AX354" s="13" t="s">
        <v>82</v>
      </c>
      <c r="AY354" s="265" t="s">
        <v>141</v>
      </c>
    </row>
    <row r="355" s="1" customFormat="1" ht="25.5" customHeight="1">
      <c r="B355" s="46"/>
      <c r="C355" s="277" t="s">
        <v>530</v>
      </c>
      <c r="D355" s="277" t="s">
        <v>349</v>
      </c>
      <c r="E355" s="278" t="s">
        <v>513</v>
      </c>
      <c r="F355" s="279" t="s">
        <v>514</v>
      </c>
      <c r="G355" s="280" t="s">
        <v>147</v>
      </c>
      <c r="H355" s="281">
        <v>77</v>
      </c>
      <c r="I355" s="282"/>
      <c r="J355" s="283">
        <f>ROUND(I355*H355,2)</f>
        <v>0</v>
      </c>
      <c r="K355" s="279" t="s">
        <v>30</v>
      </c>
      <c r="L355" s="284"/>
      <c r="M355" s="285" t="s">
        <v>30</v>
      </c>
      <c r="N355" s="286" t="s">
        <v>45</v>
      </c>
      <c r="O355" s="47"/>
      <c r="P355" s="230">
        <f>O355*H355</f>
        <v>0</v>
      </c>
      <c r="Q355" s="230">
        <v>0.032000000000000001</v>
      </c>
      <c r="R355" s="230">
        <f>Q355*H355</f>
        <v>2.464</v>
      </c>
      <c r="S355" s="230">
        <v>0</v>
      </c>
      <c r="T355" s="231">
        <f>S355*H355</f>
        <v>0</v>
      </c>
      <c r="AR355" s="24" t="s">
        <v>348</v>
      </c>
      <c r="AT355" s="24" t="s">
        <v>349</v>
      </c>
      <c r="AU355" s="24" t="s">
        <v>84</v>
      </c>
      <c r="AY355" s="24" t="s">
        <v>141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24" t="s">
        <v>82</v>
      </c>
      <c r="BK355" s="232">
        <f>ROUND(I355*H355,2)</f>
        <v>0</v>
      </c>
      <c r="BL355" s="24" t="s">
        <v>185</v>
      </c>
      <c r="BM355" s="24" t="s">
        <v>515</v>
      </c>
    </row>
    <row r="356" s="11" customFormat="1">
      <c r="B356" s="233"/>
      <c r="C356" s="234"/>
      <c r="D356" s="235" t="s">
        <v>150</v>
      </c>
      <c r="E356" s="236" t="s">
        <v>30</v>
      </c>
      <c r="F356" s="237" t="s">
        <v>503</v>
      </c>
      <c r="G356" s="234"/>
      <c r="H356" s="236" t="s">
        <v>30</v>
      </c>
      <c r="I356" s="238"/>
      <c r="J356" s="234"/>
      <c r="K356" s="234"/>
      <c r="L356" s="239"/>
      <c r="M356" s="240"/>
      <c r="N356" s="241"/>
      <c r="O356" s="241"/>
      <c r="P356" s="241"/>
      <c r="Q356" s="241"/>
      <c r="R356" s="241"/>
      <c r="S356" s="241"/>
      <c r="T356" s="242"/>
      <c r="AT356" s="243" t="s">
        <v>150</v>
      </c>
      <c r="AU356" s="243" t="s">
        <v>84</v>
      </c>
      <c r="AV356" s="11" t="s">
        <v>82</v>
      </c>
      <c r="AW356" s="11" t="s">
        <v>37</v>
      </c>
      <c r="AX356" s="11" t="s">
        <v>74</v>
      </c>
      <c r="AY356" s="243" t="s">
        <v>141</v>
      </c>
    </row>
    <row r="357" s="11" customFormat="1">
      <c r="B357" s="233"/>
      <c r="C357" s="234"/>
      <c r="D357" s="235" t="s">
        <v>150</v>
      </c>
      <c r="E357" s="236" t="s">
        <v>30</v>
      </c>
      <c r="F357" s="237" t="s">
        <v>516</v>
      </c>
      <c r="G357" s="234"/>
      <c r="H357" s="236" t="s">
        <v>30</v>
      </c>
      <c r="I357" s="238"/>
      <c r="J357" s="234"/>
      <c r="K357" s="234"/>
      <c r="L357" s="239"/>
      <c r="M357" s="240"/>
      <c r="N357" s="241"/>
      <c r="O357" s="241"/>
      <c r="P357" s="241"/>
      <c r="Q357" s="241"/>
      <c r="R357" s="241"/>
      <c r="S357" s="241"/>
      <c r="T357" s="242"/>
      <c r="AT357" s="243" t="s">
        <v>150</v>
      </c>
      <c r="AU357" s="243" t="s">
        <v>84</v>
      </c>
      <c r="AV357" s="11" t="s">
        <v>82</v>
      </c>
      <c r="AW357" s="11" t="s">
        <v>37</v>
      </c>
      <c r="AX357" s="11" t="s">
        <v>74</v>
      </c>
      <c r="AY357" s="243" t="s">
        <v>141</v>
      </c>
    </row>
    <row r="358" s="12" customFormat="1">
      <c r="B358" s="244"/>
      <c r="C358" s="245"/>
      <c r="D358" s="235" t="s">
        <v>150</v>
      </c>
      <c r="E358" s="246" t="s">
        <v>30</v>
      </c>
      <c r="F358" s="247" t="s">
        <v>775</v>
      </c>
      <c r="G358" s="245"/>
      <c r="H358" s="248">
        <v>77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AT358" s="254" t="s">
        <v>150</v>
      </c>
      <c r="AU358" s="254" t="s">
        <v>84</v>
      </c>
      <c r="AV358" s="12" t="s">
        <v>84</v>
      </c>
      <c r="AW358" s="12" t="s">
        <v>37</v>
      </c>
      <c r="AX358" s="12" t="s">
        <v>82</v>
      </c>
      <c r="AY358" s="254" t="s">
        <v>141</v>
      </c>
    </row>
    <row r="359" s="1" customFormat="1" ht="25.5" customHeight="1">
      <c r="B359" s="46"/>
      <c r="C359" s="221" t="s">
        <v>534</v>
      </c>
      <c r="D359" s="221" t="s">
        <v>144</v>
      </c>
      <c r="E359" s="222" t="s">
        <v>518</v>
      </c>
      <c r="F359" s="223" t="s">
        <v>519</v>
      </c>
      <c r="G359" s="224" t="s">
        <v>268</v>
      </c>
      <c r="H359" s="225">
        <v>1</v>
      </c>
      <c r="I359" s="226"/>
      <c r="J359" s="227">
        <f>ROUND(I359*H359,2)</f>
        <v>0</v>
      </c>
      <c r="K359" s="223" t="s">
        <v>30</v>
      </c>
      <c r="L359" s="72"/>
      <c r="M359" s="228" t="s">
        <v>30</v>
      </c>
      <c r="N359" s="229" t="s">
        <v>45</v>
      </c>
      <c r="O359" s="47"/>
      <c r="P359" s="230">
        <f>O359*H359</f>
        <v>0</v>
      </c>
      <c r="Q359" s="230">
        <v>0.00088000000000000003</v>
      </c>
      <c r="R359" s="230">
        <f>Q359*H359</f>
        <v>0.00088000000000000003</v>
      </c>
      <c r="S359" s="230">
        <v>0</v>
      </c>
      <c r="T359" s="231">
        <f>S359*H359</f>
        <v>0</v>
      </c>
      <c r="AR359" s="24" t="s">
        <v>185</v>
      </c>
      <c r="AT359" s="24" t="s">
        <v>144</v>
      </c>
      <c r="AU359" s="24" t="s">
        <v>84</v>
      </c>
      <c r="AY359" s="24" t="s">
        <v>141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24" t="s">
        <v>82</v>
      </c>
      <c r="BK359" s="232">
        <f>ROUND(I359*H359,2)</f>
        <v>0</v>
      </c>
      <c r="BL359" s="24" t="s">
        <v>185</v>
      </c>
      <c r="BM359" s="24" t="s">
        <v>520</v>
      </c>
    </row>
    <row r="360" s="11" customFormat="1">
      <c r="B360" s="233"/>
      <c r="C360" s="234"/>
      <c r="D360" s="235" t="s">
        <v>150</v>
      </c>
      <c r="E360" s="236" t="s">
        <v>30</v>
      </c>
      <c r="F360" s="237" t="s">
        <v>839</v>
      </c>
      <c r="G360" s="234"/>
      <c r="H360" s="236" t="s">
        <v>30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AT360" s="243" t="s">
        <v>150</v>
      </c>
      <c r="AU360" s="243" t="s">
        <v>84</v>
      </c>
      <c r="AV360" s="11" t="s">
        <v>82</v>
      </c>
      <c r="AW360" s="11" t="s">
        <v>37</v>
      </c>
      <c r="AX360" s="11" t="s">
        <v>74</v>
      </c>
      <c r="AY360" s="243" t="s">
        <v>141</v>
      </c>
    </row>
    <row r="361" s="12" customFormat="1">
      <c r="B361" s="244"/>
      <c r="C361" s="245"/>
      <c r="D361" s="235" t="s">
        <v>150</v>
      </c>
      <c r="E361" s="246" t="s">
        <v>30</v>
      </c>
      <c r="F361" s="247" t="s">
        <v>82</v>
      </c>
      <c r="G361" s="245"/>
      <c r="H361" s="248">
        <v>1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AT361" s="254" t="s">
        <v>150</v>
      </c>
      <c r="AU361" s="254" t="s">
        <v>84</v>
      </c>
      <c r="AV361" s="12" t="s">
        <v>84</v>
      </c>
      <c r="AW361" s="12" t="s">
        <v>37</v>
      </c>
      <c r="AX361" s="12" t="s">
        <v>82</v>
      </c>
      <c r="AY361" s="254" t="s">
        <v>141</v>
      </c>
    </row>
    <row r="362" s="1" customFormat="1" ht="38.25" customHeight="1">
      <c r="B362" s="46"/>
      <c r="C362" s="277" t="s">
        <v>538</v>
      </c>
      <c r="D362" s="277" t="s">
        <v>349</v>
      </c>
      <c r="E362" s="278" t="s">
        <v>840</v>
      </c>
      <c r="F362" s="279" t="s">
        <v>841</v>
      </c>
      <c r="G362" s="280" t="s">
        <v>268</v>
      </c>
      <c r="H362" s="281">
        <v>1</v>
      </c>
      <c r="I362" s="282"/>
      <c r="J362" s="283">
        <f>ROUND(I362*H362,2)</f>
        <v>0</v>
      </c>
      <c r="K362" s="279" t="s">
        <v>30</v>
      </c>
      <c r="L362" s="284"/>
      <c r="M362" s="285" t="s">
        <v>30</v>
      </c>
      <c r="N362" s="286" t="s">
        <v>45</v>
      </c>
      <c r="O362" s="47"/>
      <c r="P362" s="230">
        <f>O362*H362</f>
        <v>0</v>
      </c>
      <c r="Q362" s="230">
        <v>0.14000000000000001</v>
      </c>
      <c r="R362" s="230">
        <f>Q362*H362</f>
        <v>0.14000000000000001</v>
      </c>
      <c r="S362" s="230">
        <v>0</v>
      </c>
      <c r="T362" s="231">
        <f>S362*H362</f>
        <v>0</v>
      </c>
      <c r="AR362" s="24" t="s">
        <v>348</v>
      </c>
      <c r="AT362" s="24" t="s">
        <v>349</v>
      </c>
      <c r="AU362" s="24" t="s">
        <v>84</v>
      </c>
      <c r="AY362" s="24" t="s">
        <v>141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24" t="s">
        <v>82</v>
      </c>
      <c r="BK362" s="232">
        <f>ROUND(I362*H362,2)</f>
        <v>0</v>
      </c>
      <c r="BL362" s="24" t="s">
        <v>185</v>
      </c>
      <c r="BM362" s="24" t="s">
        <v>842</v>
      </c>
    </row>
    <row r="363" s="11" customFormat="1">
      <c r="B363" s="233"/>
      <c r="C363" s="234"/>
      <c r="D363" s="235" t="s">
        <v>150</v>
      </c>
      <c r="E363" s="236" t="s">
        <v>30</v>
      </c>
      <c r="F363" s="237" t="s">
        <v>770</v>
      </c>
      <c r="G363" s="234"/>
      <c r="H363" s="236" t="s">
        <v>30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AT363" s="243" t="s">
        <v>150</v>
      </c>
      <c r="AU363" s="243" t="s">
        <v>84</v>
      </c>
      <c r="AV363" s="11" t="s">
        <v>82</v>
      </c>
      <c r="AW363" s="11" t="s">
        <v>37</v>
      </c>
      <c r="AX363" s="11" t="s">
        <v>74</v>
      </c>
      <c r="AY363" s="243" t="s">
        <v>141</v>
      </c>
    </row>
    <row r="364" s="12" customFormat="1">
      <c r="B364" s="244"/>
      <c r="C364" s="245"/>
      <c r="D364" s="235" t="s">
        <v>150</v>
      </c>
      <c r="E364" s="246" t="s">
        <v>30</v>
      </c>
      <c r="F364" s="247" t="s">
        <v>82</v>
      </c>
      <c r="G364" s="245"/>
      <c r="H364" s="248">
        <v>1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AT364" s="254" t="s">
        <v>150</v>
      </c>
      <c r="AU364" s="254" t="s">
        <v>84</v>
      </c>
      <c r="AV364" s="12" t="s">
        <v>84</v>
      </c>
      <c r="AW364" s="12" t="s">
        <v>37</v>
      </c>
      <c r="AX364" s="12" t="s">
        <v>82</v>
      </c>
      <c r="AY364" s="254" t="s">
        <v>141</v>
      </c>
    </row>
    <row r="365" s="1" customFormat="1" ht="25.5" customHeight="1">
      <c r="B365" s="46"/>
      <c r="C365" s="221" t="s">
        <v>543</v>
      </c>
      <c r="D365" s="221" t="s">
        <v>144</v>
      </c>
      <c r="E365" s="222" t="s">
        <v>531</v>
      </c>
      <c r="F365" s="223" t="s">
        <v>532</v>
      </c>
      <c r="G365" s="224" t="s">
        <v>268</v>
      </c>
      <c r="H365" s="225">
        <v>19</v>
      </c>
      <c r="I365" s="226"/>
      <c r="J365" s="227">
        <f>ROUND(I365*H365,2)</f>
        <v>0</v>
      </c>
      <c r="K365" s="223" t="s">
        <v>162</v>
      </c>
      <c r="L365" s="72"/>
      <c r="M365" s="228" t="s">
        <v>30</v>
      </c>
      <c r="N365" s="229" t="s">
        <v>45</v>
      </c>
      <c r="O365" s="47"/>
      <c r="P365" s="230">
        <f>O365*H365</f>
        <v>0</v>
      </c>
      <c r="Q365" s="230">
        <v>0</v>
      </c>
      <c r="R365" s="230">
        <f>Q365*H365</f>
        <v>0</v>
      </c>
      <c r="S365" s="230">
        <v>0</v>
      </c>
      <c r="T365" s="231">
        <f>S365*H365</f>
        <v>0</v>
      </c>
      <c r="AR365" s="24" t="s">
        <v>185</v>
      </c>
      <c r="AT365" s="24" t="s">
        <v>144</v>
      </c>
      <c r="AU365" s="24" t="s">
        <v>84</v>
      </c>
      <c r="AY365" s="24" t="s">
        <v>141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24" t="s">
        <v>82</v>
      </c>
      <c r="BK365" s="232">
        <f>ROUND(I365*H365,2)</f>
        <v>0</v>
      </c>
      <c r="BL365" s="24" t="s">
        <v>185</v>
      </c>
      <c r="BM365" s="24" t="s">
        <v>533</v>
      </c>
    </row>
    <row r="366" s="1" customFormat="1" ht="16.5" customHeight="1">
      <c r="B366" s="46"/>
      <c r="C366" s="277" t="s">
        <v>549</v>
      </c>
      <c r="D366" s="277" t="s">
        <v>349</v>
      </c>
      <c r="E366" s="278" t="s">
        <v>535</v>
      </c>
      <c r="F366" s="279" t="s">
        <v>536</v>
      </c>
      <c r="G366" s="280" t="s">
        <v>280</v>
      </c>
      <c r="H366" s="281">
        <v>108</v>
      </c>
      <c r="I366" s="282"/>
      <c r="J366" s="283">
        <f>ROUND(I366*H366,2)</f>
        <v>0</v>
      </c>
      <c r="K366" s="279" t="s">
        <v>162</v>
      </c>
      <c r="L366" s="284"/>
      <c r="M366" s="285" t="s">
        <v>30</v>
      </c>
      <c r="N366" s="286" t="s">
        <v>45</v>
      </c>
      <c r="O366" s="47"/>
      <c r="P366" s="230">
        <f>O366*H366</f>
        <v>0</v>
      </c>
      <c r="Q366" s="230">
        <v>0.0011000000000000001</v>
      </c>
      <c r="R366" s="230">
        <f>Q366*H366</f>
        <v>0.1188</v>
      </c>
      <c r="S366" s="230">
        <v>0</v>
      </c>
      <c r="T366" s="231">
        <f>S366*H366</f>
        <v>0</v>
      </c>
      <c r="AR366" s="24" t="s">
        <v>348</v>
      </c>
      <c r="AT366" s="24" t="s">
        <v>349</v>
      </c>
      <c r="AU366" s="24" t="s">
        <v>84</v>
      </c>
      <c r="AY366" s="24" t="s">
        <v>141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24" t="s">
        <v>82</v>
      </c>
      <c r="BK366" s="232">
        <f>ROUND(I366*H366,2)</f>
        <v>0</v>
      </c>
      <c r="BL366" s="24" t="s">
        <v>185</v>
      </c>
      <c r="BM366" s="24" t="s">
        <v>537</v>
      </c>
    </row>
    <row r="367" s="12" customFormat="1">
      <c r="B367" s="244"/>
      <c r="C367" s="245"/>
      <c r="D367" s="235" t="s">
        <v>150</v>
      </c>
      <c r="E367" s="246" t="s">
        <v>30</v>
      </c>
      <c r="F367" s="247" t="s">
        <v>843</v>
      </c>
      <c r="G367" s="245"/>
      <c r="H367" s="248">
        <v>102.59999999999999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AT367" s="254" t="s">
        <v>150</v>
      </c>
      <c r="AU367" s="254" t="s">
        <v>84</v>
      </c>
      <c r="AV367" s="12" t="s">
        <v>84</v>
      </c>
      <c r="AW367" s="12" t="s">
        <v>37</v>
      </c>
      <c r="AX367" s="12" t="s">
        <v>74</v>
      </c>
      <c r="AY367" s="254" t="s">
        <v>141</v>
      </c>
    </row>
    <row r="368" s="12" customFormat="1">
      <c r="B368" s="244"/>
      <c r="C368" s="245"/>
      <c r="D368" s="235" t="s">
        <v>150</v>
      </c>
      <c r="E368" s="246" t="s">
        <v>30</v>
      </c>
      <c r="F368" s="247" t="s">
        <v>844</v>
      </c>
      <c r="G368" s="245"/>
      <c r="H368" s="248">
        <v>5.4000000000000004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AT368" s="254" t="s">
        <v>150</v>
      </c>
      <c r="AU368" s="254" t="s">
        <v>84</v>
      </c>
      <c r="AV368" s="12" t="s">
        <v>84</v>
      </c>
      <c r="AW368" s="12" t="s">
        <v>37</v>
      </c>
      <c r="AX368" s="12" t="s">
        <v>74</v>
      </c>
      <c r="AY368" s="254" t="s">
        <v>141</v>
      </c>
    </row>
    <row r="369" s="13" customFormat="1">
      <c r="B369" s="255"/>
      <c r="C369" s="256"/>
      <c r="D369" s="235" t="s">
        <v>150</v>
      </c>
      <c r="E369" s="257" t="s">
        <v>30</v>
      </c>
      <c r="F369" s="258" t="s">
        <v>170</v>
      </c>
      <c r="G369" s="256"/>
      <c r="H369" s="259">
        <v>108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AT369" s="265" t="s">
        <v>150</v>
      </c>
      <c r="AU369" s="265" t="s">
        <v>84</v>
      </c>
      <c r="AV369" s="13" t="s">
        <v>148</v>
      </c>
      <c r="AW369" s="13" t="s">
        <v>37</v>
      </c>
      <c r="AX369" s="13" t="s">
        <v>82</v>
      </c>
      <c r="AY369" s="265" t="s">
        <v>141</v>
      </c>
    </row>
    <row r="370" s="1" customFormat="1" ht="16.5" customHeight="1">
      <c r="B370" s="46"/>
      <c r="C370" s="277" t="s">
        <v>554</v>
      </c>
      <c r="D370" s="277" t="s">
        <v>349</v>
      </c>
      <c r="E370" s="278" t="s">
        <v>539</v>
      </c>
      <c r="F370" s="279" t="s">
        <v>540</v>
      </c>
      <c r="G370" s="280" t="s">
        <v>541</v>
      </c>
      <c r="H370" s="281">
        <v>19</v>
      </c>
      <c r="I370" s="282"/>
      <c r="J370" s="283">
        <f>ROUND(I370*H370,2)</f>
        <v>0</v>
      </c>
      <c r="K370" s="279" t="s">
        <v>162</v>
      </c>
      <c r="L370" s="284"/>
      <c r="M370" s="285" t="s">
        <v>30</v>
      </c>
      <c r="N370" s="286" t="s">
        <v>45</v>
      </c>
      <c r="O370" s="47"/>
      <c r="P370" s="230">
        <f>O370*H370</f>
        <v>0</v>
      </c>
      <c r="Q370" s="230">
        <v>0.00020000000000000001</v>
      </c>
      <c r="R370" s="230">
        <f>Q370*H370</f>
        <v>0.0038</v>
      </c>
      <c r="S370" s="230">
        <v>0</v>
      </c>
      <c r="T370" s="231">
        <f>S370*H370</f>
        <v>0</v>
      </c>
      <c r="AR370" s="24" t="s">
        <v>348</v>
      </c>
      <c r="AT370" s="24" t="s">
        <v>349</v>
      </c>
      <c r="AU370" s="24" t="s">
        <v>84</v>
      </c>
      <c r="AY370" s="24" t="s">
        <v>141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24" t="s">
        <v>82</v>
      </c>
      <c r="BK370" s="232">
        <f>ROUND(I370*H370,2)</f>
        <v>0</v>
      </c>
      <c r="BL370" s="24" t="s">
        <v>185</v>
      </c>
      <c r="BM370" s="24" t="s">
        <v>542</v>
      </c>
    </row>
    <row r="371" s="1" customFormat="1" ht="25.5" customHeight="1">
      <c r="B371" s="46"/>
      <c r="C371" s="221" t="s">
        <v>558</v>
      </c>
      <c r="D371" s="221" t="s">
        <v>144</v>
      </c>
      <c r="E371" s="222" t="s">
        <v>845</v>
      </c>
      <c r="F371" s="223" t="s">
        <v>846</v>
      </c>
      <c r="G371" s="224" t="s">
        <v>280</v>
      </c>
      <c r="H371" s="225">
        <v>202</v>
      </c>
      <c r="I371" s="226"/>
      <c r="J371" s="227">
        <f>ROUND(I371*H371,2)</f>
        <v>0</v>
      </c>
      <c r="K371" s="223" t="s">
        <v>30</v>
      </c>
      <c r="L371" s="72"/>
      <c r="M371" s="228" t="s">
        <v>30</v>
      </c>
      <c r="N371" s="229" t="s">
        <v>45</v>
      </c>
      <c r="O371" s="47"/>
      <c r="P371" s="230">
        <f>O371*H371</f>
        <v>0</v>
      </c>
      <c r="Q371" s="230">
        <v>0</v>
      </c>
      <c r="R371" s="230">
        <f>Q371*H371</f>
        <v>0</v>
      </c>
      <c r="S371" s="230">
        <v>0</v>
      </c>
      <c r="T371" s="231">
        <f>S371*H371</f>
        <v>0</v>
      </c>
      <c r="AR371" s="24" t="s">
        <v>185</v>
      </c>
      <c r="AT371" s="24" t="s">
        <v>144</v>
      </c>
      <c r="AU371" s="24" t="s">
        <v>84</v>
      </c>
      <c r="AY371" s="24" t="s">
        <v>141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24" t="s">
        <v>82</v>
      </c>
      <c r="BK371" s="232">
        <f>ROUND(I371*H371,2)</f>
        <v>0</v>
      </c>
      <c r="BL371" s="24" t="s">
        <v>185</v>
      </c>
      <c r="BM371" s="24" t="s">
        <v>847</v>
      </c>
    </row>
    <row r="372" s="11" customFormat="1">
      <c r="B372" s="233"/>
      <c r="C372" s="234"/>
      <c r="D372" s="235" t="s">
        <v>150</v>
      </c>
      <c r="E372" s="236" t="s">
        <v>30</v>
      </c>
      <c r="F372" s="237" t="s">
        <v>848</v>
      </c>
      <c r="G372" s="234"/>
      <c r="H372" s="236" t="s">
        <v>30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AT372" s="243" t="s">
        <v>150</v>
      </c>
      <c r="AU372" s="243" t="s">
        <v>84</v>
      </c>
      <c r="AV372" s="11" t="s">
        <v>82</v>
      </c>
      <c r="AW372" s="11" t="s">
        <v>37</v>
      </c>
      <c r="AX372" s="11" t="s">
        <v>74</v>
      </c>
      <c r="AY372" s="243" t="s">
        <v>141</v>
      </c>
    </row>
    <row r="373" s="11" customFormat="1">
      <c r="B373" s="233"/>
      <c r="C373" s="234"/>
      <c r="D373" s="235" t="s">
        <v>150</v>
      </c>
      <c r="E373" s="236" t="s">
        <v>30</v>
      </c>
      <c r="F373" s="237" t="s">
        <v>849</v>
      </c>
      <c r="G373" s="234"/>
      <c r="H373" s="236" t="s">
        <v>30</v>
      </c>
      <c r="I373" s="238"/>
      <c r="J373" s="234"/>
      <c r="K373" s="234"/>
      <c r="L373" s="239"/>
      <c r="M373" s="240"/>
      <c r="N373" s="241"/>
      <c r="O373" s="241"/>
      <c r="P373" s="241"/>
      <c r="Q373" s="241"/>
      <c r="R373" s="241"/>
      <c r="S373" s="241"/>
      <c r="T373" s="242"/>
      <c r="AT373" s="243" t="s">
        <v>150</v>
      </c>
      <c r="AU373" s="243" t="s">
        <v>84</v>
      </c>
      <c r="AV373" s="11" t="s">
        <v>82</v>
      </c>
      <c r="AW373" s="11" t="s">
        <v>37</v>
      </c>
      <c r="AX373" s="11" t="s">
        <v>74</v>
      </c>
      <c r="AY373" s="243" t="s">
        <v>141</v>
      </c>
    </row>
    <row r="374" s="11" customFormat="1">
      <c r="B374" s="233"/>
      <c r="C374" s="234"/>
      <c r="D374" s="235" t="s">
        <v>150</v>
      </c>
      <c r="E374" s="236" t="s">
        <v>30</v>
      </c>
      <c r="F374" s="237" t="s">
        <v>850</v>
      </c>
      <c r="G374" s="234"/>
      <c r="H374" s="236" t="s">
        <v>30</v>
      </c>
      <c r="I374" s="238"/>
      <c r="J374" s="234"/>
      <c r="K374" s="234"/>
      <c r="L374" s="239"/>
      <c r="M374" s="240"/>
      <c r="N374" s="241"/>
      <c r="O374" s="241"/>
      <c r="P374" s="241"/>
      <c r="Q374" s="241"/>
      <c r="R374" s="241"/>
      <c r="S374" s="241"/>
      <c r="T374" s="242"/>
      <c r="AT374" s="243" t="s">
        <v>150</v>
      </c>
      <c r="AU374" s="243" t="s">
        <v>84</v>
      </c>
      <c r="AV374" s="11" t="s">
        <v>82</v>
      </c>
      <c r="AW374" s="11" t="s">
        <v>37</v>
      </c>
      <c r="AX374" s="11" t="s">
        <v>74</v>
      </c>
      <c r="AY374" s="243" t="s">
        <v>141</v>
      </c>
    </row>
    <row r="375" s="12" customFormat="1">
      <c r="B375" s="244"/>
      <c r="C375" s="245"/>
      <c r="D375" s="235" t="s">
        <v>150</v>
      </c>
      <c r="E375" s="246" t="s">
        <v>30</v>
      </c>
      <c r="F375" s="247" t="s">
        <v>851</v>
      </c>
      <c r="G375" s="245"/>
      <c r="H375" s="248">
        <v>131.59999999999999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AT375" s="254" t="s">
        <v>150</v>
      </c>
      <c r="AU375" s="254" t="s">
        <v>84</v>
      </c>
      <c r="AV375" s="12" t="s">
        <v>84</v>
      </c>
      <c r="AW375" s="12" t="s">
        <v>37</v>
      </c>
      <c r="AX375" s="12" t="s">
        <v>74</v>
      </c>
      <c r="AY375" s="254" t="s">
        <v>141</v>
      </c>
    </row>
    <row r="376" s="12" customFormat="1">
      <c r="B376" s="244"/>
      <c r="C376" s="245"/>
      <c r="D376" s="235" t="s">
        <v>150</v>
      </c>
      <c r="E376" s="246" t="s">
        <v>30</v>
      </c>
      <c r="F376" s="247" t="s">
        <v>852</v>
      </c>
      <c r="G376" s="245"/>
      <c r="H376" s="248">
        <v>60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AT376" s="254" t="s">
        <v>150</v>
      </c>
      <c r="AU376" s="254" t="s">
        <v>84</v>
      </c>
      <c r="AV376" s="12" t="s">
        <v>84</v>
      </c>
      <c r="AW376" s="12" t="s">
        <v>37</v>
      </c>
      <c r="AX376" s="12" t="s">
        <v>74</v>
      </c>
      <c r="AY376" s="254" t="s">
        <v>141</v>
      </c>
    </row>
    <row r="377" s="12" customFormat="1">
      <c r="B377" s="244"/>
      <c r="C377" s="245"/>
      <c r="D377" s="235" t="s">
        <v>150</v>
      </c>
      <c r="E377" s="246" t="s">
        <v>30</v>
      </c>
      <c r="F377" s="247" t="s">
        <v>853</v>
      </c>
      <c r="G377" s="245"/>
      <c r="H377" s="248">
        <v>10.4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AT377" s="254" t="s">
        <v>150</v>
      </c>
      <c r="AU377" s="254" t="s">
        <v>84</v>
      </c>
      <c r="AV377" s="12" t="s">
        <v>84</v>
      </c>
      <c r="AW377" s="12" t="s">
        <v>37</v>
      </c>
      <c r="AX377" s="12" t="s">
        <v>74</v>
      </c>
      <c r="AY377" s="254" t="s">
        <v>141</v>
      </c>
    </row>
    <row r="378" s="13" customFormat="1">
      <c r="B378" s="255"/>
      <c r="C378" s="256"/>
      <c r="D378" s="235" t="s">
        <v>150</v>
      </c>
      <c r="E378" s="257" t="s">
        <v>30</v>
      </c>
      <c r="F378" s="258" t="s">
        <v>170</v>
      </c>
      <c r="G378" s="256"/>
      <c r="H378" s="259">
        <v>202</v>
      </c>
      <c r="I378" s="260"/>
      <c r="J378" s="256"/>
      <c r="K378" s="256"/>
      <c r="L378" s="261"/>
      <c r="M378" s="262"/>
      <c r="N378" s="263"/>
      <c r="O378" s="263"/>
      <c r="P378" s="263"/>
      <c r="Q378" s="263"/>
      <c r="R378" s="263"/>
      <c r="S378" s="263"/>
      <c r="T378" s="264"/>
      <c r="AT378" s="265" t="s">
        <v>150</v>
      </c>
      <c r="AU378" s="265" t="s">
        <v>84</v>
      </c>
      <c r="AV378" s="13" t="s">
        <v>148</v>
      </c>
      <c r="AW378" s="13" t="s">
        <v>37</v>
      </c>
      <c r="AX378" s="13" t="s">
        <v>82</v>
      </c>
      <c r="AY378" s="265" t="s">
        <v>141</v>
      </c>
    </row>
    <row r="379" s="1" customFormat="1" ht="16.5" customHeight="1">
      <c r="B379" s="46"/>
      <c r="C379" s="221" t="s">
        <v>563</v>
      </c>
      <c r="D379" s="221" t="s">
        <v>144</v>
      </c>
      <c r="E379" s="222" t="s">
        <v>544</v>
      </c>
      <c r="F379" s="223" t="s">
        <v>545</v>
      </c>
      <c r="G379" s="224" t="s">
        <v>302</v>
      </c>
      <c r="H379" s="225">
        <v>6.9009999999999998</v>
      </c>
      <c r="I379" s="226"/>
      <c r="J379" s="227">
        <f>ROUND(I379*H379,2)</f>
        <v>0</v>
      </c>
      <c r="K379" s="223" t="s">
        <v>162</v>
      </c>
      <c r="L379" s="72"/>
      <c r="M379" s="228" t="s">
        <v>30</v>
      </c>
      <c r="N379" s="229" t="s">
        <v>45</v>
      </c>
      <c r="O379" s="47"/>
      <c r="P379" s="230">
        <f>O379*H379</f>
        <v>0</v>
      </c>
      <c r="Q379" s="230">
        <v>0</v>
      </c>
      <c r="R379" s="230">
        <f>Q379*H379</f>
        <v>0</v>
      </c>
      <c r="S379" s="230">
        <v>0</v>
      </c>
      <c r="T379" s="231">
        <f>S379*H379</f>
        <v>0</v>
      </c>
      <c r="AR379" s="24" t="s">
        <v>185</v>
      </c>
      <c r="AT379" s="24" t="s">
        <v>144</v>
      </c>
      <c r="AU379" s="24" t="s">
        <v>84</v>
      </c>
      <c r="AY379" s="24" t="s">
        <v>141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24" t="s">
        <v>82</v>
      </c>
      <c r="BK379" s="232">
        <f>ROUND(I379*H379,2)</f>
        <v>0</v>
      </c>
      <c r="BL379" s="24" t="s">
        <v>185</v>
      </c>
      <c r="BM379" s="24" t="s">
        <v>546</v>
      </c>
    </row>
    <row r="380" s="10" customFormat="1" ht="29.88" customHeight="1">
      <c r="B380" s="205"/>
      <c r="C380" s="206"/>
      <c r="D380" s="207" t="s">
        <v>73</v>
      </c>
      <c r="E380" s="219" t="s">
        <v>547</v>
      </c>
      <c r="F380" s="219" t="s">
        <v>548</v>
      </c>
      <c r="G380" s="206"/>
      <c r="H380" s="206"/>
      <c r="I380" s="209"/>
      <c r="J380" s="220">
        <f>BK380</f>
        <v>0</v>
      </c>
      <c r="K380" s="206"/>
      <c r="L380" s="211"/>
      <c r="M380" s="212"/>
      <c r="N380" s="213"/>
      <c r="O380" s="213"/>
      <c r="P380" s="214">
        <f>SUM(P381:P397)</f>
        <v>0</v>
      </c>
      <c r="Q380" s="213"/>
      <c r="R380" s="214">
        <f>SUM(R381:R397)</f>
        <v>0.86463000000000001</v>
      </c>
      <c r="S380" s="213"/>
      <c r="T380" s="215">
        <f>SUM(T381:T397)</f>
        <v>0</v>
      </c>
      <c r="AR380" s="216" t="s">
        <v>84</v>
      </c>
      <c r="AT380" s="217" t="s">
        <v>73</v>
      </c>
      <c r="AU380" s="217" t="s">
        <v>82</v>
      </c>
      <c r="AY380" s="216" t="s">
        <v>141</v>
      </c>
      <c r="BK380" s="218">
        <f>SUM(BK381:BK397)</f>
        <v>0</v>
      </c>
    </row>
    <row r="381" s="1" customFormat="1" ht="16.5" customHeight="1">
      <c r="B381" s="46"/>
      <c r="C381" s="221" t="s">
        <v>567</v>
      </c>
      <c r="D381" s="221" t="s">
        <v>144</v>
      </c>
      <c r="E381" s="222" t="s">
        <v>550</v>
      </c>
      <c r="F381" s="223" t="s">
        <v>551</v>
      </c>
      <c r="G381" s="224" t="s">
        <v>280</v>
      </c>
      <c r="H381" s="225">
        <v>6</v>
      </c>
      <c r="I381" s="226"/>
      <c r="J381" s="227">
        <f>ROUND(I381*H381,2)</f>
        <v>0</v>
      </c>
      <c r="K381" s="223" t="s">
        <v>162</v>
      </c>
      <c r="L381" s="72"/>
      <c r="M381" s="228" t="s">
        <v>30</v>
      </c>
      <c r="N381" s="229" t="s">
        <v>45</v>
      </c>
      <c r="O381" s="47"/>
      <c r="P381" s="230">
        <f>O381*H381</f>
        <v>0</v>
      </c>
      <c r="Q381" s="230">
        <v>0.016</v>
      </c>
      <c r="R381" s="230">
        <f>Q381*H381</f>
        <v>0.096000000000000002</v>
      </c>
      <c r="S381" s="230">
        <v>0</v>
      </c>
      <c r="T381" s="231">
        <f>S381*H381</f>
        <v>0</v>
      </c>
      <c r="AR381" s="24" t="s">
        <v>148</v>
      </c>
      <c r="AT381" s="24" t="s">
        <v>144</v>
      </c>
      <c r="AU381" s="24" t="s">
        <v>84</v>
      </c>
      <c r="AY381" s="24" t="s">
        <v>141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24" t="s">
        <v>82</v>
      </c>
      <c r="BK381" s="232">
        <f>ROUND(I381*H381,2)</f>
        <v>0</v>
      </c>
      <c r="BL381" s="24" t="s">
        <v>148</v>
      </c>
      <c r="BM381" s="24" t="s">
        <v>552</v>
      </c>
    </row>
    <row r="382" s="11" customFormat="1">
      <c r="B382" s="233"/>
      <c r="C382" s="234"/>
      <c r="D382" s="235" t="s">
        <v>150</v>
      </c>
      <c r="E382" s="236" t="s">
        <v>30</v>
      </c>
      <c r="F382" s="237" t="s">
        <v>553</v>
      </c>
      <c r="G382" s="234"/>
      <c r="H382" s="236" t="s">
        <v>30</v>
      </c>
      <c r="I382" s="238"/>
      <c r="J382" s="234"/>
      <c r="K382" s="234"/>
      <c r="L382" s="239"/>
      <c r="M382" s="240"/>
      <c r="N382" s="241"/>
      <c r="O382" s="241"/>
      <c r="P382" s="241"/>
      <c r="Q382" s="241"/>
      <c r="R382" s="241"/>
      <c r="S382" s="241"/>
      <c r="T382" s="242"/>
      <c r="AT382" s="243" t="s">
        <v>150</v>
      </c>
      <c r="AU382" s="243" t="s">
        <v>84</v>
      </c>
      <c r="AV382" s="11" t="s">
        <v>82</v>
      </c>
      <c r="AW382" s="11" t="s">
        <v>37</v>
      </c>
      <c r="AX382" s="11" t="s">
        <v>74</v>
      </c>
      <c r="AY382" s="243" t="s">
        <v>141</v>
      </c>
    </row>
    <row r="383" s="12" customFormat="1">
      <c r="B383" s="244"/>
      <c r="C383" s="245"/>
      <c r="D383" s="235" t="s">
        <v>150</v>
      </c>
      <c r="E383" s="246" t="s">
        <v>30</v>
      </c>
      <c r="F383" s="247" t="s">
        <v>448</v>
      </c>
      <c r="G383" s="245"/>
      <c r="H383" s="248">
        <v>6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AT383" s="254" t="s">
        <v>150</v>
      </c>
      <c r="AU383" s="254" t="s">
        <v>84</v>
      </c>
      <c r="AV383" s="12" t="s">
        <v>84</v>
      </c>
      <c r="AW383" s="12" t="s">
        <v>37</v>
      </c>
      <c r="AX383" s="12" t="s">
        <v>82</v>
      </c>
      <c r="AY383" s="254" t="s">
        <v>141</v>
      </c>
    </row>
    <row r="384" s="1" customFormat="1" ht="16.5" customHeight="1">
      <c r="B384" s="46"/>
      <c r="C384" s="221" t="s">
        <v>573</v>
      </c>
      <c r="D384" s="221" t="s">
        <v>144</v>
      </c>
      <c r="E384" s="222" t="s">
        <v>555</v>
      </c>
      <c r="F384" s="223" t="s">
        <v>556</v>
      </c>
      <c r="G384" s="224" t="s">
        <v>280</v>
      </c>
      <c r="H384" s="225">
        <v>6</v>
      </c>
      <c r="I384" s="226"/>
      <c r="J384" s="227">
        <f>ROUND(I384*H384,2)</f>
        <v>0</v>
      </c>
      <c r="K384" s="223" t="s">
        <v>30</v>
      </c>
      <c r="L384" s="72"/>
      <c r="M384" s="228" t="s">
        <v>30</v>
      </c>
      <c r="N384" s="229" t="s">
        <v>45</v>
      </c>
      <c r="O384" s="47"/>
      <c r="P384" s="230">
        <f>O384*H384</f>
        <v>0</v>
      </c>
      <c r="Q384" s="230">
        <v>0.016</v>
      </c>
      <c r="R384" s="230">
        <f>Q384*H384</f>
        <v>0.096000000000000002</v>
      </c>
      <c r="S384" s="230">
        <v>0</v>
      </c>
      <c r="T384" s="231">
        <f>S384*H384</f>
        <v>0</v>
      </c>
      <c r="AR384" s="24" t="s">
        <v>148</v>
      </c>
      <c r="AT384" s="24" t="s">
        <v>144</v>
      </c>
      <c r="AU384" s="24" t="s">
        <v>84</v>
      </c>
      <c r="AY384" s="24" t="s">
        <v>141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24" t="s">
        <v>82</v>
      </c>
      <c r="BK384" s="232">
        <f>ROUND(I384*H384,2)</f>
        <v>0</v>
      </c>
      <c r="BL384" s="24" t="s">
        <v>148</v>
      </c>
      <c r="BM384" s="24" t="s">
        <v>557</v>
      </c>
    </row>
    <row r="385" s="1" customFormat="1" ht="16.5" customHeight="1">
      <c r="B385" s="46"/>
      <c r="C385" s="221" t="s">
        <v>581</v>
      </c>
      <c r="D385" s="221" t="s">
        <v>144</v>
      </c>
      <c r="E385" s="222" t="s">
        <v>854</v>
      </c>
      <c r="F385" s="223" t="s">
        <v>855</v>
      </c>
      <c r="G385" s="224" t="s">
        <v>147</v>
      </c>
      <c r="H385" s="225">
        <v>13.5</v>
      </c>
      <c r="I385" s="226"/>
      <c r="J385" s="227">
        <f>ROUND(I385*H385,2)</f>
        <v>0</v>
      </c>
      <c r="K385" s="223" t="s">
        <v>162</v>
      </c>
      <c r="L385" s="72"/>
      <c r="M385" s="228" t="s">
        <v>30</v>
      </c>
      <c r="N385" s="229" t="s">
        <v>45</v>
      </c>
      <c r="O385" s="47"/>
      <c r="P385" s="230">
        <f>O385*H385</f>
        <v>0</v>
      </c>
      <c r="Q385" s="230">
        <v>0.02</v>
      </c>
      <c r="R385" s="230">
        <f>Q385*H385</f>
        <v>0.27000000000000002</v>
      </c>
      <c r="S385" s="230">
        <v>0</v>
      </c>
      <c r="T385" s="231">
        <f>S385*H385</f>
        <v>0</v>
      </c>
      <c r="AR385" s="24" t="s">
        <v>148</v>
      </c>
      <c r="AT385" s="24" t="s">
        <v>144</v>
      </c>
      <c r="AU385" s="24" t="s">
        <v>84</v>
      </c>
      <c r="AY385" s="24" t="s">
        <v>141</v>
      </c>
      <c r="BE385" s="232">
        <f>IF(N385="základní",J385,0)</f>
        <v>0</v>
      </c>
      <c r="BF385" s="232">
        <f>IF(N385="snížená",J385,0)</f>
        <v>0</v>
      </c>
      <c r="BG385" s="232">
        <f>IF(N385="zákl. přenesená",J385,0)</f>
        <v>0</v>
      </c>
      <c r="BH385" s="232">
        <f>IF(N385="sníž. přenesená",J385,0)</f>
        <v>0</v>
      </c>
      <c r="BI385" s="232">
        <f>IF(N385="nulová",J385,0)</f>
        <v>0</v>
      </c>
      <c r="BJ385" s="24" t="s">
        <v>82</v>
      </c>
      <c r="BK385" s="232">
        <f>ROUND(I385*H385,2)</f>
        <v>0</v>
      </c>
      <c r="BL385" s="24" t="s">
        <v>148</v>
      </c>
      <c r="BM385" s="24" t="s">
        <v>856</v>
      </c>
    </row>
    <row r="386" s="11" customFormat="1">
      <c r="B386" s="233"/>
      <c r="C386" s="234"/>
      <c r="D386" s="235" t="s">
        <v>150</v>
      </c>
      <c r="E386" s="236" t="s">
        <v>30</v>
      </c>
      <c r="F386" s="237" t="s">
        <v>857</v>
      </c>
      <c r="G386" s="234"/>
      <c r="H386" s="236" t="s">
        <v>30</v>
      </c>
      <c r="I386" s="238"/>
      <c r="J386" s="234"/>
      <c r="K386" s="234"/>
      <c r="L386" s="239"/>
      <c r="M386" s="240"/>
      <c r="N386" s="241"/>
      <c r="O386" s="241"/>
      <c r="P386" s="241"/>
      <c r="Q386" s="241"/>
      <c r="R386" s="241"/>
      <c r="S386" s="241"/>
      <c r="T386" s="242"/>
      <c r="AT386" s="243" t="s">
        <v>150</v>
      </c>
      <c r="AU386" s="243" t="s">
        <v>84</v>
      </c>
      <c r="AV386" s="11" t="s">
        <v>82</v>
      </c>
      <c r="AW386" s="11" t="s">
        <v>37</v>
      </c>
      <c r="AX386" s="11" t="s">
        <v>74</v>
      </c>
      <c r="AY386" s="243" t="s">
        <v>141</v>
      </c>
    </row>
    <row r="387" s="12" customFormat="1">
      <c r="B387" s="244"/>
      <c r="C387" s="245"/>
      <c r="D387" s="235" t="s">
        <v>150</v>
      </c>
      <c r="E387" s="246" t="s">
        <v>30</v>
      </c>
      <c r="F387" s="247" t="s">
        <v>858</v>
      </c>
      <c r="G387" s="245"/>
      <c r="H387" s="248">
        <v>13.5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AT387" s="254" t="s">
        <v>150</v>
      </c>
      <c r="AU387" s="254" t="s">
        <v>84</v>
      </c>
      <c r="AV387" s="12" t="s">
        <v>84</v>
      </c>
      <c r="AW387" s="12" t="s">
        <v>37</v>
      </c>
      <c r="AX387" s="12" t="s">
        <v>82</v>
      </c>
      <c r="AY387" s="254" t="s">
        <v>141</v>
      </c>
    </row>
    <row r="388" s="1" customFormat="1" ht="16.5" customHeight="1">
      <c r="B388" s="46"/>
      <c r="C388" s="221" t="s">
        <v>585</v>
      </c>
      <c r="D388" s="221" t="s">
        <v>144</v>
      </c>
      <c r="E388" s="222" t="s">
        <v>859</v>
      </c>
      <c r="F388" s="223" t="s">
        <v>860</v>
      </c>
      <c r="G388" s="224" t="s">
        <v>147</v>
      </c>
      <c r="H388" s="225">
        <v>13.5</v>
      </c>
      <c r="I388" s="226"/>
      <c r="J388" s="227">
        <f>ROUND(I388*H388,2)</f>
        <v>0</v>
      </c>
      <c r="K388" s="223" t="s">
        <v>162</v>
      </c>
      <c r="L388" s="72"/>
      <c r="M388" s="228" t="s">
        <v>30</v>
      </c>
      <c r="N388" s="229" t="s">
        <v>45</v>
      </c>
      <c r="O388" s="47"/>
      <c r="P388" s="230">
        <f>O388*H388</f>
        <v>0</v>
      </c>
      <c r="Q388" s="230">
        <v>0.00038000000000000002</v>
      </c>
      <c r="R388" s="230">
        <f>Q388*H388</f>
        <v>0.00513</v>
      </c>
      <c r="S388" s="230">
        <v>0</v>
      </c>
      <c r="T388" s="231">
        <f>S388*H388</f>
        <v>0</v>
      </c>
      <c r="AR388" s="24" t="s">
        <v>148</v>
      </c>
      <c r="AT388" s="24" t="s">
        <v>144</v>
      </c>
      <c r="AU388" s="24" t="s">
        <v>84</v>
      </c>
      <c r="AY388" s="24" t="s">
        <v>141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24" t="s">
        <v>82</v>
      </c>
      <c r="BK388" s="232">
        <f>ROUND(I388*H388,2)</f>
        <v>0</v>
      </c>
      <c r="BL388" s="24" t="s">
        <v>148</v>
      </c>
      <c r="BM388" s="24" t="s">
        <v>861</v>
      </c>
    </row>
    <row r="389" s="11" customFormat="1">
      <c r="B389" s="233"/>
      <c r="C389" s="234"/>
      <c r="D389" s="235" t="s">
        <v>150</v>
      </c>
      <c r="E389" s="236" t="s">
        <v>30</v>
      </c>
      <c r="F389" s="237" t="s">
        <v>862</v>
      </c>
      <c r="G389" s="234"/>
      <c r="H389" s="236" t="s">
        <v>30</v>
      </c>
      <c r="I389" s="238"/>
      <c r="J389" s="234"/>
      <c r="K389" s="234"/>
      <c r="L389" s="239"/>
      <c r="M389" s="240"/>
      <c r="N389" s="241"/>
      <c r="O389" s="241"/>
      <c r="P389" s="241"/>
      <c r="Q389" s="241"/>
      <c r="R389" s="241"/>
      <c r="S389" s="241"/>
      <c r="T389" s="242"/>
      <c r="AT389" s="243" t="s">
        <v>150</v>
      </c>
      <c r="AU389" s="243" t="s">
        <v>84</v>
      </c>
      <c r="AV389" s="11" t="s">
        <v>82</v>
      </c>
      <c r="AW389" s="11" t="s">
        <v>37</v>
      </c>
      <c r="AX389" s="11" t="s">
        <v>74</v>
      </c>
      <c r="AY389" s="243" t="s">
        <v>141</v>
      </c>
    </row>
    <row r="390" s="12" customFormat="1">
      <c r="B390" s="244"/>
      <c r="C390" s="245"/>
      <c r="D390" s="235" t="s">
        <v>150</v>
      </c>
      <c r="E390" s="246" t="s">
        <v>30</v>
      </c>
      <c r="F390" s="247" t="s">
        <v>858</v>
      </c>
      <c r="G390" s="245"/>
      <c r="H390" s="248">
        <v>13.5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AT390" s="254" t="s">
        <v>150</v>
      </c>
      <c r="AU390" s="254" t="s">
        <v>84</v>
      </c>
      <c r="AV390" s="12" t="s">
        <v>84</v>
      </c>
      <c r="AW390" s="12" t="s">
        <v>37</v>
      </c>
      <c r="AX390" s="12" t="s">
        <v>82</v>
      </c>
      <c r="AY390" s="254" t="s">
        <v>141</v>
      </c>
    </row>
    <row r="391" s="1" customFormat="1" ht="16.5" customHeight="1">
      <c r="B391" s="46"/>
      <c r="C391" s="221" t="s">
        <v>590</v>
      </c>
      <c r="D391" s="221" t="s">
        <v>144</v>
      </c>
      <c r="E391" s="222" t="s">
        <v>559</v>
      </c>
      <c r="F391" s="223" t="s">
        <v>560</v>
      </c>
      <c r="G391" s="224" t="s">
        <v>285</v>
      </c>
      <c r="H391" s="225">
        <v>375</v>
      </c>
      <c r="I391" s="226"/>
      <c r="J391" s="227">
        <f>ROUND(I391*H391,2)</f>
        <v>0</v>
      </c>
      <c r="K391" s="223" t="s">
        <v>162</v>
      </c>
      <c r="L391" s="72"/>
      <c r="M391" s="228" t="s">
        <v>30</v>
      </c>
      <c r="N391" s="229" t="s">
        <v>45</v>
      </c>
      <c r="O391" s="47"/>
      <c r="P391" s="230">
        <f>O391*H391</f>
        <v>0</v>
      </c>
      <c r="Q391" s="230">
        <v>6.0000000000000002E-05</v>
      </c>
      <c r="R391" s="230">
        <f>Q391*H391</f>
        <v>0.022499999999999999</v>
      </c>
      <c r="S391" s="230">
        <v>0</v>
      </c>
      <c r="T391" s="231">
        <f>S391*H391</f>
        <v>0</v>
      </c>
      <c r="AR391" s="24" t="s">
        <v>148</v>
      </c>
      <c r="AT391" s="24" t="s">
        <v>144</v>
      </c>
      <c r="AU391" s="24" t="s">
        <v>84</v>
      </c>
      <c r="AY391" s="24" t="s">
        <v>141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24" t="s">
        <v>82</v>
      </c>
      <c r="BK391" s="232">
        <f>ROUND(I391*H391,2)</f>
        <v>0</v>
      </c>
      <c r="BL391" s="24" t="s">
        <v>148</v>
      </c>
      <c r="BM391" s="24" t="s">
        <v>561</v>
      </c>
    </row>
    <row r="392" s="11" customFormat="1">
      <c r="B392" s="233"/>
      <c r="C392" s="234"/>
      <c r="D392" s="235" t="s">
        <v>150</v>
      </c>
      <c r="E392" s="236" t="s">
        <v>30</v>
      </c>
      <c r="F392" s="237" t="s">
        <v>287</v>
      </c>
      <c r="G392" s="234"/>
      <c r="H392" s="236" t="s">
        <v>30</v>
      </c>
      <c r="I392" s="238"/>
      <c r="J392" s="234"/>
      <c r="K392" s="234"/>
      <c r="L392" s="239"/>
      <c r="M392" s="240"/>
      <c r="N392" s="241"/>
      <c r="O392" s="241"/>
      <c r="P392" s="241"/>
      <c r="Q392" s="241"/>
      <c r="R392" s="241"/>
      <c r="S392" s="241"/>
      <c r="T392" s="242"/>
      <c r="AT392" s="243" t="s">
        <v>150</v>
      </c>
      <c r="AU392" s="243" t="s">
        <v>84</v>
      </c>
      <c r="AV392" s="11" t="s">
        <v>82</v>
      </c>
      <c r="AW392" s="11" t="s">
        <v>37</v>
      </c>
      <c r="AX392" s="11" t="s">
        <v>74</v>
      </c>
      <c r="AY392" s="243" t="s">
        <v>141</v>
      </c>
    </row>
    <row r="393" s="11" customFormat="1">
      <c r="B393" s="233"/>
      <c r="C393" s="234"/>
      <c r="D393" s="235" t="s">
        <v>150</v>
      </c>
      <c r="E393" s="236" t="s">
        <v>30</v>
      </c>
      <c r="F393" s="237" t="s">
        <v>288</v>
      </c>
      <c r="G393" s="234"/>
      <c r="H393" s="236" t="s">
        <v>30</v>
      </c>
      <c r="I393" s="238"/>
      <c r="J393" s="234"/>
      <c r="K393" s="234"/>
      <c r="L393" s="239"/>
      <c r="M393" s="240"/>
      <c r="N393" s="241"/>
      <c r="O393" s="241"/>
      <c r="P393" s="241"/>
      <c r="Q393" s="241"/>
      <c r="R393" s="241"/>
      <c r="S393" s="241"/>
      <c r="T393" s="242"/>
      <c r="AT393" s="243" t="s">
        <v>150</v>
      </c>
      <c r="AU393" s="243" t="s">
        <v>84</v>
      </c>
      <c r="AV393" s="11" t="s">
        <v>82</v>
      </c>
      <c r="AW393" s="11" t="s">
        <v>37</v>
      </c>
      <c r="AX393" s="11" t="s">
        <v>74</v>
      </c>
      <c r="AY393" s="243" t="s">
        <v>141</v>
      </c>
    </row>
    <row r="394" s="11" customFormat="1">
      <c r="B394" s="233"/>
      <c r="C394" s="234"/>
      <c r="D394" s="235" t="s">
        <v>150</v>
      </c>
      <c r="E394" s="236" t="s">
        <v>30</v>
      </c>
      <c r="F394" s="237" t="s">
        <v>562</v>
      </c>
      <c r="G394" s="234"/>
      <c r="H394" s="236" t="s">
        <v>30</v>
      </c>
      <c r="I394" s="238"/>
      <c r="J394" s="234"/>
      <c r="K394" s="234"/>
      <c r="L394" s="239"/>
      <c r="M394" s="240"/>
      <c r="N394" s="241"/>
      <c r="O394" s="241"/>
      <c r="P394" s="241"/>
      <c r="Q394" s="241"/>
      <c r="R394" s="241"/>
      <c r="S394" s="241"/>
      <c r="T394" s="242"/>
      <c r="AT394" s="243" t="s">
        <v>150</v>
      </c>
      <c r="AU394" s="243" t="s">
        <v>84</v>
      </c>
      <c r="AV394" s="11" t="s">
        <v>82</v>
      </c>
      <c r="AW394" s="11" t="s">
        <v>37</v>
      </c>
      <c r="AX394" s="11" t="s">
        <v>74</v>
      </c>
      <c r="AY394" s="243" t="s">
        <v>141</v>
      </c>
    </row>
    <row r="395" s="12" customFormat="1">
      <c r="B395" s="244"/>
      <c r="C395" s="245"/>
      <c r="D395" s="235" t="s">
        <v>150</v>
      </c>
      <c r="E395" s="246" t="s">
        <v>30</v>
      </c>
      <c r="F395" s="247" t="s">
        <v>803</v>
      </c>
      <c r="G395" s="245"/>
      <c r="H395" s="248">
        <v>375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AT395" s="254" t="s">
        <v>150</v>
      </c>
      <c r="AU395" s="254" t="s">
        <v>84</v>
      </c>
      <c r="AV395" s="12" t="s">
        <v>84</v>
      </c>
      <c r="AW395" s="12" t="s">
        <v>37</v>
      </c>
      <c r="AX395" s="12" t="s">
        <v>82</v>
      </c>
      <c r="AY395" s="254" t="s">
        <v>141</v>
      </c>
    </row>
    <row r="396" s="1" customFormat="1" ht="25.5" customHeight="1">
      <c r="B396" s="46"/>
      <c r="C396" s="277" t="s">
        <v>594</v>
      </c>
      <c r="D396" s="277" t="s">
        <v>349</v>
      </c>
      <c r="E396" s="278" t="s">
        <v>564</v>
      </c>
      <c r="F396" s="279" t="s">
        <v>565</v>
      </c>
      <c r="G396" s="280" t="s">
        <v>285</v>
      </c>
      <c r="H396" s="281">
        <v>375</v>
      </c>
      <c r="I396" s="282"/>
      <c r="J396" s="283">
        <f>ROUND(I396*H396,2)</f>
        <v>0</v>
      </c>
      <c r="K396" s="279" t="s">
        <v>30</v>
      </c>
      <c r="L396" s="284"/>
      <c r="M396" s="285" t="s">
        <v>30</v>
      </c>
      <c r="N396" s="286" t="s">
        <v>45</v>
      </c>
      <c r="O396" s="47"/>
      <c r="P396" s="230">
        <f>O396*H396</f>
        <v>0</v>
      </c>
      <c r="Q396" s="230">
        <v>0.001</v>
      </c>
      <c r="R396" s="230">
        <f>Q396*H396</f>
        <v>0.375</v>
      </c>
      <c r="S396" s="230">
        <v>0</v>
      </c>
      <c r="T396" s="231">
        <f>S396*H396</f>
        <v>0</v>
      </c>
      <c r="AR396" s="24" t="s">
        <v>194</v>
      </c>
      <c r="AT396" s="24" t="s">
        <v>349</v>
      </c>
      <c r="AU396" s="24" t="s">
        <v>84</v>
      </c>
      <c r="AY396" s="24" t="s">
        <v>141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24" t="s">
        <v>82</v>
      </c>
      <c r="BK396" s="232">
        <f>ROUND(I396*H396,2)</f>
        <v>0</v>
      </c>
      <c r="BL396" s="24" t="s">
        <v>148</v>
      </c>
      <c r="BM396" s="24" t="s">
        <v>566</v>
      </c>
    </row>
    <row r="397" s="1" customFormat="1" ht="16.5" customHeight="1">
      <c r="B397" s="46"/>
      <c r="C397" s="221" t="s">
        <v>602</v>
      </c>
      <c r="D397" s="221" t="s">
        <v>144</v>
      </c>
      <c r="E397" s="222" t="s">
        <v>568</v>
      </c>
      <c r="F397" s="223" t="s">
        <v>569</v>
      </c>
      <c r="G397" s="224" t="s">
        <v>302</v>
      </c>
      <c r="H397" s="225">
        <v>0.86499999999999999</v>
      </c>
      <c r="I397" s="226"/>
      <c r="J397" s="227">
        <f>ROUND(I397*H397,2)</f>
        <v>0</v>
      </c>
      <c r="K397" s="223" t="s">
        <v>162</v>
      </c>
      <c r="L397" s="72"/>
      <c r="M397" s="228" t="s">
        <v>30</v>
      </c>
      <c r="N397" s="229" t="s">
        <v>45</v>
      </c>
      <c r="O397" s="47"/>
      <c r="P397" s="230">
        <f>O397*H397</f>
        <v>0</v>
      </c>
      <c r="Q397" s="230">
        <v>0</v>
      </c>
      <c r="R397" s="230">
        <f>Q397*H397</f>
        <v>0</v>
      </c>
      <c r="S397" s="230">
        <v>0</v>
      </c>
      <c r="T397" s="231">
        <f>S397*H397</f>
        <v>0</v>
      </c>
      <c r="AR397" s="24" t="s">
        <v>148</v>
      </c>
      <c r="AT397" s="24" t="s">
        <v>144</v>
      </c>
      <c r="AU397" s="24" t="s">
        <v>84</v>
      </c>
      <c r="AY397" s="24" t="s">
        <v>141</v>
      </c>
      <c r="BE397" s="232">
        <f>IF(N397="základní",J397,0)</f>
        <v>0</v>
      </c>
      <c r="BF397" s="232">
        <f>IF(N397="snížená",J397,0)</f>
        <v>0</v>
      </c>
      <c r="BG397" s="232">
        <f>IF(N397="zákl. přenesená",J397,0)</f>
        <v>0</v>
      </c>
      <c r="BH397" s="232">
        <f>IF(N397="sníž. přenesená",J397,0)</f>
        <v>0</v>
      </c>
      <c r="BI397" s="232">
        <f>IF(N397="nulová",J397,0)</f>
        <v>0</v>
      </c>
      <c r="BJ397" s="24" t="s">
        <v>82</v>
      </c>
      <c r="BK397" s="232">
        <f>ROUND(I397*H397,2)</f>
        <v>0</v>
      </c>
      <c r="BL397" s="24" t="s">
        <v>148</v>
      </c>
      <c r="BM397" s="24" t="s">
        <v>570</v>
      </c>
    </row>
    <row r="398" s="10" customFormat="1" ht="29.88" customHeight="1">
      <c r="B398" s="205"/>
      <c r="C398" s="206"/>
      <c r="D398" s="207" t="s">
        <v>73</v>
      </c>
      <c r="E398" s="219" t="s">
        <v>571</v>
      </c>
      <c r="F398" s="219" t="s">
        <v>572</v>
      </c>
      <c r="G398" s="206"/>
      <c r="H398" s="206"/>
      <c r="I398" s="209"/>
      <c r="J398" s="220">
        <f>BK398</f>
        <v>0</v>
      </c>
      <c r="K398" s="206"/>
      <c r="L398" s="211"/>
      <c r="M398" s="212"/>
      <c r="N398" s="213"/>
      <c r="O398" s="213"/>
      <c r="P398" s="214">
        <f>SUM(P399:P428)</f>
        <v>0</v>
      </c>
      <c r="Q398" s="213"/>
      <c r="R398" s="214">
        <f>SUM(R399:R428)</f>
        <v>0.0039299999999999995</v>
      </c>
      <c r="S398" s="213"/>
      <c r="T398" s="215">
        <f>SUM(T399:T428)</f>
        <v>0</v>
      </c>
      <c r="AR398" s="216" t="s">
        <v>84</v>
      </c>
      <c r="AT398" s="217" t="s">
        <v>73</v>
      </c>
      <c r="AU398" s="217" t="s">
        <v>82</v>
      </c>
      <c r="AY398" s="216" t="s">
        <v>141</v>
      </c>
      <c r="BK398" s="218">
        <f>SUM(BK399:BK428)</f>
        <v>0</v>
      </c>
    </row>
    <row r="399" s="1" customFormat="1" ht="25.5" customHeight="1">
      <c r="B399" s="46"/>
      <c r="C399" s="221" t="s">
        <v>606</v>
      </c>
      <c r="D399" s="221" t="s">
        <v>144</v>
      </c>
      <c r="E399" s="222" t="s">
        <v>574</v>
      </c>
      <c r="F399" s="223" t="s">
        <v>575</v>
      </c>
      <c r="G399" s="224" t="s">
        <v>147</v>
      </c>
      <c r="H399" s="225">
        <v>24</v>
      </c>
      <c r="I399" s="226"/>
      <c r="J399" s="227">
        <f>ROUND(I399*H399,2)</f>
        <v>0</v>
      </c>
      <c r="K399" s="223" t="s">
        <v>30</v>
      </c>
      <c r="L399" s="72"/>
      <c r="M399" s="228" t="s">
        <v>30</v>
      </c>
      <c r="N399" s="229" t="s">
        <v>45</v>
      </c>
      <c r="O399" s="47"/>
      <c r="P399" s="230">
        <f>O399*H399</f>
        <v>0</v>
      </c>
      <c r="Q399" s="230">
        <v>0</v>
      </c>
      <c r="R399" s="230">
        <f>Q399*H399</f>
        <v>0</v>
      </c>
      <c r="S399" s="230">
        <v>0</v>
      </c>
      <c r="T399" s="231">
        <f>S399*H399</f>
        <v>0</v>
      </c>
      <c r="AR399" s="24" t="s">
        <v>185</v>
      </c>
      <c r="AT399" s="24" t="s">
        <v>144</v>
      </c>
      <c r="AU399" s="24" t="s">
        <v>84</v>
      </c>
      <c r="AY399" s="24" t="s">
        <v>141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24" t="s">
        <v>82</v>
      </c>
      <c r="BK399" s="232">
        <f>ROUND(I399*H399,2)</f>
        <v>0</v>
      </c>
      <c r="BL399" s="24" t="s">
        <v>185</v>
      </c>
      <c r="BM399" s="24" t="s">
        <v>576</v>
      </c>
    </row>
    <row r="400" s="11" customFormat="1">
      <c r="B400" s="233"/>
      <c r="C400" s="234"/>
      <c r="D400" s="235" t="s">
        <v>150</v>
      </c>
      <c r="E400" s="236" t="s">
        <v>30</v>
      </c>
      <c r="F400" s="237" t="s">
        <v>577</v>
      </c>
      <c r="G400" s="234"/>
      <c r="H400" s="236" t="s">
        <v>30</v>
      </c>
      <c r="I400" s="238"/>
      <c r="J400" s="234"/>
      <c r="K400" s="234"/>
      <c r="L400" s="239"/>
      <c r="M400" s="240"/>
      <c r="N400" s="241"/>
      <c r="O400" s="241"/>
      <c r="P400" s="241"/>
      <c r="Q400" s="241"/>
      <c r="R400" s="241"/>
      <c r="S400" s="241"/>
      <c r="T400" s="242"/>
      <c r="AT400" s="243" t="s">
        <v>150</v>
      </c>
      <c r="AU400" s="243" t="s">
        <v>84</v>
      </c>
      <c r="AV400" s="11" t="s">
        <v>82</v>
      </c>
      <c r="AW400" s="11" t="s">
        <v>37</v>
      </c>
      <c r="AX400" s="11" t="s">
        <v>74</v>
      </c>
      <c r="AY400" s="243" t="s">
        <v>141</v>
      </c>
    </row>
    <row r="401" s="12" customFormat="1">
      <c r="B401" s="244"/>
      <c r="C401" s="245"/>
      <c r="D401" s="235" t="s">
        <v>150</v>
      </c>
      <c r="E401" s="246" t="s">
        <v>30</v>
      </c>
      <c r="F401" s="247" t="s">
        <v>863</v>
      </c>
      <c r="G401" s="245"/>
      <c r="H401" s="248">
        <v>12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AT401" s="254" t="s">
        <v>150</v>
      </c>
      <c r="AU401" s="254" t="s">
        <v>84</v>
      </c>
      <c r="AV401" s="12" t="s">
        <v>84</v>
      </c>
      <c r="AW401" s="12" t="s">
        <v>37</v>
      </c>
      <c r="AX401" s="12" t="s">
        <v>74</v>
      </c>
      <c r="AY401" s="254" t="s">
        <v>141</v>
      </c>
    </row>
    <row r="402" s="11" customFormat="1">
      <c r="B402" s="233"/>
      <c r="C402" s="234"/>
      <c r="D402" s="235" t="s">
        <v>150</v>
      </c>
      <c r="E402" s="236" t="s">
        <v>30</v>
      </c>
      <c r="F402" s="237" t="s">
        <v>579</v>
      </c>
      <c r="G402" s="234"/>
      <c r="H402" s="236" t="s">
        <v>30</v>
      </c>
      <c r="I402" s="238"/>
      <c r="J402" s="234"/>
      <c r="K402" s="234"/>
      <c r="L402" s="239"/>
      <c r="M402" s="240"/>
      <c r="N402" s="241"/>
      <c r="O402" s="241"/>
      <c r="P402" s="241"/>
      <c r="Q402" s="241"/>
      <c r="R402" s="241"/>
      <c r="S402" s="241"/>
      <c r="T402" s="242"/>
      <c r="AT402" s="243" t="s">
        <v>150</v>
      </c>
      <c r="AU402" s="243" t="s">
        <v>84</v>
      </c>
      <c r="AV402" s="11" t="s">
        <v>82</v>
      </c>
      <c r="AW402" s="11" t="s">
        <v>37</v>
      </c>
      <c r="AX402" s="11" t="s">
        <v>74</v>
      </c>
      <c r="AY402" s="243" t="s">
        <v>141</v>
      </c>
    </row>
    <row r="403" s="12" customFormat="1">
      <c r="B403" s="244"/>
      <c r="C403" s="245"/>
      <c r="D403" s="235" t="s">
        <v>150</v>
      </c>
      <c r="E403" s="246" t="s">
        <v>30</v>
      </c>
      <c r="F403" s="247" t="s">
        <v>580</v>
      </c>
      <c r="G403" s="245"/>
      <c r="H403" s="248">
        <v>12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AT403" s="254" t="s">
        <v>150</v>
      </c>
      <c r="AU403" s="254" t="s">
        <v>84</v>
      </c>
      <c r="AV403" s="12" t="s">
        <v>84</v>
      </c>
      <c r="AW403" s="12" t="s">
        <v>37</v>
      </c>
      <c r="AX403" s="12" t="s">
        <v>74</v>
      </c>
      <c r="AY403" s="254" t="s">
        <v>141</v>
      </c>
    </row>
    <row r="404" s="13" customFormat="1">
      <c r="B404" s="255"/>
      <c r="C404" s="256"/>
      <c r="D404" s="235" t="s">
        <v>150</v>
      </c>
      <c r="E404" s="257" t="s">
        <v>30</v>
      </c>
      <c r="F404" s="258" t="s">
        <v>170</v>
      </c>
      <c r="G404" s="256"/>
      <c r="H404" s="259">
        <v>24</v>
      </c>
      <c r="I404" s="260"/>
      <c r="J404" s="256"/>
      <c r="K404" s="256"/>
      <c r="L404" s="261"/>
      <c r="M404" s="262"/>
      <c r="N404" s="263"/>
      <c r="O404" s="263"/>
      <c r="P404" s="263"/>
      <c r="Q404" s="263"/>
      <c r="R404" s="263"/>
      <c r="S404" s="263"/>
      <c r="T404" s="264"/>
      <c r="AT404" s="265" t="s">
        <v>150</v>
      </c>
      <c r="AU404" s="265" t="s">
        <v>84</v>
      </c>
      <c r="AV404" s="13" t="s">
        <v>148</v>
      </c>
      <c r="AW404" s="13" t="s">
        <v>37</v>
      </c>
      <c r="AX404" s="13" t="s">
        <v>82</v>
      </c>
      <c r="AY404" s="265" t="s">
        <v>141</v>
      </c>
    </row>
    <row r="405" s="1" customFormat="1" ht="25.5" customHeight="1">
      <c r="B405" s="46"/>
      <c r="C405" s="221" t="s">
        <v>614</v>
      </c>
      <c r="D405" s="221" t="s">
        <v>144</v>
      </c>
      <c r="E405" s="222" t="s">
        <v>864</v>
      </c>
      <c r="F405" s="223" t="s">
        <v>865</v>
      </c>
      <c r="G405" s="224" t="s">
        <v>147</v>
      </c>
      <c r="H405" s="225">
        <v>27</v>
      </c>
      <c r="I405" s="226"/>
      <c r="J405" s="227">
        <f>ROUND(I405*H405,2)</f>
        <v>0</v>
      </c>
      <c r="K405" s="223" t="s">
        <v>30</v>
      </c>
      <c r="L405" s="72"/>
      <c r="M405" s="228" t="s">
        <v>30</v>
      </c>
      <c r="N405" s="229" t="s">
        <v>45</v>
      </c>
      <c r="O405" s="47"/>
      <c r="P405" s="230">
        <f>O405*H405</f>
        <v>0</v>
      </c>
      <c r="Q405" s="230">
        <v>0</v>
      </c>
      <c r="R405" s="230">
        <f>Q405*H405</f>
        <v>0</v>
      </c>
      <c r="S405" s="230">
        <v>0</v>
      </c>
      <c r="T405" s="231">
        <f>S405*H405</f>
        <v>0</v>
      </c>
      <c r="AR405" s="24" t="s">
        <v>185</v>
      </c>
      <c r="AT405" s="24" t="s">
        <v>144</v>
      </c>
      <c r="AU405" s="24" t="s">
        <v>84</v>
      </c>
      <c r="AY405" s="24" t="s">
        <v>141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24" t="s">
        <v>82</v>
      </c>
      <c r="BK405" s="232">
        <f>ROUND(I405*H405,2)</f>
        <v>0</v>
      </c>
      <c r="BL405" s="24" t="s">
        <v>185</v>
      </c>
      <c r="BM405" s="24" t="s">
        <v>866</v>
      </c>
    </row>
    <row r="406" s="11" customFormat="1">
      <c r="B406" s="233"/>
      <c r="C406" s="234"/>
      <c r="D406" s="235" t="s">
        <v>150</v>
      </c>
      <c r="E406" s="236" t="s">
        <v>30</v>
      </c>
      <c r="F406" s="237" t="s">
        <v>867</v>
      </c>
      <c r="G406" s="234"/>
      <c r="H406" s="236" t="s">
        <v>30</v>
      </c>
      <c r="I406" s="238"/>
      <c r="J406" s="234"/>
      <c r="K406" s="234"/>
      <c r="L406" s="239"/>
      <c r="M406" s="240"/>
      <c r="N406" s="241"/>
      <c r="O406" s="241"/>
      <c r="P406" s="241"/>
      <c r="Q406" s="241"/>
      <c r="R406" s="241"/>
      <c r="S406" s="241"/>
      <c r="T406" s="242"/>
      <c r="AT406" s="243" t="s">
        <v>150</v>
      </c>
      <c r="AU406" s="243" t="s">
        <v>84</v>
      </c>
      <c r="AV406" s="11" t="s">
        <v>82</v>
      </c>
      <c r="AW406" s="11" t="s">
        <v>37</v>
      </c>
      <c r="AX406" s="11" t="s">
        <v>74</v>
      </c>
      <c r="AY406" s="243" t="s">
        <v>141</v>
      </c>
    </row>
    <row r="407" s="12" customFormat="1">
      <c r="B407" s="244"/>
      <c r="C407" s="245"/>
      <c r="D407" s="235" t="s">
        <v>150</v>
      </c>
      <c r="E407" s="246" t="s">
        <v>30</v>
      </c>
      <c r="F407" s="247" t="s">
        <v>868</v>
      </c>
      <c r="G407" s="245"/>
      <c r="H407" s="248">
        <v>27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AT407" s="254" t="s">
        <v>150</v>
      </c>
      <c r="AU407" s="254" t="s">
        <v>84</v>
      </c>
      <c r="AV407" s="12" t="s">
        <v>84</v>
      </c>
      <c r="AW407" s="12" t="s">
        <v>37</v>
      </c>
      <c r="AX407" s="12" t="s">
        <v>82</v>
      </c>
      <c r="AY407" s="254" t="s">
        <v>141</v>
      </c>
    </row>
    <row r="408" s="1" customFormat="1" ht="16.5" customHeight="1">
      <c r="B408" s="46"/>
      <c r="C408" s="221" t="s">
        <v>618</v>
      </c>
      <c r="D408" s="221" t="s">
        <v>144</v>
      </c>
      <c r="E408" s="222" t="s">
        <v>582</v>
      </c>
      <c r="F408" s="223" t="s">
        <v>583</v>
      </c>
      <c r="G408" s="224" t="s">
        <v>147</v>
      </c>
      <c r="H408" s="225">
        <v>39</v>
      </c>
      <c r="I408" s="226"/>
      <c r="J408" s="227">
        <f>ROUND(I408*H408,2)</f>
        <v>0</v>
      </c>
      <c r="K408" s="223" t="s">
        <v>162</v>
      </c>
      <c r="L408" s="72"/>
      <c r="M408" s="228" t="s">
        <v>30</v>
      </c>
      <c r="N408" s="229" t="s">
        <v>45</v>
      </c>
      <c r="O408" s="47"/>
      <c r="P408" s="230">
        <f>O408*H408</f>
        <v>0</v>
      </c>
      <c r="Q408" s="230">
        <v>0</v>
      </c>
      <c r="R408" s="230">
        <f>Q408*H408</f>
        <v>0</v>
      </c>
      <c r="S408" s="230">
        <v>0</v>
      </c>
      <c r="T408" s="231">
        <f>S408*H408</f>
        <v>0</v>
      </c>
      <c r="AR408" s="24" t="s">
        <v>185</v>
      </c>
      <c r="AT408" s="24" t="s">
        <v>144</v>
      </c>
      <c r="AU408" s="24" t="s">
        <v>84</v>
      </c>
      <c r="AY408" s="24" t="s">
        <v>141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24" t="s">
        <v>82</v>
      </c>
      <c r="BK408" s="232">
        <f>ROUND(I408*H408,2)</f>
        <v>0</v>
      </c>
      <c r="BL408" s="24" t="s">
        <v>185</v>
      </c>
      <c r="BM408" s="24" t="s">
        <v>584</v>
      </c>
    </row>
    <row r="409" s="11" customFormat="1">
      <c r="B409" s="233"/>
      <c r="C409" s="234"/>
      <c r="D409" s="235" t="s">
        <v>150</v>
      </c>
      <c r="E409" s="236" t="s">
        <v>30</v>
      </c>
      <c r="F409" s="237" t="s">
        <v>867</v>
      </c>
      <c r="G409" s="234"/>
      <c r="H409" s="236" t="s">
        <v>30</v>
      </c>
      <c r="I409" s="238"/>
      <c r="J409" s="234"/>
      <c r="K409" s="234"/>
      <c r="L409" s="239"/>
      <c r="M409" s="240"/>
      <c r="N409" s="241"/>
      <c r="O409" s="241"/>
      <c r="P409" s="241"/>
      <c r="Q409" s="241"/>
      <c r="R409" s="241"/>
      <c r="S409" s="241"/>
      <c r="T409" s="242"/>
      <c r="AT409" s="243" t="s">
        <v>150</v>
      </c>
      <c r="AU409" s="243" t="s">
        <v>84</v>
      </c>
      <c r="AV409" s="11" t="s">
        <v>82</v>
      </c>
      <c r="AW409" s="11" t="s">
        <v>37</v>
      </c>
      <c r="AX409" s="11" t="s">
        <v>74</v>
      </c>
      <c r="AY409" s="243" t="s">
        <v>141</v>
      </c>
    </row>
    <row r="410" s="12" customFormat="1">
      <c r="B410" s="244"/>
      <c r="C410" s="245"/>
      <c r="D410" s="235" t="s">
        <v>150</v>
      </c>
      <c r="E410" s="246" t="s">
        <v>30</v>
      </c>
      <c r="F410" s="247" t="s">
        <v>868</v>
      </c>
      <c r="G410" s="245"/>
      <c r="H410" s="248">
        <v>27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AT410" s="254" t="s">
        <v>150</v>
      </c>
      <c r="AU410" s="254" t="s">
        <v>84</v>
      </c>
      <c r="AV410" s="12" t="s">
        <v>84</v>
      </c>
      <c r="AW410" s="12" t="s">
        <v>37</v>
      </c>
      <c r="AX410" s="12" t="s">
        <v>74</v>
      </c>
      <c r="AY410" s="254" t="s">
        <v>141</v>
      </c>
    </row>
    <row r="411" s="11" customFormat="1">
      <c r="B411" s="233"/>
      <c r="C411" s="234"/>
      <c r="D411" s="235" t="s">
        <v>150</v>
      </c>
      <c r="E411" s="236" t="s">
        <v>30</v>
      </c>
      <c r="F411" s="237" t="s">
        <v>579</v>
      </c>
      <c r="G411" s="234"/>
      <c r="H411" s="236" t="s">
        <v>30</v>
      </c>
      <c r="I411" s="238"/>
      <c r="J411" s="234"/>
      <c r="K411" s="234"/>
      <c r="L411" s="239"/>
      <c r="M411" s="240"/>
      <c r="N411" s="241"/>
      <c r="O411" s="241"/>
      <c r="P411" s="241"/>
      <c r="Q411" s="241"/>
      <c r="R411" s="241"/>
      <c r="S411" s="241"/>
      <c r="T411" s="242"/>
      <c r="AT411" s="243" t="s">
        <v>150</v>
      </c>
      <c r="AU411" s="243" t="s">
        <v>84</v>
      </c>
      <c r="AV411" s="11" t="s">
        <v>82</v>
      </c>
      <c r="AW411" s="11" t="s">
        <v>37</v>
      </c>
      <c r="AX411" s="11" t="s">
        <v>74</v>
      </c>
      <c r="AY411" s="243" t="s">
        <v>141</v>
      </c>
    </row>
    <row r="412" s="12" customFormat="1">
      <c r="B412" s="244"/>
      <c r="C412" s="245"/>
      <c r="D412" s="235" t="s">
        <v>150</v>
      </c>
      <c r="E412" s="246" t="s">
        <v>30</v>
      </c>
      <c r="F412" s="247" t="s">
        <v>580</v>
      </c>
      <c r="G412" s="245"/>
      <c r="H412" s="248">
        <v>12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AT412" s="254" t="s">
        <v>150</v>
      </c>
      <c r="AU412" s="254" t="s">
        <v>84</v>
      </c>
      <c r="AV412" s="12" t="s">
        <v>84</v>
      </c>
      <c r="AW412" s="12" t="s">
        <v>37</v>
      </c>
      <c r="AX412" s="12" t="s">
        <v>74</v>
      </c>
      <c r="AY412" s="254" t="s">
        <v>141</v>
      </c>
    </row>
    <row r="413" s="13" customFormat="1">
      <c r="B413" s="255"/>
      <c r="C413" s="256"/>
      <c r="D413" s="235" t="s">
        <v>150</v>
      </c>
      <c r="E413" s="257" t="s">
        <v>30</v>
      </c>
      <c r="F413" s="258" t="s">
        <v>170</v>
      </c>
      <c r="G413" s="256"/>
      <c r="H413" s="259">
        <v>39</v>
      </c>
      <c r="I413" s="260"/>
      <c r="J413" s="256"/>
      <c r="K413" s="256"/>
      <c r="L413" s="261"/>
      <c r="M413" s="262"/>
      <c r="N413" s="263"/>
      <c r="O413" s="263"/>
      <c r="P413" s="263"/>
      <c r="Q413" s="263"/>
      <c r="R413" s="263"/>
      <c r="S413" s="263"/>
      <c r="T413" s="264"/>
      <c r="AT413" s="265" t="s">
        <v>150</v>
      </c>
      <c r="AU413" s="265" t="s">
        <v>84</v>
      </c>
      <c r="AV413" s="13" t="s">
        <v>148</v>
      </c>
      <c r="AW413" s="13" t="s">
        <v>37</v>
      </c>
      <c r="AX413" s="13" t="s">
        <v>82</v>
      </c>
      <c r="AY413" s="265" t="s">
        <v>141</v>
      </c>
    </row>
    <row r="414" s="1" customFormat="1" ht="16.5" customHeight="1">
      <c r="B414" s="46"/>
      <c r="C414" s="221" t="s">
        <v>726</v>
      </c>
      <c r="D414" s="221" t="s">
        <v>144</v>
      </c>
      <c r="E414" s="222" t="s">
        <v>586</v>
      </c>
      <c r="F414" s="223" t="s">
        <v>587</v>
      </c>
      <c r="G414" s="224" t="s">
        <v>147</v>
      </c>
      <c r="H414" s="225">
        <v>39</v>
      </c>
      <c r="I414" s="226"/>
      <c r="J414" s="227">
        <f>ROUND(I414*H414,2)</f>
        <v>0</v>
      </c>
      <c r="K414" s="223" t="s">
        <v>162</v>
      </c>
      <c r="L414" s="72"/>
      <c r="M414" s="228" t="s">
        <v>30</v>
      </c>
      <c r="N414" s="229" t="s">
        <v>45</v>
      </c>
      <c r="O414" s="47"/>
      <c r="P414" s="230">
        <f>O414*H414</f>
        <v>0</v>
      </c>
      <c r="Q414" s="230">
        <v>0</v>
      </c>
      <c r="R414" s="230">
        <f>Q414*H414</f>
        <v>0</v>
      </c>
      <c r="S414" s="230">
        <v>0</v>
      </c>
      <c r="T414" s="231">
        <f>S414*H414</f>
        <v>0</v>
      </c>
      <c r="AR414" s="24" t="s">
        <v>185</v>
      </c>
      <c r="AT414" s="24" t="s">
        <v>144</v>
      </c>
      <c r="AU414" s="24" t="s">
        <v>84</v>
      </c>
      <c r="AY414" s="24" t="s">
        <v>141</v>
      </c>
      <c r="BE414" s="232">
        <f>IF(N414="základní",J414,0)</f>
        <v>0</v>
      </c>
      <c r="BF414" s="232">
        <f>IF(N414="snížená",J414,0)</f>
        <v>0</v>
      </c>
      <c r="BG414" s="232">
        <f>IF(N414="zákl. přenesená",J414,0)</f>
        <v>0</v>
      </c>
      <c r="BH414" s="232">
        <f>IF(N414="sníž. přenesená",J414,0)</f>
        <v>0</v>
      </c>
      <c r="BI414" s="232">
        <f>IF(N414="nulová",J414,0)</f>
        <v>0</v>
      </c>
      <c r="BJ414" s="24" t="s">
        <v>82</v>
      </c>
      <c r="BK414" s="232">
        <f>ROUND(I414*H414,2)</f>
        <v>0</v>
      </c>
      <c r="BL414" s="24" t="s">
        <v>185</v>
      </c>
      <c r="BM414" s="24" t="s">
        <v>588</v>
      </c>
    </row>
    <row r="415" s="11" customFormat="1">
      <c r="B415" s="233"/>
      <c r="C415" s="234"/>
      <c r="D415" s="235" t="s">
        <v>150</v>
      </c>
      <c r="E415" s="236" t="s">
        <v>30</v>
      </c>
      <c r="F415" s="237" t="s">
        <v>869</v>
      </c>
      <c r="G415" s="234"/>
      <c r="H415" s="236" t="s">
        <v>30</v>
      </c>
      <c r="I415" s="238"/>
      <c r="J415" s="234"/>
      <c r="K415" s="234"/>
      <c r="L415" s="239"/>
      <c r="M415" s="240"/>
      <c r="N415" s="241"/>
      <c r="O415" s="241"/>
      <c r="P415" s="241"/>
      <c r="Q415" s="241"/>
      <c r="R415" s="241"/>
      <c r="S415" s="241"/>
      <c r="T415" s="242"/>
      <c r="AT415" s="243" t="s">
        <v>150</v>
      </c>
      <c r="AU415" s="243" t="s">
        <v>84</v>
      </c>
      <c r="AV415" s="11" t="s">
        <v>82</v>
      </c>
      <c r="AW415" s="11" t="s">
        <v>37</v>
      </c>
      <c r="AX415" s="11" t="s">
        <v>74</v>
      </c>
      <c r="AY415" s="243" t="s">
        <v>141</v>
      </c>
    </row>
    <row r="416" s="12" customFormat="1">
      <c r="B416" s="244"/>
      <c r="C416" s="245"/>
      <c r="D416" s="235" t="s">
        <v>150</v>
      </c>
      <c r="E416" s="246" t="s">
        <v>30</v>
      </c>
      <c r="F416" s="247" t="s">
        <v>728</v>
      </c>
      <c r="G416" s="245"/>
      <c r="H416" s="248">
        <v>27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AT416" s="254" t="s">
        <v>150</v>
      </c>
      <c r="AU416" s="254" t="s">
        <v>84</v>
      </c>
      <c r="AV416" s="12" t="s">
        <v>84</v>
      </c>
      <c r="AW416" s="12" t="s">
        <v>37</v>
      </c>
      <c r="AX416" s="12" t="s">
        <v>74</v>
      </c>
      <c r="AY416" s="254" t="s">
        <v>141</v>
      </c>
    </row>
    <row r="417" s="11" customFormat="1">
      <c r="B417" s="233"/>
      <c r="C417" s="234"/>
      <c r="D417" s="235" t="s">
        <v>150</v>
      </c>
      <c r="E417" s="236" t="s">
        <v>30</v>
      </c>
      <c r="F417" s="237" t="s">
        <v>579</v>
      </c>
      <c r="G417" s="234"/>
      <c r="H417" s="236" t="s">
        <v>30</v>
      </c>
      <c r="I417" s="238"/>
      <c r="J417" s="234"/>
      <c r="K417" s="234"/>
      <c r="L417" s="239"/>
      <c r="M417" s="240"/>
      <c r="N417" s="241"/>
      <c r="O417" s="241"/>
      <c r="P417" s="241"/>
      <c r="Q417" s="241"/>
      <c r="R417" s="241"/>
      <c r="S417" s="241"/>
      <c r="T417" s="242"/>
      <c r="AT417" s="243" t="s">
        <v>150</v>
      </c>
      <c r="AU417" s="243" t="s">
        <v>84</v>
      </c>
      <c r="AV417" s="11" t="s">
        <v>82</v>
      </c>
      <c r="AW417" s="11" t="s">
        <v>37</v>
      </c>
      <c r="AX417" s="11" t="s">
        <v>74</v>
      </c>
      <c r="AY417" s="243" t="s">
        <v>141</v>
      </c>
    </row>
    <row r="418" s="12" customFormat="1">
      <c r="B418" s="244"/>
      <c r="C418" s="245"/>
      <c r="D418" s="235" t="s">
        <v>150</v>
      </c>
      <c r="E418" s="246" t="s">
        <v>30</v>
      </c>
      <c r="F418" s="247" t="s">
        <v>589</v>
      </c>
      <c r="G418" s="245"/>
      <c r="H418" s="248">
        <v>12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AT418" s="254" t="s">
        <v>150</v>
      </c>
      <c r="AU418" s="254" t="s">
        <v>84</v>
      </c>
      <c r="AV418" s="12" t="s">
        <v>84</v>
      </c>
      <c r="AW418" s="12" t="s">
        <v>37</v>
      </c>
      <c r="AX418" s="12" t="s">
        <v>74</v>
      </c>
      <c r="AY418" s="254" t="s">
        <v>141</v>
      </c>
    </row>
    <row r="419" s="13" customFormat="1">
      <c r="B419" s="255"/>
      <c r="C419" s="256"/>
      <c r="D419" s="235" t="s">
        <v>150</v>
      </c>
      <c r="E419" s="257" t="s">
        <v>30</v>
      </c>
      <c r="F419" s="258" t="s">
        <v>170</v>
      </c>
      <c r="G419" s="256"/>
      <c r="H419" s="259">
        <v>39</v>
      </c>
      <c r="I419" s="260"/>
      <c r="J419" s="256"/>
      <c r="K419" s="256"/>
      <c r="L419" s="261"/>
      <c r="M419" s="262"/>
      <c r="N419" s="263"/>
      <c r="O419" s="263"/>
      <c r="P419" s="263"/>
      <c r="Q419" s="263"/>
      <c r="R419" s="263"/>
      <c r="S419" s="263"/>
      <c r="T419" s="264"/>
      <c r="AT419" s="265" t="s">
        <v>150</v>
      </c>
      <c r="AU419" s="265" t="s">
        <v>84</v>
      </c>
      <c r="AV419" s="13" t="s">
        <v>148</v>
      </c>
      <c r="AW419" s="13" t="s">
        <v>37</v>
      </c>
      <c r="AX419" s="13" t="s">
        <v>82</v>
      </c>
      <c r="AY419" s="265" t="s">
        <v>141</v>
      </c>
    </row>
    <row r="420" s="1" customFormat="1" ht="16.5" customHeight="1">
      <c r="B420" s="46"/>
      <c r="C420" s="221" t="s">
        <v>727</v>
      </c>
      <c r="D420" s="221" t="s">
        <v>144</v>
      </c>
      <c r="E420" s="222" t="s">
        <v>591</v>
      </c>
      <c r="F420" s="223" t="s">
        <v>592</v>
      </c>
      <c r="G420" s="224" t="s">
        <v>147</v>
      </c>
      <c r="H420" s="225">
        <v>39</v>
      </c>
      <c r="I420" s="226"/>
      <c r="J420" s="227">
        <f>ROUND(I420*H420,2)</f>
        <v>0</v>
      </c>
      <c r="K420" s="223" t="s">
        <v>162</v>
      </c>
      <c r="L420" s="72"/>
      <c r="M420" s="228" t="s">
        <v>30</v>
      </c>
      <c r="N420" s="229" t="s">
        <v>45</v>
      </c>
      <c r="O420" s="47"/>
      <c r="P420" s="230">
        <f>O420*H420</f>
        <v>0</v>
      </c>
      <c r="Q420" s="230">
        <v>6.9999999999999994E-05</v>
      </c>
      <c r="R420" s="230">
        <f>Q420*H420</f>
        <v>0.0027299999999999998</v>
      </c>
      <c r="S420" s="230">
        <v>0</v>
      </c>
      <c r="T420" s="231">
        <f>S420*H420</f>
        <v>0</v>
      </c>
      <c r="AR420" s="24" t="s">
        <v>185</v>
      </c>
      <c r="AT420" s="24" t="s">
        <v>144</v>
      </c>
      <c r="AU420" s="24" t="s">
        <v>84</v>
      </c>
      <c r="AY420" s="24" t="s">
        <v>141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24" t="s">
        <v>82</v>
      </c>
      <c r="BK420" s="232">
        <f>ROUND(I420*H420,2)</f>
        <v>0</v>
      </c>
      <c r="BL420" s="24" t="s">
        <v>185</v>
      </c>
      <c r="BM420" s="24" t="s">
        <v>593</v>
      </c>
    </row>
    <row r="421" s="11" customFormat="1">
      <c r="B421" s="233"/>
      <c r="C421" s="234"/>
      <c r="D421" s="235" t="s">
        <v>150</v>
      </c>
      <c r="E421" s="236" t="s">
        <v>30</v>
      </c>
      <c r="F421" s="237" t="s">
        <v>869</v>
      </c>
      <c r="G421" s="234"/>
      <c r="H421" s="236" t="s">
        <v>30</v>
      </c>
      <c r="I421" s="238"/>
      <c r="J421" s="234"/>
      <c r="K421" s="234"/>
      <c r="L421" s="239"/>
      <c r="M421" s="240"/>
      <c r="N421" s="241"/>
      <c r="O421" s="241"/>
      <c r="P421" s="241"/>
      <c r="Q421" s="241"/>
      <c r="R421" s="241"/>
      <c r="S421" s="241"/>
      <c r="T421" s="242"/>
      <c r="AT421" s="243" t="s">
        <v>150</v>
      </c>
      <c r="AU421" s="243" t="s">
        <v>84</v>
      </c>
      <c r="AV421" s="11" t="s">
        <v>82</v>
      </c>
      <c r="AW421" s="11" t="s">
        <v>37</v>
      </c>
      <c r="AX421" s="11" t="s">
        <v>74</v>
      </c>
      <c r="AY421" s="243" t="s">
        <v>141</v>
      </c>
    </row>
    <row r="422" s="12" customFormat="1">
      <c r="B422" s="244"/>
      <c r="C422" s="245"/>
      <c r="D422" s="235" t="s">
        <v>150</v>
      </c>
      <c r="E422" s="246" t="s">
        <v>30</v>
      </c>
      <c r="F422" s="247" t="s">
        <v>728</v>
      </c>
      <c r="G422" s="245"/>
      <c r="H422" s="248">
        <v>27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AT422" s="254" t="s">
        <v>150</v>
      </c>
      <c r="AU422" s="254" t="s">
        <v>84</v>
      </c>
      <c r="AV422" s="12" t="s">
        <v>84</v>
      </c>
      <c r="AW422" s="12" t="s">
        <v>37</v>
      </c>
      <c r="AX422" s="12" t="s">
        <v>74</v>
      </c>
      <c r="AY422" s="254" t="s">
        <v>141</v>
      </c>
    </row>
    <row r="423" s="11" customFormat="1">
      <c r="B423" s="233"/>
      <c r="C423" s="234"/>
      <c r="D423" s="235" t="s">
        <v>150</v>
      </c>
      <c r="E423" s="236" t="s">
        <v>30</v>
      </c>
      <c r="F423" s="237" t="s">
        <v>579</v>
      </c>
      <c r="G423" s="234"/>
      <c r="H423" s="236" t="s">
        <v>30</v>
      </c>
      <c r="I423" s="238"/>
      <c r="J423" s="234"/>
      <c r="K423" s="234"/>
      <c r="L423" s="239"/>
      <c r="M423" s="240"/>
      <c r="N423" s="241"/>
      <c r="O423" s="241"/>
      <c r="P423" s="241"/>
      <c r="Q423" s="241"/>
      <c r="R423" s="241"/>
      <c r="S423" s="241"/>
      <c r="T423" s="242"/>
      <c r="AT423" s="243" t="s">
        <v>150</v>
      </c>
      <c r="AU423" s="243" t="s">
        <v>84</v>
      </c>
      <c r="AV423" s="11" t="s">
        <v>82</v>
      </c>
      <c r="AW423" s="11" t="s">
        <v>37</v>
      </c>
      <c r="AX423" s="11" t="s">
        <v>74</v>
      </c>
      <c r="AY423" s="243" t="s">
        <v>141</v>
      </c>
    </row>
    <row r="424" s="12" customFormat="1">
      <c r="B424" s="244"/>
      <c r="C424" s="245"/>
      <c r="D424" s="235" t="s">
        <v>150</v>
      </c>
      <c r="E424" s="246" t="s">
        <v>30</v>
      </c>
      <c r="F424" s="247" t="s">
        <v>589</v>
      </c>
      <c r="G424" s="245"/>
      <c r="H424" s="248">
        <v>12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AT424" s="254" t="s">
        <v>150</v>
      </c>
      <c r="AU424" s="254" t="s">
        <v>84</v>
      </c>
      <c r="AV424" s="12" t="s">
        <v>84</v>
      </c>
      <c r="AW424" s="12" t="s">
        <v>37</v>
      </c>
      <c r="AX424" s="12" t="s">
        <v>74</v>
      </c>
      <c r="AY424" s="254" t="s">
        <v>141</v>
      </c>
    </row>
    <row r="425" s="13" customFormat="1">
      <c r="B425" s="255"/>
      <c r="C425" s="256"/>
      <c r="D425" s="235" t="s">
        <v>150</v>
      </c>
      <c r="E425" s="257" t="s">
        <v>30</v>
      </c>
      <c r="F425" s="258" t="s">
        <v>170</v>
      </c>
      <c r="G425" s="256"/>
      <c r="H425" s="259">
        <v>39</v>
      </c>
      <c r="I425" s="260"/>
      <c r="J425" s="256"/>
      <c r="K425" s="256"/>
      <c r="L425" s="261"/>
      <c r="M425" s="262"/>
      <c r="N425" s="263"/>
      <c r="O425" s="263"/>
      <c r="P425" s="263"/>
      <c r="Q425" s="263"/>
      <c r="R425" s="263"/>
      <c r="S425" s="263"/>
      <c r="T425" s="264"/>
      <c r="AT425" s="265" t="s">
        <v>150</v>
      </c>
      <c r="AU425" s="265" t="s">
        <v>84</v>
      </c>
      <c r="AV425" s="13" t="s">
        <v>148</v>
      </c>
      <c r="AW425" s="13" t="s">
        <v>37</v>
      </c>
      <c r="AX425" s="13" t="s">
        <v>82</v>
      </c>
      <c r="AY425" s="265" t="s">
        <v>141</v>
      </c>
    </row>
    <row r="426" s="1" customFormat="1" ht="16.5" customHeight="1">
      <c r="B426" s="46"/>
      <c r="C426" s="221" t="s">
        <v>729</v>
      </c>
      <c r="D426" s="221" t="s">
        <v>144</v>
      </c>
      <c r="E426" s="222" t="s">
        <v>595</v>
      </c>
      <c r="F426" s="223" t="s">
        <v>596</v>
      </c>
      <c r="G426" s="224" t="s">
        <v>147</v>
      </c>
      <c r="H426" s="225">
        <v>10</v>
      </c>
      <c r="I426" s="226"/>
      <c r="J426" s="227">
        <f>ROUND(I426*H426,2)</f>
        <v>0</v>
      </c>
      <c r="K426" s="223" t="s">
        <v>30</v>
      </c>
      <c r="L426" s="72"/>
      <c r="M426" s="228" t="s">
        <v>30</v>
      </c>
      <c r="N426" s="229" t="s">
        <v>45</v>
      </c>
      <c r="O426" s="47"/>
      <c r="P426" s="230">
        <f>O426*H426</f>
        <v>0</v>
      </c>
      <c r="Q426" s="230">
        <v>0.00012</v>
      </c>
      <c r="R426" s="230">
        <f>Q426*H426</f>
        <v>0.0012000000000000001</v>
      </c>
      <c r="S426" s="230">
        <v>0</v>
      </c>
      <c r="T426" s="231">
        <f>S426*H426</f>
        <v>0</v>
      </c>
      <c r="AR426" s="24" t="s">
        <v>185</v>
      </c>
      <c r="AT426" s="24" t="s">
        <v>144</v>
      </c>
      <c r="AU426" s="24" t="s">
        <v>84</v>
      </c>
      <c r="AY426" s="24" t="s">
        <v>141</v>
      </c>
      <c r="BE426" s="232">
        <f>IF(N426="základní",J426,0)</f>
        <v>0</v>
      </c>
      <c r="BF426" s="232">
        <f>IF(N426="snížená",J426,0)</f>
        <v>0</v>
      </c>
      <c r="BG426" s="232">
        <f>IF(N426="zákl. přenesená",J426,0)</f>
        <v>0</v>
      </c>
      <c r="BH426" s="232">
        <f>IF(N426="sníž. přenesená",J426,0)</f>
        <v>0</v>
      </c>
      <c r="BI426" s="232">
        <f>IF(N426="nulová",J426,0)</f>
        <v>0</v>
      </c>
      <c r="BJ426" s="24" t="s">
        <v>82</v>
      </c>
      <c r="BK426" s="232">
        <f>ROUND(I426*H426,2)</f>
        <v>0</v>
      </c>
      <c r="BL426" s="24" t="s">
        <v>185</v>
      </c>
      <c r="BM426" s="24" t="s">
        <v>597</v>
      </c>
    </row>
    <row r="427" s="11" customFormat="1">
      <c r="B427" s="233"/>
      <c r="C427" s="234"/>
      <c r="D427" s="235" t="s">
        <v>150</v>
      </c>
      <c r="E427" s="236" t="s">
        <v>30</v>
      </c>
      <c r="F427" s="237" t="s">
        <v>870</v>
      </c>
      <c r="G427" s="234"/>
      <c r="H427" s="236" t="s">
        <v>30</v>
      </c>
      <c r="I427" s="238"/>
      <c r="J427" s="234"/>
      <c r="K427" s="234"/>
      <c r="L427" s="239"/>
      <c r="M427" s="240"/>
      <c r="N427" s="241"/>
      <c r="O427" s="241"/>
      <c r="P427" s="241"/>
      <c r="Q427" s="241"/>
      <c r="R427" s="241"/>
      <c r="S427" s="241"/>
      <c r="T427" s="242"/>
      <c r="AT427" s="243" t="s">
        <v>150</v>
      </c>
      <c r="AU427" s="243" t="s">
        <v>84</v>
      </c>
      <c r="AV427" s="11" t="s">
        <v>82</v>
      </c>
      <c r="AW427" s="11" t="s">
        <v>37</v>
      </c>
      <c r="AX427" s="11" t="s">
        <v>74</v>
      </c>
      <c r="AY427" s="243" t="s">
        <v>141</v>
      </c>
    </row>
    <row r="428" s="12" customFormat="1">
      <c r="B428" s="244"/>
      <c r="C428" s="245"/>
      <c r="D428" s="235" t="s">
        <v>150</v>
      </c>
      <c r="E428" s="246" t="s">
        <v>30</v>
      </c>
      <c r="F428" s="247" t="s">
        <v>672</v>
      </c>
      <c r="G428" s="245"/>
      <c r="H428" s="248">
        <v>10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AT428" s="254" t="s">
        <v>150</v>
      </c>
      <c r="AU428" s="254" t="s">
        <v>84</v>
      </c>
      <c r="AV428" s="12" t="s">
        <v>84</v>
      </c>
      <c r="AW428" s="12" t="s">
        <v>37</v>
      </c>
      <c r="AX428" s="12" t="s">
        <v>82</v>
      </c>
      <c r="AY428" s="254" t="s">
        <v>141</v>
      </c>
    </row>
    <row r="429" s="10" customFormat="1" ht="29.88" customHeight="1">
      <c r="B429" s="205"/>
      <c r="C429" s="206"/>
      <c r="D429" s="207" t="s">
        <v>73</v>
      </c>
      <c r="E429" s="219" t="s">
        <v>600</v>
      </c>
      <c r="F429" s="219" t="s">
        <v>601</v>
      </c>
      <c r="G429" s="206"/>
      <c r="H429" s="206"/>
      <c r="I429" s="209"/>
      <c r="J429" s="220">
        <f>BK429</f>
        <v>0</v>
      </c>
      <c r="K429" s="206"/>
      <c r="L429" s="211"/>
      <c r="M429" s="212"/>
      <c r="N429" s="213"/>
      <c r="O429" s="213"/>
      <c r="P429" s="214">
        <f>SUM(P430:P442)</f>
        <v>0</v>
      </c>
      <c r="Q429" s="213"/>
      <c r="R429" s="214">
        <f>SUM(R430:R442)</f>
        <v>0.16449999999999998</v>
      </c>
      <c r="S429" s="213"/>
      <c r="T429" s="215">
        <f>SUM(T430:T442)</f>
        <v>0</v>
      </c>
      <c r="AR429" s="216" t="s">
        <v>84</v>
      </c>
      <c r="AT429" s="217" t="s">
        <v>73</v>
      </c>
      <c r="AU429" s="217" t="s">
        <v>82</v>
      </c>
      <c r="AY429" s="216" t="s">
        <v>141</v>
      </c>
      <c r="BK429" s="218">
        <f>SUM(BK430:BK442)</f>
        <v>0</v>
      </c>
    </row>
    <row r="430" s="1" customFormat="1" ht="16.5" customHeight="1">
      <c r="B430" s="46"/>
      <c r="C430" s="221" t="s">
        <v>730</v>
      </c>
      <c r="D430" s="221" t="s">
        <v>144</v>
      </c>
      <c r="E430" s="222" t="s">
        <v>603</v>
      </c>
      <c r="F430" s="223" t="s">
        <v>604</v>
      </c>
      <c r="G430" s="224" t="s">
        <v>147</v>
      </c>
      <c r="H430" s="225">
        <v>329</v>
      </c>
      <c r="I430" s="226"/>
      <c r="J430" s="227">
        <f>ROUND(I430*H430,2)</f>
        <v>0</v>
      </c>
      <c r="K430" s="223" t="s">
        <v>162</v>
      </c>
      <c r="L430" s="72"/>
      <c r="M430" s="228" t="s">
        <v>30</v>
      </c>
      <c r="N430" s="229" t="s">
        <v>45</v>
      </c>
      <c r="O430" s="47"/>
      <c r="P430" s="230">
        <f>O430*H430</f>
        <v>0</v>
      </c>
      <c r="Q430" s="230">
        <v>0.00020000000000000001</v>
      </c>
      <c r="R430" s="230">
        <f>Q430*H430</f>
        <v>0.065799999999999997</v>
      </c>
      <c r="S430" s="230">
        <v>0</v>
      </c>
      <c r="T430" s="231">
        <f>S430*H430</f>
        <v>0</v>
      </c>
      <c r="AR430" s="24" t="s">
        <v>185</v>
      </c>
      <c r="AT430" s="24" t="s">
        <v>144</v>
      </c>
      <c r="AU430" s="24" t="s">
        <v>84</v>
      </c>
      <c r="AY430" s="24" t="s">
        <v>141</v>
      </c>
      <c r="BE430" s="232">
        <f>IF(N430="základní",J430,0)</f>
        <v>0</v>
      </c>
      <c r="BF430" s="232">
        <f>IF(N430="snížená",J430,0)</f>
        <v>0</v>
      </c>
      <c r="BG430" s="232">
        <f>IF(N430="zákl. přenesená",J430,0)</f>
        <v>0</v>
      </c>
      <c r="BH430" s="232">
        <f>IF(N430="sníž. přenesená",J430,0)</f>
        <v>0</v>
      </c>
      <c r="BI430" s="232">
        <f>IF(N430="nulová",J430,0)</f>
        <v>0</v>
      </c>
      <c r="BJ430" s="24" t="s">
        <v>82</v>
      </c>
      <c r="BK430" s="232">
        <f>ROUND(I430*H430,2)</f>
        <v>0</v>
      </c>
      <c r="BL430" s="24" t="s">
        <v>185</v>
      </c>
      <c r="BM430" s="24" t="s">
        <v>605</v>
      </c>
    </row>
    <row r="431" s="11" customFormat="1">
      <c r="B431" s="233"/>
      <c r="C431" s="234"/>
      <c r="D431" s="235" t="s">
        <v>150</v>
      </c>
      <c r="E431" s="236" t="s">
        <v>30</v>
      </c>
      <c r="F431" s="237" t="s">
        <v>295</v>
      </c>
      <c r="G431" s="234"/>
      <c r="H431" s="236" t="s">
        <v>30</v>
      </c>
      <c r="I431" s="238"/>
      <c r="J431" s="234"/>
      <c r="K431" s="234"/>
      <c r="L431" s="239"/>
      <c r="M431" s="240"/>
      <c r="N431" s="241"/>
      <c r="O431" s="241"/>
      <c r="P431" s="241"/>
      <c r="Q431" s="241"/>
      <c r="R431" s="241"/>
      <c r="S431" s="241"/>
      <c r="T431" s="242"/>
      <c r="AT431" s="243" t="s">
        <v>150</v>
      </c>
      <c r="AU431" s="243" t="s">
        <v>84</v>
      </c>
      <c r="AV431" s="11" t="s">
        <v>82</v>
      </c>
      <c r="AW431" s="11" t="s">
        <v>37</v>
      </c>
      <c r="AX431" s="11" t="s">
        <v>74</v>
      </c>
      <c r="AY431" s="243" t="s">
        <v>141</v>
      </c>
    </row>
    <row r="432" s="12" customFormat="1">
      <c r="B432" s="244"/>
      <c r="C432" s="245"/>
      <c r="D432" s="235" t="s">
        <v>150</v>
      </c>
      <c r="E432" s="246" t="s">
        <v>30</v>
      </c>
      <c r="F432" s="247" t="s">
        <v>804</v>
      </c>
      <c r="G432" s="245"/>
      <c r="H432" s="248">
        <v>329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AT432" s="254" t="s">
        <v>150</v>
      </c>
      <c r="AU432" s="254" t="s">
        <v>84</v>
      </c>
      <c r="AV432" s="12" t="s">
        <v>84</v>
      </c>
      <c r="AW432" s="12" t="s">
        <v>37</v>
      </c>
      <c r="AX432" s="12" t="s">
        <v>82</v>
      </c>
      <c r="AY432" s="254" t="s">
        <v>141</v>
      </c>
    </row>
    <row r="433" s="1" customFormat="1" ht="25.5" customHeight="1">
      <c r="B433" s="46"/>
      <c r="C433" s="221" t="s">
        <v>734</v>
      </c>
      <c r="D433" s="221" t="s">
        <v>144</v>
      </c>
      <c r="E433" s="222" t="s">
        <v>607</v>
      </c>
      <c r="F433" s="223" t="s">
        <v>608</v>
      </c>
      <c r="G433" s="224" t="s">
        <v>147</v>
      </c>
      <c r="H433" s="225">
        <v>329</v>
      </c>
      <c r="I433" s="226"/>
      <c r="J433" s="227">
        <f>ROUND(I433*H433,2)</f>
        <v>0</v>
      </c>
      <c r="K433" s="223" t="s">
        <v>162</v>
      </c>
      <c r="L433" s="72"/>
      <c r="M433" s="228" t="s">
        <v>30</v>
      </c>
      <c r="N433" s="229" t="s">
        <v>45</v>
      </c>
      <c r="O433" s="47"/>
      <c r="P433" s="230">
        <f>O433*H433</f>
        <v>0</v>
      </c>
      <c r="Q433" s="230">
        <v>0.00029</v>
      </c>
      <c r="R433" s="230">
        <f>Q433*H433</f>
        <v>0.095409999999999995</v>
      </c>
      <c r="S433" s="230">
        <v>0</v>
      </c>
      <c r="T433" s="231">
        <f>S433*H433</f>
        <v>0</v>
      </c>
      <c r="AR433" s="24" t="s">
        <v>185</v>
      </c>
      <c r="AT433" s="24" t="s">
        <v>144</v>
      </c>
      <c r="AU433" s="24" t="s">
        <v>84</v>
      </c>
      <c r="AY433" s="24" t="s">
        <v>141</v>
      </c>
      <c r="BE433" s="232">
        <f>IF(N433="základní",J433,0)</f>
        <v>0</v>
      </c>
      <c r="BF433" s="232">
        <f>IF(N433="snížená",J433,0)</f>
        <v>0</v>
      </c>
      <c r="BG433" s="232">
        <f>IF(N433="zákl. přenesená",J433,0)</f>
        <v>0</v>
      </c>
      <c r="BH433" s="232">
        <f>IF(N433="sníž. přenesená",J433,0)</f>
        <v>0</v>
      </c>
      <c r="BI433" s="232">
        <f>IF(N433="nulová",J433,0)</f>
        <v>0</v>
      </c>
      <c r="BJ433" s="24" t="s">
        <v>82</v>
      </c>
      <c r="BK433" s="232">
        <f>ROUND(I433*H433,2)</f>
        <v>0</v>
      </c>
      <c r="BL433" s="24" t="s">
        <v>185</v>
      </c>
      <c r="BM433" s="24" t="s">
        <v>609</v>
      </c>
    </row>
    <row r="434" s="11" customFormat="1">
      <c r="B434" s="233"/>
      <c r="C434" s="234"/>
      <c r="D434" s="235" t="s">
        <v>150</v>
      </c>
      <c r="E434" s="236" t="s">
        <v>30</v>
      </c>
      <c r="F434" s="237" t="s">
        <v>610</v>
      </c>
      <c r="G434" s="234"/>
      <c r="H434" s="236" t="s">
        <v>30</v>
      </c>
      <c r="I434" s="238"/>
      <c r="J434" s="234"/>
      <c r="K434" s="234"/>
      <c r="L434" s="239"/>
      <c r="M434" s="240"/>
      <c r="N434" s="241"/>
      <c r="O434" s="241"/>
      <c r="P434" s="241"/>
      <c r="Q434" s="241"/>
      <c r="R434" s="241"/>
      <c r="S434" s="241"/>
      <c r="T434" s="242"/>
      <c r="AT434" s="243" t="s">
        <v>150</v>
      </c>
      <c r="AU434" s="243" t="s">
        <v>84</v>
      </c>
      <c r="AV434" s="11" t="s">
        <v>82</v>
      </c>
      <c r="AW434" s="11" t="s">
        <v>37</v>
      </c>
      <c r="AX434" s="11" t="s">
        <v>74</v>
      </c>
      <c r="AY434" s="243" t="s">
        <v>141</v>
      </c>
    </row>
    <row r="435" s="11" customFormat="1">
      <c r="B435" s="233"/>
      <c r="C435" s="234"/>
      <c r="D435" s="235" t="s">
        <v>150</v>
      </c>
      <c r="E435" s="236" t="s">
        <v>30</v>
      </c>
      <c r="F435" s="237" t="s">
        <v>770</v>
      </c>
      <c r="G435" s="234"/>
      <c r="H435" s="236" t="s">
        <v>30</v>
      </c>
      <c r="I435" s="238"/>
      <c r="J435" s="234"/>
      <c r="K435" s="234"/>
      <c r="L435" s="239"/>
      <c r="M435" s="240"/>
      <c r="N435" s="241"/>
      <c r="O435" s="241"/>
      <c r="P435" s="241"/>
      <c r="Q435" s="241"/>
      <c r="R435" s="241"/>
      <c r="S435" s="241"/>
      <c r="T435" s="242"/>
      <c r="AT435" s="243" t="s">
        <v>150</v>
      </c>
      <c r="AU435" s="243" t="s">
        <v>84</v>
      </c>
      <c r="AV435" s="11" t="s">
        <v>82</v>
      </c>
      <c r="AW435" s="11" t="s">
        <v>37</v>
      </c>
      <c r="AX435" s="11" t="s">
        <v>74</v>
      </c>
      <c r="AY435" s="243" t="s">
        <v>141</v>
      </c>
    </row>
    <row r="436" s="12" customFormat="1">
      <c r="B436" s="244"/>
      <c r="C436" s="245"/>
      <c r="D436" s="235" t="s">
        <v>150</v>
      </c>
      <c r="E436" s="246" t="s">
        <v>30</v>
      </c>
      <c r="F436" s="247" t="s">
        <v>871</v>
      </c>
      <c r="G436" s="245"/>
      <c r="H436" s="248">
        <v>120.95999999999999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AT436" s="254" t="s">
        <v>150</v>
      </c>
      <c r="AU436" s="254" t="s">
        <v>84</v>
      </c>
      <c r="AV436" s="12" t="s">
        <v>84</v>
      </c>
      <c r="AW436" s="12" t="s">
        <v>37</v>
      </c>
      <c r="AX436" s="12" t="s">
        <v>74</v>
      </c>
      <c r="AY436" s="254" t="s">
        <v>141</v>
      </c>
    </row>
    <row r="437" s="12" customFormat="1">
      <c r="B437" s="244"/>
      <c r="C437" s="245"/>
      <c r="D437" s="235" t="s">
        <v>150</v>
      </c>
      <c r="E437" s="246" t="s">
        <v>30</v>
      </c>
      <c r="F437" s="247" t="s">
        <v>872</v>
      </c>
      <c r="G437" s="245"/>
      <c r="H437" s="248">
        <v>146.40000000000001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AT437" s="254" t="s">
        <v>150</v>
      </c>
      <c r="AU437" s="254" t="s">
        <v>84</v>
      </c>
      <c r="AV437" s="12" t="s">
        <v>84</v>
      </c>
      <c r="AW437" s="12" t="s">
        <v>37</v>
      </c>
      <c r="AX437" s="12" t="s">
        <v>74</v>
      </c>
      <c r="AY437" s="254" t="s">
        <v>141</v>
      </c>
    </row>
    <row r="438" s="12" customFormat="1">
      <c r="B438" s="244"/>
      <c r="C438" s="245"/>
      <c r="D438" s="235" t="s">
        <v>150</v>
      </c>
      <c r="E438" s="246" t="s">
        <v>30</v>
      </c>
      <c r="F438" s="247" t="s">
        <v>873</v>
      </c>
      <c r="G438" s="245"/>
      <c r="H438" s="248">
        <v>31.68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AT438" s="254" t="s">
        <v>150</v>
      </c>
      <c r="AU438" s="254" t="s">
        <v>84</v>
      </c>
      <c r="AV438" s="12" t="s">
        <v>84</v>
      </c>
      <c r="AW438" s="12" t="s">
        <v>37</v>
      </c>
      <c r="AX438" s="12" t="s">
        <v>74</v>
      </c>
      <c r="AY438" s="254" t="s">
        <v>141</v>
      </c>
    </row>
    <row r="439" s="12" customFormat="1">
      <c r="B439" s="244"/>
      <c r="C439" s="245"/>
      <c r="D439" s="235" t="s">
        <v>150</v>
      </c>
      <c r="E439" s="246" t="s">
        <v>30</v>
      </c>
      <c r="F439" s="247" t="s">
        <v>874</v>
      </c>
      <c r="G439" s="245"/>
      <c r="H439" s="248">
        <v>29.960000000000001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AT439" s="254" t="s">
        <v>150</v>
      </c>
      <c r="AU439" s="254" t="s">
        <v>84</v>
      </c>
      <c r="AV439" s="12" t="s">
        <v>84</v>
      </c>
      <c r="AW439" s="12" t="s">
        <v>37</v>
      </c>
      <c r="AX439" s="12" t="s">
        <v>74</v>
      </c>
      <c r="AY439" s="254" t="s">
        <v>141</v>
      </c>
    </row>
    <row r="440" s="13" customFormat="1">
      <c r="B440" s="255"/>
      <c r="C440" s="256"/>
      <c r="D440" s="235" t="s">
        <v>150</v>
      </c>
      <c r="E440" s="257" t="s">
        <v>30</v>
      </c>
      <c r="F440" s="258" t="s">
        <v>170</v>
      </c>
      <c r="G440" s="256"/>
      <c r="H440" s="259">
        <v>329</v>
      </c>
      <c r="I440" s="260"/>
      <c r="J440" s="256"/>
      <c r="K440" s="256"/>
      <c r="L440" s="261"/>
      <c r="M440" s="262"/>
      <c r="N440" s="263"/>
      <c r="O440" s="263"/>
      <c r="P440" s="263"/>
      <c r="Q440" s="263"/>
      <c r="R440" s="263"/>
      <c r="S440" s="263"/>
      <c r="T440" s="264"/>
      <c r="AT440" s="265" t="s">
        <v>150</v>
      </c>
      <c r="AU440" s="265" t="s">
        <v>84</v>
      </c>
      <c r="AV440" s="13" t="s">
        <v>148</v>
      </c>
      <c r="AW440" s="13" t="s">
        <v>37</v>
      </c>
      <c r="AX440" s="13" t="s">
        <v>82</v>
      </c>
      <c r="AY440" s="265" t="s">
        <v>141</v>
      </c>
    </row>
    <row r="441" s="1" customFormat="1" ht="25.5" customHeight="1">
      <c r="B441" s="46"/>
      <c r="C441" s="221" t="s">
        <v>735</v>
      </c>
      <c r="D441" s="221" t="s">
        <v>144</v>
      </c>
      <c r="E441" s="222" t="s">
        <v>615</v>
      </c>
      <c r="F441" s="223" t="s">
        <v>616</v>
      </c>
      <c r="G441" s="224" t="s">
        <v>147</v>
      </c>
      <c r="H441" s="225">
        <v>329</v>
      </c>
      <c r="I441" s="226"/>
      <c r="J441" s="227">
        <f>ROUND(I441*H441,2)</f>
        <v>0</v>
      </c>
      <c r="K441" s="223" t="s">
        <v>162</v>
      </c>
      <c r="L441" s="72"/>
      <c r="M441" s="228" t="s">
        <v>30</v>
      </c>
      <c r="N441" s="229" t="s">
        <v>45</v>
      </c>
      <c r="O441" s="47"/>
      <c r="P441" s="230">
        <f>O441*H441</f>
        <v>0</v>
      </c>
      <c r="Q441" s="230">
        <v>0</v>
      </c>
      <c r="R441" s="230">
        <f>Q441*H441</f>
        <v>0</v>
      </c>
      <c r="S441" s="230">
        <v>0</v>
      </c>
      <c r="T441" s="231">
        <f>S441*H441</f>
        <v>0</v>
      </c>
      <c r="AR441" s="24" t="s">
        <v>185</v>
      </c>
      <c r="AT441" s="24" t="s">
        <v>144</v>
      </c>
      <c r="AU441" s="24" t="s">
        <v>84</v>
      </c>
      <c r="AY441" s="24" t="s">
        <v>141</v>
      </c>
      <c r="BE441" s="232">
        <f>IF(N441="základní",J441,0)</f>
        <v>0</v>
      </c>
      <c r="BF441" s="232">
        <f>IF(N441="snížená",J441,0)</f>
        <v>0</v>
      </c>
      <c r="BG441" s="232">
        <f>IF(N441="zákl. přenesená",J441,0)</f>
        <v>0</v>
      </c>
      <c r="BH441" s="232">
        <f>IF(N441="sníž. přenesená",J441,0)</f>
        <v>0</v>
      </c>
      <c r="BI441" s="232">
        <f>IF(N441="nulová",J441,0)</f>
        <v>0</v>
      </c>
      <c r="BJ441" s="24" t="s">
        <v>82</v>
      </c>
      <c r="BK441" s="232">
        <f>ROUND(I441*H441,2)</f>
        <v>0</v>
      </c>
      <c r="BL441" s="24" t="s">
        <v>185</v>
      </c>
      <c r="BM441" s="24" t="s">
        <v>617</v>
      </c>
    </row>
    <row r="442" s="1" customFormat="1" ht="25.5" customHeight="1">
      <c r="B442" s="46"/>
      <c r="C442" s="221" t="s">
        <v>875</v>
      </c>
      <c r="D442" s="221" t="s">
        <v>144</v>
      </c>
      <c r="E442" s="222" t="s">
        <v>619</v>
      </c>
      <c r="F442" s="223" t="s">
        <v>620</v>
      </c>
      <c r="G442" s="224" t="s">
        <v>147</v>
      </c>
      <c r="H442" s="225">
        <v>329</v>
      </c>
      <c r="I442" s="226"/>
      <c r="J442" s="227">
        <f>ROUND(I442*H442,2)</f>
        <v>0</v>
      </c>
      <c r="K442" s="223" t="s">
        <v>162</v>
      </c>
      <c r="L442" s="72"/>
      <c r="M442" s="228" t="s">
        <v>30</v>
      </c>
      <c r="N442" s="229" t="s">
        <v>45</v>
      </c>
      <c r="O442" s="47"/>
      <c r="P442" s="230">
        <f>O442*H442</f>
        <v>0</v>
      </c>
      <c r="Q442" s="230">
        <v>1.0000000000000001E-05</v>
      </c>
      <c r="R442" s="230">
        <f>Q442*H442</f>
        <v>0.0032900000000000004</v>
      </c>
      <c r="S442" s="230">
        <v>0</v>
      </c>
      <c r="T442" s="231">
        <f>S442*H442</f>
        <v>0</v>
      </c>
      <c r="AR442" s="24" t="s">
        <v>185</v>
      </c>
      <c r="AT442" s="24" t="s">
        <v>144</v>
      </c>
      <c r="AU442" s="24" t="s">
        <v>84</v>
      </c>
      <c r="AY442" s="24" t="s">
        <v>141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24" t="s">
        <v>82</v>
      </c>
      <c r="BK442" s="232">
        <f>ROUND(I442*H442,2)</f>
        <v>0</v>
      </c>
      <c r="BL442" s="24" t="s">
        <v>185</v>
      </c>
      <c r="BM442" s="24" t="s">
        <v>621</v>
      </c>
    </row>
    <row r="443" s="10" customFormat="1" ht="29.88" customHeight="1">
      <c r="B443" s="205"/>
      <c r="C443" s="206"/>
      <c r="D443" s="207" t="s">
        <v>73</v>
      </c>
      <c r="E443" s="219" t="s">
        <v>876</v>
      </c>
      <c r="F443" s="219" t="s">
        <v>877</v>
      </c>
      <c r="G443" s="206"/>
      <c r="H443" s="206"/>
      <c r="I443" s="209"/>
      <c r="J443" s="220">
        <f>BK443</f>
        <v>0</v>
      </c>
      <c r="K443" s="206"/>
      <c r="L443" s="211"/>
      <c r="M443" s="212"/>
      <c r="N443" s="213"/>
      <c r="O443" s="213"/>
      <c r="P443" s="214">
        <f>SUM(P444:P447)</f>
        <v>0</v>
      </c>
      <c r="Q443" s="213"/>
      <c r="R443" s="214">
        <f>SUM(R444:R447)</f>
        <v>0.21056</v>
      </c>
      <c r="S443" s="213"/>
      <c r="T443" s="215">
        <f>SUM(T444:T447)</f>
        <v>0</v>
      </c>
      <c r="AR443" s="216" t="s">
        <v>84</v>
      </c>
      <c r="AT443" s="217" t="s">
        <v>73</v>
      </c>
      <c r="AU443" s="217" t="s">
        <v>82</v>
      </c>
      <c r="AY443" s="216" t="s">
        <v>141</v>
      </c>
      <c r="BK443" s="218">
        <f>SUM(BK444:BK447)</f>
        <v>0</v>
      </c>
    </row>
    <row r="444" s="1" customFormat="1" ht="16.5" customHeight="1">
      <c r="B444" s="46"/>
      <c r="C444" s="221" t="s">
        <v>878</v>
      </c>
      <c r="D444" s="221" t="s">
        <v>144</v>
      </c>
      <c r="E444" s="222" t="s">
        <v>879</v>
      </c>
      <c r="F444" s="223" t="s">
        <v>880</v>
      </c>
      <c r="G444" s="224" t="s">
        <v>147</v>
      </c>
      <c r="H444" s="225">
        <v>263.19999999999999</v>
      </c>
      <c r="I444" s="226"/>
      <c r="J444" s="227">
        <f>ROUND(I444*H444,2)</f>
        <v>0</v>
      </c>
      <c r="K444" s="223" t="s">
        <v>162</v>
      </c>
      <c r="L444" s="72"/>
      <c r="M444" s="228" t="s">
        <v>30</v>
      </c>
      <c r="N444" s="229" t="s">
        <v>45</v>
      </c>
      <c r="O444" s="47"/>
      <c r="P444" s="230">
        <f>O444*H444</f>
        <v>0</v>
      </c>
      <c r="Q444" s="230">
        <v>0</v>
      </c>
      <c r="R444" s="230">
        <f>Q444*H444</f>
        <v>0</v>
      </c>
      <c r="S444" s="230">
        <v>0</v>
      </c>
      <c r="T444" s="231">
        <f>S444*H444</f>
        <v>0</v>
      </c>
      <c r="AR444" s="24" t="s">
        <v>185</v>
      </c>
      <c r="AT444" s="24" t="s">
        <v>144</v>
      </c>
      <c r="AU444" s="24" t="s">
        <v>84</v>
      </c>
      <c r="AY444" s="24" t="s">
        <v>141</v>
      </c>
      <c r="BE444" s="232">
        <f>IF(N444="základní",J444,0)</f>
        <v>0</v>
      </c>
      <c r="BF444" s="232">
        <f>IF(N444="snížená",J444,0)</f>
        <v>0</v>
      </c>
      <c r="BG444" s="232">
        <f>IF(N444="zákl. přenesená",J444,0)</f>
        <v>0</v>
      </c>
      <c r="BH444" s="232">
        <f>IF(N444="sníž. přenesená",J444,0)</f>
        <v>0</v>
      </c>
      <c r="BI444" s="232">
        <f>IF(N444="nulová",J444,0)</f>
        <v>0</v>
      </c>
      <c r="BJ444" s="24" t="s">
        <v>82</v>
      </c>
      <c r="BK444" s="232">
        <f>ROUND(I444*H444,2)</f>
        <v>0</v>
      </c>
      <c r="BL444" s="24" t="s">
        <v>185</v>
      </c>
      <c r="BM444" s="24" t="s">
        <v>881</v>
      </c>
    </row>
    <row r="445" s="11" customFormat="1">
      <c r="B445" s="233"/>
      <c r="C445" s="234"/>
      <c r="D445" s="235" t="s">
        <v>150</v>
      </c>
      <c r="E445" s="236" t="s">
        <v>30</v>
      </c>
      <c r="F445" s="237" t="s">
        <v>882</v>
      </c>
      <c r="G445" s="234"/>
      <c r="H445" s="236" t="s">
        <v>30</v>
      </c>
      <c r="I445" s="238"/>
      <c r="J445" s="234"/>
      <c r="K445" s="234"/>
      <c r="L445" s="239"/>
      <c r="M445" s="240"/>
      <c r="N445" s="241"/>
      <c r="O445" s="241"/>
      <c r="P445" s="241"/>
      <c r="Q445" s="241"/>
      <c r="R445" s="241"/>
      <c r="S445" s="241"/>
      <c r="T445" s="242"/>
      <c r="AT445" s="243" t="s">
        <v>150</v>
      </c>
      <c r="AU445" s="243" t="s">
        <v>84</v>
      </c>
      <c r="AV445" s="11" t="s">
        <v>82</v>
      </c>
      <c r="AW445" s="11" t="s">
        <v>37</v>
      </c>
      <c r="AX445" s="11" t="s">
        <v>74</v>
      </c>
      <c r="AY445" s="243" t="s">
        <v>141</v>
      </c>
    </row>
    <row r="446" s="12" customFormat="1">
      <c r="B446" s="244"/>
      <c r="C446" s="245"/>
      <c r="D446" s="235" t="s">
        <v>150</v>
      </c>
      <c r="E446" s="246" t="s">
        <v>30</v>
      </c>
      <c r="F446" s="247" t="s">
        <v>883</v>
      </c>
      <c r="G446" s="245"/>
      <c r="H446" s="248">
        <v>263.19999999999999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AT446" s="254" t="s">
        <v>150</v>
      </c>
      <c r="AU446" s="254" t="s">
        <v>84</v>
      </c>
      <c r="AV446" s="12" t="s">
        <v>84</v>
      </c>
      <c r="AW446" s="12" t="s">
        <v>37</v>
      </c>
      <c r="AX446" s="12" t="s">
        <v>82</v>
      </c>
      <c r="AY446" s="254" t="s">
        <v>141</v>
      </c>
    </row>
    <row r="447" s="1" customFormat="1" ht="16.5" customHeight="1">
      <c r="B447" s="46"/>
      <c r="C447" s="277" t="s">
        <v>884</v>
      </c>
      <c r="D447" s="277" t="s">
        <v>349</v>
      </c>
      <c r="E447" s="278" t="s">
        <v>885</v>
      </c>
      <c r="F447" s="279" t="s">
        <v>886</v>
      </c>
      <c r="G447" s="280" t="s">
        <v>268</v>
      </c>
      <c r="H447" s="281">
        <v>263.19999999999999</v>
      </c>
      <c r="I447" s="282"/>
      <c r="J447" s="283">
        <f>ROUND(I447*H447,2)</f>
        <v>0</v>
      </c>
      <c r="K447" s="279" t="s">
        <v>30</v>
      </c>
      <c r="L447" s="284"/>
      <c r="M447" s="285" t="s">
        <v>30</v>
      </c>
      <c r="N447" s="286" t="s">
        <v>45</v>
      </c>
      <c r="O447" s="47"/>
      <c r="P447" s="230">
        <f>O447*H447</f>
        <v>0</v>
      </c>
      <c r="Q447" s="230">
        <v>0.00080000000000000004</v>
      </c>
      <c r="R447" s="230">
        <f>Q447*H447</f>
        <v>0.21056</v>
      </c>
      <c r="S447" s="230">
        <v>0</v>
      </c>
      <c r="T447" s="231">
        <f>S447*H447</f>
        <v>0</v>
      </c>
      <c r="AR447" s="24" t="s">
        <v>348</v>
      </c>
      <c r="AT447" s="24" t="s">
        <v>349</v>
      </c>
      <c r="AU447" s="24" t="s">
        <v>84</v>
      </c>
      <c r="AY447" s="24" t="s">
        <v>141</v>
      </c>
      <c r="BE447" s="232">
        <f>IF(N447="základní",J447,0)</f>
        <v>0</v>
      </c>
      <c r="BF447" s="232">
        <f>IF(N447="snížená",J447,0)</f>
        <v>0</v>
      </c>
      <c r="BG447" s="232">
        <f>IF(N447="zákl. přenesená",J447,0)</f>
        <v>0</v>
      </c>
      <c r="BH447" s="232">
        <f>IF(N447="sníž. přenesená",J447,0)</f>
        <v>0</v>
      </c>
      <c r="BI447" s="232">
        <f>IF(N447="nulová",J447,0)</f>
        <v>0</v>
      </c>
      <c r="BJ447" s="24" t="s">
        <v>82</v>
      </c>
      <c r="BK447" s="232">
        <f>ROUND(I447*H447,2)</f>
        <v>0</v>
      </c>
      <c r="BL447" s="24" t="s">
        <v>185</v>
      </c>
      <c r="BM447" s="24" t="s">
        <v>887</v>
      </c>
    </row>
    <row r="448" s="10" customFormat="1" ht="29.88" customHeight="1">
      <c r="B448" s="205"/>
      <c r="C448" s="206"/>
      <c r="D448" s="207" t="s">
        <v>73</v>
      </c>
      <c r="E448" s="219" t="s">
        <v>888</v>
      </c>
      <c r="F448" s="219" t="s">
        <v>889</v>
      </c>
      <c r="G448" s="206"/>
      <c r="H448" s="206"/>
      <c r="I448" s="209"/>
      <c r="J448" s="220">
        <f>BK448</f>
        <v>0</v>
      </c>
      <c r="K448" s="206"/>
      <c r="L448" s="211"/>
      <c r="M448" s="212"/>
      <c r="N448" s="213"/>
      <c r="O448" s="213"/>
      <c r="P448" s="214">
        <f>SUM(P449:P457)</f>
        <v>0</v>
      </c>
      <c r="Q448" s="213"/>
      <c r="R448" s="214">
        <f>SUM(R449:R457)</f>
        <v>0.0028</v>
      </c>
      <c r="S448" s="213"/>
      <c r="T448" s="215">
        <f>SUM(T449:T457)</f>
        <v>0</v>
      </c>
      <c r="AR448" s="216" t="s">
        <v>84</v>
      </c>
      <c r="AT448" s="217" t="s">
        <v>73</v>
      </c>
      <c r="AU448" s="217" t="s">
        <v>82</v>
      </c>
      <c r="AY448" s="216" t="s">
        <v>141</v>
      </c>
      <c r="BK448" s="218">
        <f>SUM(BK449:BK457)</f>
        <v>0</v>
      </c>
    </row>
    <row r="449" s="1" customFormat="1" ht="16.5" customHeight="1">
      <c r="B449" s="46"/>
      <c r="C449" s="221" t="s">
        <v>890</v>
      </c>
      <c r="D449" s="221" t="s">
        <v>144</v>
      </c>
      <c r="E449" s="222" t="s">
        <v>891</v>
      </c>
      <c r="F449" s="223" t="s">
        <v>892</v>
      </c>
      <c r="G449" s="224" t="s">
        <v>147</v>
      </c>
      <c r="H449" s="225">
        <v>27</v>
      </c>
      <c r="I449" s="226"/>
      <c r="J449" s="227">
        <f>ROUND(I449*H449,2)</f>
        <v>0</v>
      </c>
      <c r="K449" s="223" t="s">
        <v>162</v>
      </c>
      <c r="L449" s="72"/>
      <c r="M449" s="228" t="s">
        <v>30</v>
      </c>
      <c r="N449" s="229" t="s">
        <v>45</v>
      </c>
      <c r="O449" s="47"/>
      <c r="P449" s="230">
        <f>O449*H449</f>
        <v>0</v>
      </c>
      <c r="Q449" s="230">
        <v>0</v>
      </c>
      <c r="R449" s="230">
        <f>Q449*H449</f>
        <v>0</v>
      </c>
      <c r="S449" s="230">
        <v>0</v>
      </c>
      <c r="T449" s="231">
        <f>S449*H449</f>
        <v>0</v>
      </c>
      <c r="AR449" s="24" t="s">
        <v>185</v>
      </c>
      <c r="AT449" s="24" t="s">
        <v>144</v>
      </c>
      <c r="AU449" s="24" t="s">
        <v>84</v>
      </c>
      <c r="AY449" s="24" t="s">
        <v>141</v>
      </c>
      <c r="BE449" s="232">
        <f>IF(N449="základní",J449,0)</f>
        <v>0</v>
      </c>
      <c r="BF449" s="232">
        <f>IF(N449="snížená",J449,0)</f>
        <v>0</v>
      </c>
      <c r="BG449" s="232">
        <f>IF(N449="zákl. přenesená",J449,0)</f>
        <v>0</v>
      </c>
      <c r="BH449" s="232">
        <f>IF(N449="sníž. přenesená",J449,0)</f>
        <v>0</v>
      </c>
      <c r="BI449" s="232">
        <f>IF(N449="nulová",J449,0)</f>
        <v>0</v>
      </c>
      <c r="BJ449" s="24" t="s">
        <v>82</v>
      </c>
      <c r="BK449" s="232">
        <f>ROUND(I449*H449,2)</f>
        <v>0</v>
      </c>
      <c r="BL449" s="24" t="s">
        <v>185</v>
      </c>
      <c r="BM449" s="24" t="s">
        <v>893</v>
      </c>
    </row>
    <row r="450" s="12" customFormat="1">
      <c r="B450" s="244"/>
      <c r="C450" s="245"/>
      <c r="D450" s="235" t="s">
        <v>150</v>
      </c>
      <c r="E450" s="246" t="s">
        <v>30</v>
      </c>
      <c r="F450" s="247" t="s">
        <v>894</v>
      </c>
      <c r="G450" s="245"/>
      <c r="H450" s="248">
        <v>26.640000000000001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AT450" s="254" t="s">
        <v>150</v>
      </c>
      <c r="AU450" s="254" t="s">
        <v>84</v>
      </c>
      <c r="AV450" s="12" t="s">
        <v>84</v>
      </c>
      <c r="AW450" s="12" t="s">
        <v>37</v>
      </c>
      <c r="AX450" s="12" t="s">
        <v>74</v>
      </c>
      <c r="AY450" s="254" t="s">
        <v>141</v>
      </c>
    </row>
    <row r="451" s="12" customFormat="1">
      <c r="B451" s="244"/>
      <c r="C451" s="245"/>
      <c r="D451" s="235" t="s">
        <v>150</v>
      </c>
      <c r="E451" s="246" t="s">
        <v>30</v>
      </c>
      <c r="F451" s="247" t="s">
        <v>895</v>
      </c>
      <c r="G451" s="245"/>
      <c r="H451" s="248">
        <v>0.35999999999999999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AT451" s="254" t="s">
        <v>150</v>
      </c>
      <c r="AU451" s="254" t="s">
        <v>84</v>
      </c>
      <c r="AV451" s="12" t="s">
        <v>84</v>
      </c>
      <c r="AW451" s="12" t="s">
        <v>37</v>
      </c>
      <c r="AX451" s="12" t="s">
        <v>74</v>
      </c>
      <c r="AY451" s="254" t="s">
        <v>141</v>
      </c>
    </row>
    <row r="452" s="13" customFormat="1">
      <c r="B452" s="255"/>
      <c r="C452" s="256"/>
      <c r="D452" s="235" t="s">
        <v>150</v>
      </c>
      <c r="E452" s="257" t="s">
        <v>30</v>
      </c>
      <c r="F452" s="258" t="s">
        <v>170</v>
      </c>
      <c r="G452" s="256"/>
      <c r="H452" s="259">
        <v>27</v>
      </c>
      <c r="I452" s="260"/>
      <c r="J452" s="256"/>
      <c r="K452" s="256"/>
      <c r="L452" s="261"/>
      <c r="M452" s="262"/>
      <c r="N452" s="263"/>
      <c r="O452" s="263"/>
      <c r="P452" s="263"/>
      <c r="Q452" s="263"/>
      <c r="R452" s="263"/>
      <c r="S452" s="263"/>
      <c r="T452" s="264"/>
      <c r="AT452" s="265" t="s">
        <v>150</v>
      </c>
      <c r="AU452" s="265" t="s">
        <v>84</v>
      </c>
      <c r="AV452" s="13" t="s">
        <v>148</v>
      </c>
      <c r="AW452" s="13" t="s">
        <v>37</v>
      </c>
      <c r="AX452" s="13" t="s">
        <v>82</v>
      </c>
      <c r="AY452" s="265" t="s">
        <v>141</v>
      </c>
    </row>
    <row r="453" s="1" customFormat="1" ht="16.5" customHeight="1">
      <c r="B453" s="46"/>
      <c r="C453" s="277" t="s">
        <v>896</v>
      </c>
      <c r="D453" s="277" t="s">
        <v>349</v>
      </c>
      <c r="E453" s="278" t="s">
        <v>897</v>
      </c>
      <c r="F453" s="279" t="s">
        <v>898</v>
      </c>
      <c r="G453" s="280" t="s">
        <v>147</v>
      </c>
      <c r="H453" s="281">
        <v>28</v>
      </c>
      <c r="I453" s="282"/>
      <c r="J453" s="283">
        <f>ROUND(I453*H453,2)</f>
        <v>0</v>
      </c>
      <c r="K453" s="279" t="s">
        <v>162</v>
      </c>
      <c r="L453" s="284"/>
      <c r="M453" s="285" t="s">
        <v>30</v>
      </c>
      <c r="N453" s="286" t="s">
        <v>45</v>
      </c>
      <c r="O453" s="47"/>
      <c r="P453" s="230">
        <f>O453*H453</f>
        <v>0</v>
      </c>
      <c r="Q453" s="230">
        <v>0.00010000000000000001</v>
      </c>
      <c r="R453" s="230">
        <f>Q453*H453</f>
        <v>0.0028</v>
      </c>
      <c r="S453" s="230">
        <v>0</v>
      </c>
      <c r="T453" s="231">
        <f>S453*H453</f>
        <v>0</v>
      </c>
      <c r="AR453" s="24" t="s">
        <v>348</v>
      </c>
      <c r="AT453" s="24" t="s">
        <v>349</v>
      </c>
      <c r="AU453" s="24" t="s">
        <v>84</v>
      </c>
      <c r="AY453" s="24" t="s">
        <v>141</v>
      </c>
      <c r="BE453" s="232">
        <f>IF(N453="základní",J453,0)</f>
        <v>0</v>
      </c>
      <c r="BF453" s="232">
        <f>IF(N453="snížená",J453,0)</f>
        <v>0</v>
      </c>
      <c r="BG453" s="232">
        <f>IF(N453="zákl. přenesená",J453,0)</f>
        <v>0</v>
      </c>
      <c r="BH453" s="232">
        <f>IF(N453="sníž. přenesená",J453,0)</f>
        <v>0</v>
      </c>
      <c r="BI453" s="232">
        <f>IF(N453="nulová",J453,0)</f>
        <v>0</v>
      </c>
      <c r="BJ453" s="24" t="s">
        <v>82</v>
      </c>
      <c r="BK453" s="232">
        <f>ROUND(I453*H453,2)</f>
        <v>0</v>
      </c>
      <c r="BL453" s="24" t="s">
        <v>185</v>
      </c>
      <c r="BM453" s="24" t="s">
        <v>899</v>
      </c>
    </row>
    <row r="454" s="11" customFormat="1">
      <c r="B454" s="233"/>
      <c r="C454" s="234"/>
      <c r="D454" s="235" t="s">
        <v>150</v>
      </c>
      <c r="E454" s="236" t="s">
        <v>30</v>
      </c>
      <c r="F454" s="237" t="s">
        <v>900</v>
      </c>
      <c r="G454" s="234"/>
      <c r="H454" s="236" t="s">
        <v>30</v>
      </c>
      <c r="I454" s="238"/>
      <c r="J454" s="234"/>
      <c r="K454" s="234"/>
      <c r="L454" s="239"/>
      <c r="M454" s="240"/>
      <c r="N454" s="241"/>
      <c r="O454" s="241"/>
      <c r="P454" s="241"/>
      <c r="Q454" s="241"/>
      <c r="R454" s="241"/>
      <c r="S454" s="241"/>
      <c r="T454" s="242"/>
      <c r="AT454" s="243" t="s">
        <v>150</v>
      </c>
      <c r="AU454" s="243" t="s">
        <v>84</v>
      </c>
      <c r="AV454" s="11" t="s">
        <v>82</v>
      </c>
      <c r="AW454" s="11" t="s">
        <v>37</v>
      </c>
      <c r="AX454" s="11" t="s">
        <v>74</v>
      </c>
      <c r="AY454" s="243" t="s">
        <v>141</v>
      </c>
    </row>
    <row r="455" s="11" customFormat="1">
      <c r="B455" s="233"/>
      <c r="C455" s="234"/>
      <c r="D455" s="235" t="s">
        <v>150</v>
      </c>
      <c r="E455" s="236" t="s">
        <v>30</v>
      </c>
      <c r="F455" s="237" t="s">
        <v>901</v>
      </c>
      <c r="G455" s="234"/>
      <c r="H455" s="236" t="s">
        <v>30</v>
      </c>
      <c r="I455" s="238"/>
      <c r="J455" s="234"/>
      <c r="K455" s="234"/>
      <c r="L455" s="239"/>
      <c r="M455" s="240"/>
      <c r="N455" s="241"/>
      <c r="O455" s="241"/>
      <c r="P455" s="241"/>
      <c r="Q455" s="241"/>
      <c r="R455" s="241"/>
      <c r="S455" s="241"/>
      <c r="T455" s="242"/>
      <c r="AT455" s="243" t="s">
        <v>150</v>
      </c>
      <c r="AU455" s="243" t="s">
        <v>84</v>
      </c>
      <c r="AV455" s="11" t="s">
        <v>82</v>
      </c>
      <c r="AW455" s="11" t="s">
        <v>37</v>
      </c>
      <c r="AX455" s="11" t="s">
        <v>74</v>
      </c>
      <c r="AY455" s="243" t="s">
        <v>141</v>
      </c>
    </row>
    <row r="456" s="12" customFormat="1">
      <c r="B456" s="244"/>
      <c r="C456" s="245"/>
      <c r="D456" s="235" t="s">
        <v>150</v>
      </c>
      <c r="E456" s="246" t="s">
        <v>30</v>
      </c>
      <c r="F456" s="247" t="s">
        <v>902</v>
      </c>
      <c r="G456" s="245"/>
      <c r="H456" s="248">
        <v>28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AT456" s="254" t="s">
        <v>150</v>
      </c>
      <c r="AU456" s="254" t="s">
        <v>84</v>
      </c>
      <c r="AV456" s="12" t="s">
        <v>84</v>
      </c>
      <c r="AW456" s="12" t="s">
        <v>37</v>
      </c>
      <c r="AX456" s="12" t="s">
        <v>82</v>
      </c>
      <c r="AY456" s="254" t="s">
        <v>141</v>
      </c>
    </row>
    <row r="457" s="1" customFormat="1" ht="16.5" customHeight="1">
      <c r="B457" s="46"/>
      <c r="C457" s="221" t="s">
        <v>903</v>
      </c>
      <c r="D457" s="221" t="s">
        <v>144</v>
      </c>
      <c r="E457" s="222" t="s">
        <v>904</v>
      </c>
      <c r="F457" s="223" t="s">
        <v>905</v>
      </c>
      <c r="G457" s="224" t="s">
        <v>302</v>
      </c>
      <c r="H457" s="225">
        <v>0.0030000000000000001</v>
      </c>
      <c r="I457" s="226"/>
      <c r="J457" s="227">
        <f>ROUND(I457*H457,2)</f>
        <v>0</v>
      </c>
      <c r="K457" s="223" t="s">
        <v>162</v>
      </c>
      <c r="L457" s="72"/>
      <c r="M457" s="228" t="s">
        <v>30</v>
      </c>
      <c r="N457" s="287" t="s">
        <v>45</v>
      </c>
      <c r="O457" s="288"/>
      <c r="P457" s="289">
        <f>O457*H457</f>
        <v>0</v>
      </c>
      <c r="Q457" s="289">
        <v>0</v>
      </c>
      <c r="R457" s="289">
        <f>Q457*H457</f>
        <v>0</v>
      </c>
      <c r="S457" s="289">
        <v>0</v>
      </c>
      <c r="T457" s="290">
        <f>S457*H457</f>
        <v>0</v>
      </c>
      <c r="AR457" s="24" t="s">
        <v>185</v>
      </c>
      <c r="AT457" s="24" t="s">
        <v>144</v>
      </c>
      <c r="AU457" s="24" t="s">
        <v>84</v>
      </c>
      <c r="AY457" s="24" t="s">
        <v>141</v>
      </c>
      <c r="BE457" s="232">
        <f>IF(N457="základní",J457,0)</f>
        <v>0</v>
      </c>
      <c r="BF457" s="232">
        <f>IF(N457="snížená",J457,0)</f>
        <v>0</v>
      </c>
      <c r="BG457" s="232">
        <f>IF(N457="zákl. přenesená",J457,0)</f>
        <v>0</v>
      </c>
      <c r="BH457" s="232">
        <f>IF(N457="sníž. přenesená",J457,0)</f>
        <v>0</v>
      </c>
      <c r="BI457" s="232">
        <f>IF(N457="nulová",J457,0)</f>
        <v>0</v>
      </c>
      <c r="BJ457" s="24" t="s">
        <v>82</v>
      </c>
      <c r="BK457" s="232">
        <f>ROUND(I457*H457,2)</f>
        <v>0</v>
      </c>
      <c r="BL457" s="24" t="s">
        <v>185</v>
      </c>
      <c r="BM457" s="24" t="s">
        <v>906</v>
      </c>
    </row>
    <row r="458" s="1" customFormat="1" ht="6.96" customHeight="1">
      <c r="B458" s="67"/>
      <c r="C458" s="68"/>
      <c r="D458" s="68"/>
      <c r="E458" s="68"/>
      <c r="F458" s="68"/>
      <c r="G458" s="68"/>
      <c r="H458" s="68"/>
      <c r="I458" s="166"/>
      <c r="J458" s="68"/>
      <c r="K458" s="68"/>
      <c r="L458" s="72"/>
    </row>
  </sheetData>
  <sheetProtection sheet="1" autoFilter="0" formatColumns="0" formatRows="0" objects="1" scenarios="1" spinCount="100000" saltValue="3YvM2oV5EqfNEMzq2bdXr52Ef0iJM5uv7gbe+M5KOECYYQ904sPMY8j2mA2KkVZhyaNR/VNrT4F8Tb8gzzCBRw==" hashValue="S0Ljxp3BBPuWyd0q+kRA4VwovQcfaZeBB0xUbUnKWriEafl0I4+nmIE/4D4W7DOn8R+EyXZftWlubUMpEfJ8fQ==" algorithmName="SHA-512" password="CC35"/>
  <autoFilter ref="C94:K457"/>
  <mergeCells count="10">
    <mergeCell ref="E7:H7"/>
    <mergeCell ref="E9:H9"/>
    <mergeCell ref="E24:H24"/>
    <mergeCell ref="E45:H45"/>
    <mergeCell ref="E47:H47"/>
    <mergeCell ref="J51:J52"/>
    <mergeCell ref="E85:H85"/>
    <mergeCell ref="E87:H87"/>
    <mergeCell ref="G1:H1"/>
    <mergeCell ref="L2:V2"/>
  </mergeCells>
  <hyperlinks>
    <hyperlink ref="F1:G1" location="C2" display="1) Krycí list soupisu"/>
    <hyperlink ref="G1:H1" location="C54" display="2) Rekapitulace"/>
    <hyperlink ref="J1" location="C9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96</v>
      </c>
      <c r="G1" s="139" t="s">
        <v>97</v>
      </c>
      <c r="H1" s="139"/>
      <c r="I1" s="140"/>
      <c r="J1" s="139" t="s">
        <v>98</v>
      </c>
      <c r="K1" s="138" t="s">
        <v>99</v>
      </c>
      <c r="L1" s="139" t="s">
        <v>100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92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84</v>
      </c>
    </row>
    <row r="4" ht="36.96" customHeight="1">
      <c r="B4" s="28"/>
      <c r="C4" s="29"/>
      <c r="D4" s="30" t="s">
        <v>101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B1707 Stavební úpravy ZŠ JANOV - projektová dokumentace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102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907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23</v>
      </c>
      <c r="K11" s="51"/>
    </row>
    <row r="12" s="1" customFormat="1" ht="14.4" customHeight="1">
      <c r="B12" s="46"/>
      <c r="C12" s="47"/>
      <c r="D12" s="40" t="s">
        <v>24</v>
      </c>
      <c r="E12" s="47"/>
      <c r="F12" s="35" t="s">
        <v>25</v>
      </c>
      <c r="G12" s="47"/>
      <c r="H12" s="47"/>
      <c r="I12" s="146" t="s">
        <v>26</v>
      </c>
      <c r="J12" s="147" t="str">
        <f>'Rekapitulace stavby'!AN8</f>
        <v>26. 2. 2018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28</v>
      </c>
      <c r="E14" s="47"/>
      <c r="F14" s="47"/>
      <c r="G14" s="47"/>
      <c r="H14" s="47"/>
      <c r="I14" s="146" t="s">
        <v>29</v>
      </c>
      <c r="J14" s="35" t="s">
        <v>30</v>
      </c>
      <c r="K14" s="51"/>
    </row>
    <row r="15" s="1" customFormat="1" ht="18" customHeight="1">
      <c r="B15" s="46"/>
      <c r="C15" s="47"/>
      <c r="D15" s="47"/>
      <c r="E15" s="35" t="s">
        <v>31</v>
      </c>
      <c r="F15" s="47"/>
      <c r="G15" s="47"/>
      <c r="H15" s="47"/>
      <c r="I15" s="146" t="s">
        <v>32</v>
      </c>
      <c r="J15" s="35" t="s">
        <v>30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33</v>
      </c>
      <c r="E17" s="47"/>
      <c r="F17" s="47"/>
      <c r="G17" s="47"/>
      <c r="H17" s="47"/>
      <c r="I17" s="146" t="s">
        <v>29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32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35</v>
      </c>
      <c r="E20" s="47"/>
      <c r="F20" s="47"/>
      <c r="G20" s="47"/>
      <c r="H20" s="47"/>
      <c r="I20" s="146" t="s">
        <v>29</v>
      </c>
      <c r="J20" s="35" t="s">
        <v>30</v>
      </c>
      <c r="K20" s="51"/>
    </row>
    <row r="21" s="1" customFormat="1" ht="18" customHeight="1">
      <c r="B21" s="46"/>
      <c r="C21" s="47"/>
      <c r="D21" s="47"/>
      <c r="E21" s="35" t="s">
        <v>36</v>
      </c>
      <c r="F21" s="47"/>
      <c r="G21" s="47"/>
      <c r="H21" s="47"/>
      <c r="I21" s="146" t="s">
        <v>32</v>
      </c>
      <c r="J21" s="35" t="s">
        <v>30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38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30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40</v>
      </c>
      <c r="E27" s="47"/>
      <c r="F27" s="47"/>
      <c r="G27" s="47"/>
      <c r="H27" s="47"/>
      <c r="I27" s="144"/>
      <c r="J27" s="155">
        <f>ROUND(J91,2)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42</v>
      </c>
      <c r="G29" s="47"/>
      <c r="H29" s="47"/>
      <c r="I29" s="156" t="s">
        <v>41</v>
      </c>
      <c r="J29" s="52" t="s">
        <v>43</v>
      </c>
      <c r="K29" s="51"/>
    </row>
    <row r="30" s="1" customFormat="1" ht="14.4" customHeight="1">
      <c r="B30" s="46"/>
      <c r="C30" s="47"/>
      <c r="D30" s="55" t="s">
        <v>44</v>
      </c>
      <c r="E30" s="55" t="s">
        <v>45</v>
      </c>
      <c r="F30" s="157">
        <f>ROUND(SUM(BE91:BE337), 2)</f>
        <v>0</v>
      </c>
      <c r="G30" s="47"/>
      <c r="H30" s="47"/>
      <c r="I30" s="158">
        <v>0.20999999999999999</v>
      </c>
      <c r="J30" s="157">
        <f>ROUND(ROUND((SUM(BE91:BE337)), 2)*I30, 2)</f>
        <v>0</v>
      </c>
      <c r="K30" s="51"/>
    </row>
    <row r="31" s="1" customFormat="1" ht="14.4" customHeight="1">
      <c r="B31" s="46"/>
      <c r="C31" s="47"/>
      <c r="D31" s="47"/>
      <c r="E31" s="55" t="s">
        <v>46</v>
      </c>
      <c r="F31" s="157">
        <f>ROUND(SUM(BF91:BF337), 2)</f>
        <v>0</v>
      </c>
      <c r="G31" s="47"/>
      <c r="H31" s="47"/>
      <c r="I31" s="158">
        <v>0.14999999999999999</v>
      </c>
      <c r="J31" s="157">
        <f>ROUND(ROUND((SUM(BF91:BF337)),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47</v>
      </c>
      <c r="F32" s="157">
        <f>ROUND(SUM(BG91:BG337),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48</v>
      </c>
      <c r="F33" s="157">
        <f>ROUND(SUM(BH91:BH337),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49</v>
      </c>
      <c r="F34" s="157">
        <f>ROUND(SUM(BI91:BI337),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50</v>
      </c>
      <c r="E36" s="98"/>
      <c r="F36" s="98"/>
      <c r="G36" s="161" t="s">
        <v>51</v>
      </c>
      <c r="H36" s="162" t="s">
        <v>52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104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B1707 Stavební úpravy ZŠ JANOV - projektová dokumentace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102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D - Pavilon E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24</v>
      </c>
      <c r="D49" s="47"/>
      <c r="E49" s="47"/>
      <c r="F49" s="35" t="str">
        <f>F12</f>
        <v>Litvínov</v>
      </c>
      <c r="G49" s="47"/>
      <c r="H49" s="47"/>
      <c r="I49" s="146" t="s">
        <v>26</v>
      </c>
      <c r="J49" s="147" t="str">
        <f>IF(J12="","",J12)</f>
        <v>26. 2. 2018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28</v>
      </c>
      <c r="D51" s="47"/>
      <c r="E51" s="47"/>
      <c r="F51" s="35" t="str">
        <f>E15</f>
        <v>Město Litvínov</v>
      </c>
      <c r="G51" s="47"/>
      <c r="H51" s="47"/>
      <c r="I51" s="146" t="s">
        <v>35</v>
      </c>
      <c r="J51" s="44" t="str">
        <f>E21</f>
        <v>BPO spol. s r.o.,Lidická 1239,36317 OSTROV</v>
      </c>
      <c r="K51" s="51"/>
    </row>
    <row r="52" s="1" customFormat="1" ht="14.4" customHeight="1">
      <c r="B52" s="46"/>
      <c r="C52" s="40" t="s">
        <v>33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105</v>
      </c>
      <c r="D54" s="159"/>
      <c r="E54" s="159"/>
      <c r="F54" s="159"/>
      <c r="G54" s="159"/>
      <c r="H54" s="159"/>
      <c r="I54" s="173"/>
      <c r="J54" s="174" t="s">
        <v>106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107</v>
      </c>
      <c r="D56" s="47"/>
      <c r="E56" s="47"/>
      <c r="F56" s="47"/>
      <c r="G56" s="47"/>
      <c r="H56" s="47"/>
      <c r="I56" s="144"/>
      <c r="J56" s="155">
        <f>J91</f>
        <v>0</v>
      </c>
      <c r="K56" s="51"/>
      <c r="AU56" s="24" t="s">
        <v>108</v>
      </c>
    </row>
    <row r="57" s="7" customFormat="1" ht="24.96" customHeight="1">
      <c r="B57" s="177"/>
      <c r="C57" s="178"/>
      <c r="D57" s="179" t="s">
        <v>109</v>
      </c>
      <c r="E57" s="180"/>
      <c r="F57" s="180"/>
      <c r="G57" s="180"/>
      <c r="H57" s="180"/>
      <c r="I57" s="181"/>
      <c r="J57" s="182">
        <f>J92</f>
        <v>0</v>
      </c>
      <c r="K57" s="183"/>
    </row>
    <row r="58" s="8" customFormat="1" ht="19.92" customHeight="1">
      <c r="B58" s="184"/>
      <c r="C58" s="185"/>
      <c r="D58" s="186" t="s">
        <v>110</v>
      </c>
      <c r="E58" s="187"/>
      <c r="F58" s="187"/>
      <c r="G58" s="187"/>
      <c r="H58" s="187"/>
      <c r="I58" s="188"/>
      <c r="J58" s="189">
        <f>J93</f>
        <v>0</v>
      </c>
      <c r="K58" s="190"/>
    </row>
    <row r="59" s="8" customFormat="1" ht="19.92" customHeight="1">
      <c r="B59" s="184"/>
      <c r="C59" s="185"/>
      <c r="D59" s="186" t="s">
        <v>111</v>
      </c>
      <c r="E59" s="187"/>
      <c r="F59" s="187"/>
      <c r="G59" s="187"/>
      <c r="H59" s="187"/>
      <c r="I59" s="188"/>
      <c r="J59" s="189">
        <f>J100</f>
        <v>0</v>
      </c>
      <c r="K59" s="190"/>
    </row>
    <row r="60" s="8" customFormat="1" ht="19.92" customHeight="1">
      <c r="B60" s="184"/>
      <c r="C60" s="185"/>
      <c r="D60" s="186" t="s">
        <v>112</v>
      </c>
      <c r="E60" s="187"/>
      <c r="F60" s="187"/>
      <c r="G60" s="187"/>
      <c r="H60" s="187"/>
      <c r="I60" s="188"/>
      <c r="J60" s="189">
        <f>J113</f>
        <v>0</v>
      </c>
      <c r="K60" s="190"/>
    </row>
    <row r="61" s="8" customFormat="1" ht="19.92" customHeight="1">
      <c r="B61" s="184"/>
      <c r="C61" s="185"/>
      <c r="D61" s="186" t="s">
        <v>113</v>
      </c>
      <c r="E61" s="187"/>
      <c r="F61" s="187"/>
      <c r="G61" s="187"/>
      <c r="H61" s="187"/>
      <c r="I61" s="188"/>
      <c r="J61" s="189">
        <f>J124</f>
        <v>0</v>
      </c>
      <c r="K61" s="190"/>
    </row>
    <row r="62" s="8" customFormat="1" ht="19.92" customHeight="1">
      <c r="B62" s="184"/>
      <c r="C62" s="185"/>
      <c r="D62" s="186" t="s">
        <v>114</v>
      </c>
      <c r="E62" s="187"/>
      <c r="F62" s="187"/>
      <c r="G62" s="187"/>
      <c r="H62" s="187"/>
      <c r="I62" s="188"/>
      <c r="J62" s="189">
        <f>J176</f>
        <v>0</v>
      </c>
      <c r="K62" s="190"/>
    </row>
    <row r="63" s="8" customFormat="1" ht="19.92" customHeight="1">
      <c r="B63" s="184"/>
      <c r="C63" s="185"/>
      <c r="D63" s="186" t="s">
        <v>115</v>
      </c>
      <c r="E63" s="187"/>
      <c r="F63" s="187"/>
      <c r="G63" s="187"/>
      <c r="H63" s="187"/>
      <c r="I63" s="188"/>
      <c r="J63" s="189">
        <f>J184</f>
        <v>0</v>
      </c>
      <c r="K63" s="190"/>
    </row>
    <row r="64" s="7" customFormat="1" ht="24.96" customHeight="1">
      <c r="B64" s="177"/>
      <c r="C64" s="178"/>
      <c r="D64" s="179" t="s">
        <v>116</v>
      </c>
      <c r="E64" s="180"/>
      <c r="F64" s="180"/>
      <c r="G64" s="180"/>
      <c r="H64" s="180"/>
      <c r="I64" s="181"/>
      <c r="J64" s="182">
        <f>J186</f>
        <v>0</v>
      </c>
      <c r="K64" s="183"/>
    </row>
    <row r="65" s="8" customFormat="1" ht="19.92" customHeight="1">
      <c r="B65" s="184"/>
      <c r="C65" s="185"/>
      <c r="D65" s="186" t="s">
        <v>117</v>
      </c>
      <c r="E65" s="187"/>
      <c r="F65" s="187"/>
      <c r="G65" s="187"/>
      <c r="H65" s="187"/>
      <c r="I65" s="188"/>
      <c r="J65" s="189">
        <f>J187</f>
        <v>0</v>
      </c>
      <c r="K65" s="190"/>
    </row>
    <row r="66" s="8" customFormat="1" ht="19.92" customHeight="1">
      <c r="B66" s="184"/>
      <c r="C66" s="185"/>
      <c r="D66" s="186" t="s">
        <v>119</v>
      </c>
      <c r="E66" s="187"/>
      <c r="F66" s="187"/>
      <c r="G66" s="187"/>
      <c r="H66" s="187"/>
      <c r="I66" s="188"/>
      <c r="J66" s="189">
        <f>J211</f>
        <v>0</v>
      </c>
      <c r="K66" s="190"/>
    </row>
    <row r="67" s="8" customFormat="1" ht="19.92" customHeight="1">
      <c r="B67" s="184"/>
      <c r="C67" s="185"/>
      <c r="D67" s="186" t="s">
        <v>120</v>
      </c>
      <c r="E67" s="187"/>
      <c r="F67" s="187"/>
      <c r="G67" s="187"/>
      <c r="H67" s="187"/>
      <c r="I67" s="188"/>
      <c r="J67" s="189">
        <f>J237</f>
        <v>0</v>
      </c>
      <c r="K67" s="190"/>
    </row>
    <row r="68" s="8" customFormat="1" ht="19.92" customHeight="1">
      <c r="B68" s="184"/>
      <c r="C68" s="185"/>
      <c r="D68" s="186" t="s">
        <v>121</v>
      </c>
      <c r="E68" s="187"/>
      <c r="F68" s="187"/>
      <c r="G68" s="187"/>
      <c r="H68" s="187"/>
      <c r="I68" s="188"/>
      <c r="J68" s="189">
        <f>J262</f>
        <v>0</v>
      </c>
      <c r="K68" s="190"/>
    </row>
    <row r="69" s="8" customFormat="1" ht="19.92" customHeight="1">
      <c r="B69" s="184"/>
      <c r="C69" s="185"/>
      <c r="D69" s="186" t="s">
        <v>122</v>
      </c>
      <c r="E69" s="187"/>
      <c r="F69" s="187"/>
      <c r="G69" s="187"/>
      <c r="H69" s="187"/>
      <c r="I69" s="188"/>
      <c r="J69" s="189">
        <f>J295</f>
        <v>0</v>
      </c>
      <c r="K69" s="190"/>
    </row>
    <row r="70" s="8" customFormat="1" ht="19.92" customHeight="1">
      <c r="B70" s="184"/>
      <c r="C70" s="185"/>
      <c r="D70" s="186" t="s">
        <v>123</v>
      </c>
      <c r="E70" s="187"/>
      <c r="F70" s="187"/>
      <c r="G70" s="187"/>
      <c r="H70" s="187"/>
      <c r="I70" s="188"/>
      <c r="J70" s="189">
        <f>J307</f>
        <v>0</v>
      </c>
      <c r="K70" s="190"/>
    </row>
    <row r="71" s="8" customFormat="1" ht="19.92" customHeight="1">
      <c r="B71" s="184"/>
      <c r="C71" s="185"/>
      <c r="D71" s="186" t="s">
        <v>124</v>
      </c>
      <c r="E71" s="187"/>
      <c r="F71" s="187"/>
      <c r="G71" s="187"/>
      <c r="H71" s="187"/>
      <c r="I71" s="188"/>
      <c r="J71" s="189">
        <f>J326</f>
        <v>0</v>
      </c>
      <c r="K71" s="190"/>
    </row>
    <row r="72" s="1" customFormat="1" ht="21.84" customHeight="1">
      <c r="B72" s="46"/>
      <c r="C72" s="47"/>
      <c r="D72" s="47"/>
      <c r="E72" s="47"/>
      <c r="F72" s="47"/>
      <c r="G72" s="47"/>
      <c r="H72" s="47"/>
      <c r="I72" s="144"/>
      <c r="J72" s="47"/>
      <c r="K72" s="51"/>
    </row>
    <row r="73" s="1" customFormat="1" ht="6.96" customHeight="1">
      <c r="B73" s="67"/>
      <c r="C73" s="68"/>
      <c r="D73" s="68"/>
      <c r="E73" s="68"/>
      <c r="F73" s="68"/>
      <c r="G73" s="68"/>
      <c r="H73" s="68"/>
      <c r="I73" s="166"/>
      <c r="J73" s="68"/>
      <c r="K73" s="69"/>
    </row>
    <row r="77" s="1" customFormat="1" ht="6.96" customHeight="1">
      <c r="B77" s="70"/>
      <c r="C77" s="71"/>
      <c r="D77" s="71"/>
      <c r="E77" s="71"/>
      <c r="F77" s="71"/>
      <c r="G77" s="71"/>
      <c r="H77" s="71"/>
      <c r="I77" s="169"/>
      <c r="J77" s="71"/>
      <c r="K77" s="71"/>
      <c r="L77" s="72"/>
    </row>
    <row r="78" s="1" customFormat="1" ht="36.96" customHeight="1">
      <c r="B78" s="46"/>
      <c r="C78" s="73" t="s">
        <v>125</v>
      </c>
      <c r="D78" s="74"/>
      <c r="E78" s="74"/>
      <c r="F78" s="74"/>
      <c r="G78" s="74"/>
      <c r="H78" s="74"/>
      <c r="I78" s="191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191"/>
      <c r="J79" s="74"/>
      <c r="K79" s="74"/>
      <c r="L79" s="72"/>
    </row>
    <row r="80" s="1" customFormat="1" ht="14.4" customHeight="1">
      <c r="B80" s="46"/>
      <c r="C80" s="76" t="s">
        <v>18</v>
      </c>
      <c r="D80" s="74"/>
      <c r="E80" s="74"/>
      <c r="F80" s="74"/>
      <c r="G80" s="74"/>
      <c r="H80" s="74"/>
      <c r="I80" s="191"/>
      <c r="J80" s="74"/>
      <c r="K80" s="74"/>
      <c r="L80" s="72"/>
    </row>
    <row r="81" s="1" customFormat="1" ht="16.5" customHeight="1">
      <c r="B81" s="46"/>
      <c r="C81" s="74"/>
      <c r="D81" s="74"/>
      <c r="E81" s="192" t="str">
        <f>E7</f>
        <v>B1707 Stavební úpravy ZŠ JANOV - projektová dokumentace</v>
      </c>
      <c r="F81" s="76"/>
      <c r="G81" s="76"/>
      <c r="H81" s="76"/>
      <c r="I81" s="191"/>
      <c r="J81" s="74"/>
      <c r="K81" s="74"/>
      <c r="L81" s="72"/>
    </row>
    <row r="82" s="1" customFormat="1" ht="14.4" customHeight="1">
      <c r="B82" s="46"/>
      <c r="C82" s="76" t="s">
        <v>102</v>
      </c>
      <c r="D82" s="74"/>
      <c r="E82" s="74"/>
      <c r="F82" s="74"/>
      <c r="G82" s="74"/>
      <c r="H82" s="74"/>
      <c r="I82" s="191"/>
      <c r="J82" s="74"/>
      <c r="K82" s="74"/>
      <c r="L82" s="72"/>
    </row>
    <row r="83" s="1" customFormat="1" ht="17.25" customHeight="1">
      <c r="B83" s="46"/>
      <c r="C83" s="74"/>
      <c r="D83" s="74"/>
      <c r="E83" s="82" t="str">
        <f>E9</f>
        <v>D - Pavilon E</v>
      </c>
      <c r="F83" s="74"/>
      <c r="G83" s="74"/>
      <c r="H83" s="74"/>
      <c r="I83" s="191"/>
      <c r="J83" s="74"/>
      <c r="K83" s="74"/>
      <c r="L83" s="72"/>
    </row>
    <row r="84" s="1" customFormat="1" ht="6.96" customHeight="1">
      <c r="B84" s="46"/>
      <c r="C84" s="74"/>
      <c r="D84" s="74"/>
      <c r="E84" s="74"/>
      <c r="F84" s="74"/>
      <c r="G84" s="74"/>
      <c r="H84" s="74"/>
      <c r="I84" s="191"/>
      <c r="J84" s="74"/>
      <c r="K84" s="74"/>
      <c r="L84" s="72"/>
    </row>
    <row r="85" s="1" customFormat="1" ht="18" customHeight="1">
      <c r="B85" s="46"/>
      <c r="C85" s="76" t="s">
        <v>24</v>
      </c>
      <c r="D85" s="74"/>
      <c r="E85" s="74"/>
      <c r="F85" s="193" t="str">
        <f>F12</f>
        <v>Litvínov</v>
      </c>
      <c r="G85" s="74"/>
      <c r="H85" s="74"/>
      <c r="I85" s="194" t="s">
        <v>26</v>
      </c>
      <c r="J85" s="85" t="str">
        <f>IF(J12="","",J12)</f>
        <v>26. 2. 2018</v>
      </c>
      <c r="K85" s="74"/>
      <c r="L85" s="72"/>
    </row>
    <row r="86" s="1" customFormat="1" ht="6.96" customHeight="1">
      <c r="B86" s="46"/>
      <c r="C86" s="74"/>
      <c r="D86" s="74"/>
      <c r="E86" s="74"/>
      <c r="F86" s="74"/>
      <c r="G86" s="74"/>
      <c r="H86" s="74"/>
      <c r="I86" s="191"/>
      <c r="J86" s="74"/>
      <c r="K86" s="74"/>
      <c r="L86" s="72"/>
    </row>
    <row r="87" s="1" customFormat="1">
      <c r="B87" s="46"/>
      <c r="C87" s="76" t="s">
        <v>28</v>
      </c>
      <c r="D87" s="74"/>
      <c r="E87" s="74"/>
      <c r="F87" s="193" t="str">
        <f>E15</f>
        <v>Město Litvínov</v>
      </c>
      <c r="G87" s="74"/>
      <c r="H87" s="74"/>
      <c r="I87" s="194" t="s">
        <v>35</v>
      </c>
      <c r="J87" s="193" t="str">
        <f>E21</f>
        <v>BPO spol. s r.o.,Lidická 1239,36317 OSTROV</v>
      </c>
      <c r="K87" s="74"/>
      <c r="L87" s="72"/>
    </row>
    <row r="88" s="1" customFormat="1" ht="14.4" customHeight="1">
      <c r="B88" s="46"/>
      <c r="C88" s="76" t="s">
        <v>33</v>
      </c>
      <c r="D88" s="74"/>
      <c r="E88" s="74"/>
      <c r="F88" s="193" t="str">
        <f>IF(E18="","",E18)</f>
        <v/>
      </c>
      <c r="G88" s="74"/>
      <c r="H88" s="74"/>
      <c r="I88" s="191"/>
      <c r="J88" s="74"/>
      <c r="K88" s="74"/>
      <c r="L88" s="72"/>
    </row>
    <row r="89" s="1" customFormat="1" ht="10.32" customHeight="1">
      <c r="B89" s="46"/>
      <c r="C89" s="74"/>
      <c r="D89" s="74"/>
      <c r="E89" s="74"/>
      <c r="F89" s="74"/>
      <c r="G89" s="74"/>
      <c r="H89" s="74"/>
      <c r="I89" s="191"/>
      <c r="J89" s="74"/>
      <c r="K89" s="74"/>
      <c r="L89" s="72"/>
    </row>
    <row r="90" s="9" customFormat="1" ht="29.28" customHeight="1">
      <c r="B90" s="195"/>
      <c r="C90" s="196" t="s">
        <v>126</v>
      </c>
      <c r="D90" s="197" t="s">
        <v>59</v>
      </c>
      <c r="E90" s="197" t="s">
        <v>55</v>
      </c>
      <c r="F90" s="197" t="s">
        <v>127</v>
      </c>
      <c r="G90" s="197" t="s">
        <v>128</v>
      </c>
      <c r="H90" s="197" t="s">
        <v>129</v>
      </c>
      <c r="I90" s="198" t="s">
        <v>130</v>
      </c>
      <c r="J90" s="197" t="s">
        <v>106</v>
      </c>
      <c r="K90" s="199" t="s">
        <v>131</v>
      </c>
      <c r="L90" s="200"/>
      <c r="M90" s="102" t="s">
        <v>132</v>
      </c>
      <c r="N90" s="103" t="s">
        <v>44</v>
      </c>
      <c r="O90" s="103" t="s">
        <v>133</v>
      </c>
      <c r="P90" s="103" t="s">
        <v>134</v>
      </c>
      <c r="Q90" s="103" t="s">
        <v>135</v>
      </c>
      <c r="R90" s="103" t="s">
        <v>136</v>
      </c>
      <c r="S90" s="103" t="s">
        <v>137</v>
      </c>
      <c r="T90" s="104" t="s">
        <v>138</v>
      </c>
    </row>
    <row r="91" s="1" customFormat="1" ht="29.28" customHeight="1">
      <c r="B91" s="46"/>
      <c r="C91" s="108" t="s">
        <v>107</v>
      </c>
      <c r="D91" s="74"/>
      <c r="E91" s="74"/>
      <c r="F91" s="74"/>
      <c r="G91" s="74"/>
      <c r="H91" s="74"/>
      <c r="I91" s="191"/>
      <c r="J91" s="201">
        <f>BK91</f>
        <v>0</v>
      </c>
      <c r="K91" s="74"/>
      <c r="L91" s="72"/>
      <c r="M91" s="105"/>
      <c r="N91" s="106"/>
      <c r="O91" s="106"/>
      <c r="P91" s="202">
        <f>P92+P186</f>
        <v>0</v>
      </c>
      <c r="Q91" s="106"/>
      <c r="R91" s="202">
        <f>R92+R186</f>
        <v>3.0626670000000003</v>
      </c>
      <c r="S91" s="106"/>
      <c r="T91" s="203">
        <f>T92+T186</f>
        <v>1.8201479999999999</v>
      </c>
      <c r="AT91" s="24" t="s">
        <v>73</v>
      </c>
      <c r="AU91" s="24" t="s">
        <v>108</v>
      </c>
      <c r="BK91" s="204">
        <f>BK92+BK186</f>
        <v>0</v>
      </c>
    </row>
    <row r="92" s="10" customFormat="1" ht="37.44" customHeight="1">
      <c r="B92" s="205"/>
      <c r="C92" s="206"/>
      <c r="D92" s="207" t="s">
        <v>73</v>
      </c>
      <c r="E92" s="208" t="s">
        <v>139</v>
      </c>
      <c r="F92" s="208" t="s">
        <v>140</v>
      </c>
      <c r="G92" s="206"/>
      <c r="H92" s="206"/>
      <c r="I92" s="209"/>
      <c r="J92" s="210">
        <f>BK92</f>
        <v>0</v>
      </c>
      <c r="K92" s="206"/>
      <c r="L92" s="211"/>
      <c r="M92" s="212"/>
      <c r="N92" s="213"/>
      <c r="O92" s="213"/>
      <c r="P92" s="214">
        <f>P93+P100+P113+P124+P176+P184</f>
        <v>0</v>
      </c>
      <c r="Q92" s="213"/>
      <c r="R92" s="214">
        <f>R93+R100+R113+R124+R176+R184</f>
        <v>0.032199999999999999</v>
      </c>
      <c r="S92" s="213"/>
      <c r="T92" s="215">
        <f>T93+T100+T113+T124+T176+T184</f>
        <v>1.8201479999999999</v>
      </c>
      <c r="AR92" s="216" t="s">
        <v>82</v>
      </c>
      <c r="AT92" s="217" t="s">
        <v>73</v>
      </c>
      <c r="AU92" s="217" t="s">
        <v>74</v>
      </c>
      <c r="AY92" s="216" t="s">
        <v>141</v>
      </c>
      <c r="BK92" s="218">
        <f>BK93+BK100+BK113+BK124+BK176+BK184</f>
        <v>0</v>
      </c>
    </row>
    <row r="93" s="10" customFormat="1" ht="19.92" customHeight="1">
      <c r="B93" s="205"/>
      <c r="C93" s="206"/>
      <c r="D93" s="207" t="s">
        <v>73</v>
      </c>
      <c r="E93" s="219" t="s">
        <v>142</v>
      </c>
      <c r="F93" s="219" t="s">
        <v>143</v>
      </c>
      <c r="G93" s="206"/>
      <c r="H93" s="206"/>
      <c r="I93" s="209"/>
      <c r="J93" s="220">
        <f>BK93</f>
        <v>0</v>
      </c>
      <c r="K93" s="206"/>
      <c r="L93" s="211"/>
      <c r="M93" s="212"/>
      <c r="N93" s="213"/>
      <c r="O93" s="213"/>
      <c r="P93" s="214">
        <f>SUM(P94:P99)</f>
        <v>0</v>
      </c>
      <c r="Q93" s="213"/>
      <c r="R93" s="214">
        <f>SUM(R94:R99)</f>
        <v>0</v>
      </c>
      <c r="S93" s="213"/>
      <c r="T93" s="215">
        <f>SUM(T94:T99)</f>
        <v>0</v>
      </c>
      <c r="AR93" s="216" t="s">
        <v>82</v>
      </c>
      <c r="AT93" s="217" t="s">
        <v>73</v>
      </c>
      <c r="AU93" s="217" t="s">
        <v>82</v>
      </c>
      <c r="AY93" s="216" t="s">
        <v>141</v>
      </c>
      <c r="BK93" s="218">
        <f>SUM(BK94:BK99)</f>
        <v>0</v>
      </c>
    </row>
    <row r="94" s="1" customFormat="1" ht="16.5" customHeight="1">
      <c r="B94" s="46"/>
      <c r="C94" s="221" t="s">
        <v>82</v>
      </c>
      <c r="D94" s="221" t="s">
        <v>144</v>
      </c>
      <c r="E94" s="222" t="s">
        <v>145</v>
      </c>
      <c r="F94" s="223" t="s">
        <v>146</v>
      </c>
      <c r="G94" s="224" t="s">
        <v>147</v>
      </c>
      <c r="H94" s="225">
        <v>1</v>
      </c>
      <c r="I94" s="226"/>
      <c r="J94" s="227">
        <f>ROUND(I94*H94,2)</f>
        <v>0</v>
      </c>
      <c r="K94" s="223" t="s">
        <v>30</v>
      </c>
      <c r="L94" s="72"/>
      <c r="M94" s="228" t="s">
        <v>30</v>
      </c>
      <c r="N94" s="229" t="s">
        <v>45</v>
      </c>
      <c r="O94" s="47"/>
      <c r="P94" s="230">
        <f>O94*H94</f>
        <v>0</v>
      </c>
      <c r="Q94" s="230">
        <v>0</v>
      </c>
      <c r="R94" s="230">
        <f>Q94*H94</f>
        <v>0</v>
      </c>
      <c r="S94" s="230">
        <v>0</v>
      </c>
      <c r="T94" s="231">
        <f>S94*H94</f>
        <v>0</v>
      </c>
      <c r="AR94" s="24" t="s">
        <v>148</v>
      </c>
      <c r="AT94" s="24" t="s">
        <v>144</v>
      </c>
      <c r="AU94" s="24" t="s">
        <v>84</v>
      </c>
      <c r="AY94" s="24" t="s">
        <v>141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4" t="s">
        <v>82</v>
      </c>
      <c r="BK94" s="232">
        <f>ROUND(I94*H94,2)</f>
        <v>0</v>
      </c>
      <c r="BL94" s="24" t="s">
        <v>148</v>
      </c>
      <c r="BM94" s="24" t="s">
        <v>149</v>
      </c>
    </row>
    <row r="95" s="11" customFormat="1">
      <c r="B95" s="233"/>
      <c r="C95" s="234"/>
      <c r="D95" s="235" t="s">
        <v>150</v>
      </c>
      <c r="E95" s="236" t="s">
        <v>30</v>
      </c>
      <c r="F95" s="237" t="s">
        <v>151</v>
      </c>
      <c r="G95" s="234"/>
      <c r="H95" s="236" t="s">
        <v>30</v>
      </c>
      <c r="I95" s="238"/>
      <c r="J95" s="234"/>
      <c r="K95" s="234"/>
      <c r="L95" s="239"/>
      <c r="M95" s="240"/>
      <c r="N95" s="241"/>
      <c r="O95" s="241"/>
      <c r="P95" s="241"/>
      <c r="Q95" s="241"/>
      <c r="R95" s="241"/>
      <c r="S95" s="241"/>
      <c r="T95" s="242"/>
      <c r="AT95" s="243" t="s">
        <v>150</v>
      </c>
      <c r="AU95" s="243" t="s">
        <v>84</v>
      </c>
      <c r="AV95" s="11" t="s">
        <v>82</v>
      </c>
      <c r="AW95" s="11" t="s">
        <v>37</v>
      </c>
      <c r="AX95" s="11" t="s">
        <v>74</v>
      </c>
      <c r="AY95" s="243" t="s">
        <v>141</v>
      </c>
    </row>
    <row r="96" s="12" customFormat="1">
      <c r="B96" s="244"/>
      <c r="C96" s="245"/>
      <c r="D96" s="235" t="s">
        <v>150</v>
      </c>
      <c r="E96" s="246" t="s">
        <v>30</v>
      </c>
      <c r="F96" s="247" t="s">
        <v>82</v>
      </c>
      <c r="G96" s="245"/>
      <c r="H96" s="248">
        <v>1</v>
      </c>
      <c r="I96" s="249"/>
      <c r="J96" s="245"/>
      <c r="K96" s="245"/>
      <c r="L96" s="250"/>
      <c r="M96" s="251"/>
      <c r="N96" s="252"/>
      <c r="O96" s="252"/>
      <c r="P96" s="252"/>
      <c r="Q96" s="252"/>
      <c r="R96" s="252"/>
      <c r="S96" s="252"/>
      <c r="T96" s="253"/>
      <c r="AT96" s="254" t="s">
        <v>150</v>
      </c>
      <c r="AU96" s="254" t="s">
        <v>84</v>
      </c>
      <c r="AV96" s="12" t="s">
        <v>84</v>
      </c>
      <c r="AW96" s="12" t="s">
        <v>37</v>
      </c>
      <c r="AX96" s="12" t="s">
        <v>82</v>
      </c>
      <c r="AY96" s="254" t="s">
        <v>141</v>
      </c>
    </row>
    <row r="97" s="1" customFormat="1" ht="16.5" customHeight="1">
      <c r="B97" s="46"/>
      <c r="C97" s="221" t="s">
        <v>84</v>
      </c>
      <c r="D97" s="221" t="s">
        <v>144</v>
      </c>
      <c r="E97" s="222" t="s">
        <v>153</v>
      </c>
      <c r="F97" s="223" t="s">
        <v>154</v>
      </c>
      <c r="G97" s="224" t="s">
        <v>147</v>
      </c>
      <c r="H97" s="225">
        <v>0.34000000000000002</v>
      </c>
      <c r="I97" s="226"/>
      <c r="J97" s="227">
        <f>ROUND(I97*H97,2)</f>
        <v>0</v>
      </c>
      <c r="K97" s="223" t="s">
        <v>30</v>
      </c>
      <c r="L97" s="72"/>
      <c r="M97" s="228" t="s">
        <v>30</v>
      </c>
      <c r="N97" s="229" t="s">
        <v>45</v>
      </c>
      <c r="O97" s="47"/>
      <c r="P97" s="230">
        <f>O97*H97</f>
        <v>0</v>
      </c>
      <c r="Q97" s="230">
        <v>0</v>
      </c>
      <c r="R97" s="230">
        <f>Q97*H97</f>
        <v>0</v>
      </c>
      <c r="S97" s="230">
        <v>0</v>
      </c>
      <c r="T97" s="231">
        <f>S97*H97</f>
        <v>0</v>
      </c>
      <c r="AR97" s="24" t="s">
        <v>148</v>
      </c>
      <c r="AT97" s="24" t="s">
        <v>144</v>
      </c>
      <c r="AU97" s="24" t="s">
        <v>84</v>
      </c>
      <c r="AY97" s="24" t="s">
        <v>141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24" t="s">
        <v>82</v>
      </c>
      <c r="BK97" s="232">
        <f>ROUND(I97*H97,2)</f>
        <v>0</v>
      </c>
      <c r="BL97" s="24" t="s">
        <v>148</v>
      </c>
      <c r="BM97" s="24" t="s">
        <v>155</v>
      </c>
    </row>
    <row r="98" s="11" customFormat="1">
      <c r="B98" s="233"/>
      <c r="C98" s="234"/>
      <c r="D98" s="235" t="s">
        <v>150</v>
      </c>
      <c r="E98" s="236" t="s">
        <v>30</v>
      </c>
      <c r="F98" s="237" t="s">
        <v>151</v>
      </c>
      <c r="G98" s="234"/>
      <c r="H98" s="236" t="s">
        <v>30</v>
      </c>
      <c r="I98" s="238"/>
      <c r="J98" s="234"/>
      <c r="K98" s="234"/>
      <c r="L98" s="239"/>
      <c r="M98" s="240"/>
      <c r="N98" s="241"/>
      <c r="O98" s="241"/>
      <c r="P98" s="241"/>
      <c r="Q98" s="241"/>
      <c r="R98" s="241"/>
      <c r="S98" s="241"/>
      <c r="T98" s="242"/>
      <c r="AT98" s="243" t="s">
        <v>150</v>
      </c>
      <c r="AU98" s="243" t="s">
        <v>84</v>
      </c>
      <c r="AV98" s="11" t="s">
        <v>82</v>
      </c>
      <c r="AW98" s="11" t="s">
        <v>37</v>
      </c>
      <c r="AX98" s="11" t="s">
        <v>74</v>
      </c>
      <c r="AY98" s="243" t="s">
        <v>141</v>
      </c>
    </row>
    <row r="99" s="12" customFormat="1">
      <c r="B99" s="244"/>
      <c r="C99" s="245"/>
      <c r="D99" s="235" t="s">
        <v>150</v>
      </c>
      <c r="E99" s="246" t="s">
        <v>30</v>
      </c>
      <c r="F99" s="247" t="s">
        <v>908</v>
      </c>
      <c r="G99" s="245"/>
      <c r="H99" s="248">
        <v>0.34000000000000002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AT99" s="254" t="s">
        <v>150</v>
      </c>
      <c r="AU99" s="254" t="s">
        <v>84</v>
      </c>
      <c r="AV99" s="12" t="s">
        <v>84</v>
      </c>
      <c r="AW99" s="12" t="s">
        <v>37</v>
      </c>
      <c r="AX99" s="12" t="s">
        <v>82</v>
      </c>
      <c r="AY99" s="254" t="s">
        <v>141</v>
      </c>
    </row>
    <row r="100" s="10" customFormat="1" ht="29.88" customHeight="1">
      <c r="B100" s="205"/>
      <c r="C100" s="206"/>
      <c r="D100" s="207" t="s">
        <v>73</v>
      </c>
      <c r="E100" s="219" t="s">
        <v>157</v>
      </c>
      <c r="F100" s="219" t="s">
        <v>158</v>
      </c>
      <c r="G100" s="206"/>
      <c r="H100" s="206"/>
      <c r="I100" s="209"/>
      <c r="J100" s="220">
        <f>BK100</f>
        <v>0</v>
      </c>
      <c r="K100" s="206"/>
      <c r="L100" s="211"/>
      <c r="M100" s="212"/>
      <c r="N100" s="213"/>
      <c r="O100" s="213"/>
      <c r="P100" s="214">
        <f>SUM(P101:P112)</f>
        <v>0</v>
      </c>
      <c r="Q100" s="213"/>
      <c r="R100" s="214">
        <f>SUM(R101:R112)</f>
        <v>0</v>
      </c>
      <c r="S100" s="213"/>
      <c r="T100" s="215">
        <f>SUM(T101:T112)</f>
        <v>0</v>
      </c>
      <c r="AR100" s="216" t="s">
        <v>82</v>
      </c>
      <c r="AT100" s="217" t="s">
        <v>73</v>
      </c>
      <c r="AU100" s="217" t="s">
        <v>82</v>
      </c>
      <c r="AY100" s="216" t="s">
        <v>141</v>
      </c>
      <c r="BK100" s="218">
        <f>SUM(BK101:BK112)</f>
        <v>0</v>
      </c>
    </row>
    <row r="101" s="1" customFormat="1" ht="25.5" customHeight="1">
      <c r="B101" s="46"/>
      <c r="C101" s="221" t="s">
        <v>159</v>
      </c>
      <c r="D101" s="221" t="s">
        <v>144</v>
      </c>
      <c r="E101" s="222" t="s">
        <v>160</v>
      </c>
      <c r="F101" s="223" t="s">
        <v>161</v>
      </c>
      <c r="G101" s="224" t="s">
        <v>147</v>
      </c>
      <c r="H101" s="225">
        <v>82</v>
      </c>
      <c r="I101" s="226"/>
      <c r="J101" s="227">
        <f>ROUND(I101*H101,2)</f>
        <v>0</v>
      </c>
      <c r="K101" s="223" t="s">
        <v>162</v>
      </c>
      <c r="L101" s="72"/>
      <c r="M101" s="228" t="s">
        <v>30</v>
      </c>
      <c r="N101" s="229" t="s">
        <v>45</v>
      </c>
      <c r="O101" s="47"/>
      <c r="P101" s="230">
        <f>O101*H101</f>
        <v>0</v>
      </c>
      <c r="Q101" s="230">
        <v>0</v>
      </c>
      <c r="R101" s="230">
        <f>Q101*H101</f>
        <v>0</v>
      </c>
      <c r="S101" s="230">
        <v>0</v>
      </c>
      <c r="T101" s="231">
        <f>S101*H101</f>
        <v>0</v>
      </c>
      <c r="AR101" s="24" t="s">
        <v>148</v>
      </c>
      <c r="AT101" s="24" t="s">
        <v>144</v>
      </c>
      <c r="AU101" s="24" t="s">
        <v>84</v>
      </c>
      <c r="AY101" s="24" t="s">
        <v>141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24" t="s">
        <v>82</v>
      </c>
      <c r="BK101" s="232">
        <f>ROUND(I101*H101,2)</f>
        <v>0</v>
      </c>
      <c r="BL101" s="24" t="s">
        <v>148</v>
      </c>
      <c r="BM101" s="24" t="s">
        <v>163</v>
      </c>
    </row>
    <row r="102" s="11" customFormat="1">
      <c r="B102" s="233"/>
      <c r="C102" s="234"/>
      <c r="D102" s="235" t="s">
        <v>150</v>
      </c>
      <c r="E102" s="236" t="s">
        <v>30</v>
      </c>
      <c r="F102" s="237" t="s">
        <v>909</v>
      </c>
      <c r="G102" s="234"/>
      <c r="H102" s="236" t="s">
        <v>30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AT102" s="243" t="s">
        <v>150</v>
      </c>
      <c r="AU102" s="243" t="s">
        <v>84</v>
      </c>
      <c r="AV102" s="11" t="s">
        <v>82</v>
      </c>
      <c r="AW102" s="11" t="s">
        <v>37</v>
      </c>
      <c r="AX102" s="11" t="s">
        <v>74</v>
      </c>
      <c r="AY102" s="243" t="s">
        <v>141</v>
      </c>
    </row>
    <row r="103" s="12" customFormat="1">
      <c r="B103" s="244"/>
      <c r="C103" s="245"/>
      <c r="D103" s="235" t="s">
        <v>150</v>
      </c>
      <c r="E103" s="246" t="s">
        <v>30</v>
      </c>
      <c r="F103" s="247" t="s">
        <v>910</v>
      </c>
      <c r="G103" s="245"/>
      <c r="H103" s="248">
        <v>81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AT103" s="254" t="s">
        <v>150</v>
      </c>
      <c r="AU103" s="254" t="s">
        <v>84</v>
      </c>
      <c r="AV103" s="12" t="s">
        <v>84</v>
      </c>
      <c r="AW103" s="12" t="s">
        <v>37</v>
      </c>
      <c r="AX103" s="12" t="s">
        <v>74</v>
      </c>
      <c r="AY103" s="254" t="s">
        <v>141</v>
      </c>
    </row>
    <row r="104" s="12" customFormat="1">
      <c r="B104" s="244"/>
      <c r="C104" s="245"/>
      <c r="D104" s="235" t="s">
        <v>150</v>
      </c>
      <c r="E104" s="246" t="s">
        <v>30</v>
      </c>
      <c r="F104" s="247" t="s">
        <v>911</v>
      </c>
      <c r="G104" s="245"/>
      <c r="H104" s="248">
        <v>1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AT104" s="254" t="s">
        <v>150</v>
      </c>
      <c r="AU104" s="254" t="s">
        <v>84</v>
      </c>
      <c r="AV104" s="12" t="s">
        <v>84</v>
      </c>
      <c r="AW104" s="12" t="s">
        <v>37</v>
      </c>
      <c r="AX104" s="12" t="s">
        <v>74</v>
      </c>
      <c r="AY104" s="254" t="s">
        <v>141</v>
      </c>
    </row>
    <row r="105" s="13" customFormat="1">
      <c r="B105" s="255"/>
      <c r="C105" s="256"/>
      <c r="D105" s="235" t="s">
        <v>150</v>
      </c>
      <c r="E105" s="257" t="s">
        <v>30</v>
      </c>
      <c r="F105" s="258" t="s">
        <v>170</v>
      </c>
      <c r="G105" s="256"/>
      <c r="H105" s="259">
        <v>82</v>
      </c>
      <c r="I105" s="260"/>
      <c r="J105" s="256"/>
      <c r="K105" s="256"/>
      <c r="L105" s="261"/>
      <c r="M105" s="262"/>
      <c r="N105" s="263"/>
      <c r="O105" s="263"/>
      <c r="P105" s="263"/>
      <c r="Q105" s="263"/>
      <c r="R105" s="263"/>
      <c r="S105" s="263"/>
      <c r="T105" s="264"/>
      <c r="AT105" s="265" t="s">
        <v>150</v>
      </c>
      <c r="AU105" s="265" t="s">
        <v>84</v>
      </c>
      <c r="AV105" s="13" t="s">
        <v>148</v>
      </c>
      <c r="AW105" s="13" t="s">
        <v>37</v>
      </c>
      <c r="AX105" s="13" t="s">
        <v>82</v>
      </c>
      <c r="AY105" s="265" t="s">
        <v>141</v>
      </c>
    </row>
    <row r="106" s="11" customFormat="1">
      <c r="B106" s="233"/>
      <c r="C106" s="234"/>
      <c r="D106" s="235" t="s">
        <v>150</v>
      </c>
      <c r="E106" s="236" t="s">
        <v>30</v>
      </c>
      <c r="F106" s="237" t="s">
        <v>171</v>
      </c>
      <c r="G106" s="234"/>
      <c r="H106" s="236" t="s">
        <v>30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AT106" s="243" t="s">
        <v>150</v>
      </c>
      <c r="AU106" s="243" t="s">
        <v>84</v>
      </c>
      <c r="AV106" s="11" t="s">
        <v>82</v>
      </c>
      <c r="AW106" s="11" t="s">
        <v>37</v>
      </c>
      <c r="AX106" s="11" t="s">
        <v>74</v>
      </c>
      <c r="AY106" s="243" t="s">
        <v>141</v>
      </c>
    </row>
    <row r="107" s="11" customFormat="1">
      <c r="B107" s="233"/>
      <c r="C107" s="234"/>
      <c r="D107" s="235" t="s">
        <v>150</v>
      </c>
      <c r="E107" s="236" t="s">
        <v>30</v>
      </c>
      <c r="F107" s="237" t="s">
        <v>172</v>
      </c>
      <c r="G107" s="234"/>
      <c r="H107" s="236" t="s">
        <v>30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AT107" s="243" t="s">
        <v>150</v>
      </c>
      <c r="AU107" s="243" t="s">
        <v>84</v>
      </c>
      <c r="AV107" s="11" t="s">
        <v>82</v>
      </c>
      <c r="AW107" s="11" t="s">
        <v>37</v>
      </c>
      <c r="AX107" s="11" t="s">
        <v>74</v>
      </c>
      <c r="AY107" s="243" t="s">
        <v>141</v>
      </c>
    </row>
    <row r="108" s="11" customFormat="1">
      <c r="B108" s="233"/>
      <c r="C108" s="234"/>
      <c r="D108" s="235" t="s">
        <v>150</v>
      </c>
      <c r="E108" s="236" t="s">
        <v>30</v>
      </c>
      <c r="F108" s="237" t="s">
        <v>173</v>
      </c>
      <c r="G108" s="234"/>
      <c r="H108" s="236" t="s">
        <v>30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AT108" s="243" t="s">
        <v>150</v>
      </c>
      <c r="AU108" s="243" t="s">
        <v>84</v>
      </c>
      <c r="AV108" s="11" t="s">
        <v>82</v>
      </c>
      <c r="AW108" s="11" t="s">
        <v>37</v>
      </c>
      <c r="AX108" s="11" t="s">
        <v>74</v>
      </c>
      <c r="AY108" s="243" t="s">
        <v>141</v>
      </c>
    </row>
    <row r="109" s="1" customFormat="1" ht="25.5" customHeight="1">
      <c r="B109" s="46"/>
      <c r="C109" s="221" t="s">
        <v>148</v>
      </c>
      <c r="D109" s="221" t="s">
        <v>144</v>
      </c>
      <c r="E109" s="222" t="s">
        <v>174</v>
      </c>
      <c r="F109" s="223" t="s">
        <v>175</v>
      </c>
      <c r="G109" s="224" t="s">
        <v>147</v>
      </c>
      <c r="H109" s="225">
        <v>2460</v>
      </c>
      <c r="I109" s="226"/>
      <c r="J109" s="227">
        <f>ROUND(I109*H109,2)</f>
        <v>0</v>
      </c>
      <c r="K109" s="223" t="s">
        <v>162</v>
      </c>
      <c r="L109" s="72"/>
      <c r="M109" s="228" t="s">
        <v>30</v>
      </c>
      <c r="N109" s="229" t="s">
        <v>45</v>
      </c>
      <c r="O109" s="47"/>
      <c r="P109" s="230">
        <f>O109*H109</f>
        <v>0</v>
      </c>
      <c r="Q109" s="230">
        <v>0</v>
      </c>
      <c r="R109" s="230">
        <f>Q109*H109</f>
        <v>0</v>
      </c>
      <c r="S109" s="230">
        <v>0</v>
      </c>
      <c r="T109" s="231">
        <f>S109*H109</f>
        <v>0</v>
      </c>
      <c r="AR109" s="24" t="s">
        <v>148</v>
      </c>
      <c r="AT109" s="24" t="s">
        <v>144</v>
      </c>
      <c r="AU109" s="24" t="s">
        <v>84</v>
      </c>
      <c r="AY109" s="24" t="s">
        <v>141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24" t="s">
        <v>82</v>
      </c>
      <c r="BK109" s="232">
        <f>ROUND(I109*H109,2)</f>
        <v>0</v>
      </c>
      <c r="BL109" s="24" t="s">
        <v>148</v>
      </c>
      <c r="BM109" s="24" t="s">
        <v>176</v>
      </c>
    </row>
    <row r="110" s="11" customFormat="1">
      <c r="B110" s="233"/>
      <c r="C110" s="234"/>
      <c r="D110" s="235" t="s">
        <v>150</v>
      </c>
      <c r="E110" s="236" t="s">
        <v>30</v>
      </c>
      <c r="F110" s="237" t="s">
        <v>638</v>
      </c>
      <c r="G110" s="234"/>
      <c r="H110" s="236" t="s">
        <v>30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AT110" s="243" t="s">
        <v>150</v>
      </c>
      <c r="AU110" s="243" t="s">
        <v>84</v>
      </c>
      <c r="AV110" s="11" t="s">
        <v>82</v>
      </c>
      <c r="AW110" s="11" t="s">
        <v>37</v>
      </c>
      <c r="AX110" s="11" t="s">
        <v>74</v>
      </c>
      <c r="AY110" s="243" t="s">
        <v>141</v>
      </c>
    </row>
    <row r="111" s="12" customFormat="1">
      <c r="B111" s="244"/>
      <c r="C111" s="245"/>
      <c r="D111" s="235" t="s">
        <v>150</v>
      </c>
      <c r="E111" s="246" t="s">
        <v>30</v>
      </c>
      <c r="F111" s="247" t="s">
        <v>912</v>
      </c>
      <c r="G111" s="245"/>
      <c r="H111" s="248">
        <v>2460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AT111" s="254" t="s">
        <v>150</v>
      </c>
      <c r="AU111" s="254" t="s">
        <v>84</v>
      </c>
      <c r="AV111" s="12" t="s">
        <v>84</v>
      </c>
      <c r="AW111" s="12" t="s">
        <v>37</v>
      </c>
      <c r="AX111" s="12" t="s">
        <v>82</v>
      </c>
      <c r="AY111" s="254" t="s">
        <v>141</v>
      </c>
    </row>
    <row r="112" s="1" customFormat="1" ht="25.5" customHeight="1">
      <c r="B112" s="46"/>
      <c r="C112" s="221" t="s">
        <v>179</v>
      </c>
      <c r="D112" s="221" t="s">
        <v>144</v>
      </c>
      <c r="E112" s="222" t="s">
        <v>180</v>
      </c>
      <c r="F112" s="223" t="s">
        <v>181</v>
      </c>
      <c r="G112" s="224" t="s">
        <v>147</v>
      </c>
      <c r="H112" s="225">
        <v>82</v>
      </c>
      <c r="I112" s="226"/>
      <c r="J112" s="227">
        <f>ROUND(I112*H112,2)</f>
        <v>0</v>
      </c>
      <c r="K112" s="223" t="s">
        <v>162</v>
      </c>
      <c r="L112" s="72"/>
      <c r="M112" s="228" t="s">
        <v>30</v>
      </c>
      <c r="N112" s="229" t="s">
        <v>45</v>
      </c>
      <c r="O112" s="47"/>
      <c r="P112" s="230">
        <f>O112*H112</f>
        <v>0</v>
      </c>
      <c r="Q112" s="230">
        <v>0</v>
      </c>
      <c r="R112" s="230">
        <f>Q112*H112</f>
        <v>0</v>
      </c>
      <c r="S112" s="230">
        <v>0</v>
      </c>
      <c r="T112" s="231">
        <f>S112*H112</f>
        <v>0</v>
      </c>
      <c r="AR112" s="24" t="s">
        <v>148</v>
      </c>
      <c r="AT112" s="24" t="s">
        <v>144</v>
      </c>
      <c r="AU112" s="24" t="s">
        <v>84</v>
      </c>
      <c r="AY112" s="24" t="s">
        <v>141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24" t="s">
        <v>82</v>
      </c>
      <c r="BK112" s="232">
        <f>ROUND(I112*H112,2)</f>
        <v>0</v>
      </c>
      <c r="BL112" s="24" t="s">
        <v>148</v>
      </c>
      <c r="BM112" s="24" t="s">
        <v>182</v>
      </c>
    </row>
    <row r="113" s="10" customFormat="1" ht="29.88" customHeight="1">
      <c r="B113" s="205"/>
      <c r="C113" s="206"/>
      <c r="D113" s="207" t="s">
        <v>73</v>
      </c>
      <c r="E113" s="219" t="s">
        <v>187</v>
      </c>
      <c r="F113" s="219" t="s">
        <v>188</v>
      </c>
      <c r="G113" s="206"/>
      <c r="H113" s="206"/>
      <c r="I113" s="209"/>
      <c r="J113" s="220">
        <f>BK113</f>
        <v>0</v>
      </c>
      <c r="K113" s="206"/>
      <c r="L113" s="211"/>
      <c r="M113" s="212"/>
      <c r="N113" s="213"/>
      <c r="O113" s="213"/>
      <c r="P113" s="214">
        <f>SUM(P114:P123)</f>
        <v>0</v>
      </c>
      <c r="Q113" s="213"/>
      <c r="R113" s="214">
        <f>SUM(R114:R123)</f>
        <v>0.0012000000000000001</v>
      </c>
      <c r="S113" s="213"/>
      <c r="T113" s="215">
        <f>SUM(T114:T123)</f>
        <v>0</v>
      </c>
      <c r="AR113" s="216" t="s">
        <v>82</v>
      </c>
      <c r="AT113" s="217" t="s">
        <v>73</v>
      </c>
      <c r="AU113" s="217" t="s">
        <v>82</v>
      </c>
      <c r="AY113" s="216" t="s">
        <v>141</v>
      </c>
      <c r="BK113" s="218">
        <f>SUM(BK114:BK123)</f>
        <v>0</v>
      </c>
    </row>
    <row r="114" s="1" customFormat="1" ht="16.5" customHeight="1">
      <c r="B114" s="46"/>
      <c r="C114" s="221" t="s">
        <v>142</v>
      </c>
      <c r="D114" s="221" t="s">
        <v>144</v>
      </c>
      <c r="E114" s="222" t="s">
        <v>190</v>
      </c>
      <c r="F114" s="223" t="s">
        <v>191</v>
      </c>
      <c r="G114" s="224" t="s">
        <v>192</v>
      </c>
      <c r="H114" s="225">
        <v>1</v>
      </c>
      <c r="I114" s="226"/>
      <c r="J114" s="227">
        <f>ROUND(I114*H114,2)</f>
        <v>0</v>
      </c>
      <c r="K114" s="223" t="s">
        <v>30</v>
      </c>
      <c r="L114" s="72"/>
      <c r="M114" s="228" t="s">
        <v>30</v>
      </c>
      <c r="N114" s="229" t="s">
        <v>45</v>
      </c>
      <c r="O114" s="47"/>
      <c r="P114" s="230">
        <f>O114*H114</f>
        <v>0</v>
      </c>
      <c r="Q114" s="230">
        <v>0</v>
      </c>
      <c r="R114" s="230">
        <f>Q114*H114</f>
        <v>0</v>
      </c>
      <c r="S114" s="230">
        <v>0</v>
      </c>
      <c r="T114" s="231">
        <f>S114*H114</f>
        <v>0</v>
      </c>
      <c r="AR114" s="24" t="s">
        <v>148</v>
      </c>
      <c r="AT114" s="24" t="s">
        <v>144</v>
      </c>
      <c r="AU114" s="24" t="s">
        <v>84</v>
      </c>
      <c r="AY114" s="24" t="s">
        <v>141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24" t="s">
        <v>82</v>
      </c>
      <c r="BK114" s="232">
        <f>ROUND(I114*H114,2)</f>
        <v>0</v>
      </c>
      <c r="BL114" s="24" t="s">
        <v>148</v>
      </c>
      <c r="BM114" s="24" t="s">
        <v>193</v>
      </c>
    </row>
    <row r="115" s="1" customFormat="1" ht="16.5" customHeight="1">
      <c r="B115" s="46"/>
      <c r="C115" s="221" t="s">
        <v>189</v>
      </c>
      <c r="D115" s="221" t="s">
        <v>144</v>
      </c>
      <c r="E115" s="222" t="s">
        <v>195</v>
      </c>
      <c r="F115" s="223" t="s">
        <v>196</v>
      </c>
      <c r="G115" s="224" t="s">
        <v>192</v>
      </c>
      <c r="H115" s="225">
        <v>1</v>
      </c>
      <c r="I115" s="226"/>
      <c r="J115" s="227">
        <f>ROUND(I115*H115,2)</f>
        <v>0</v>
      </c>
      <c r="K115" s="223" t="s">
        <v>30</v>
      </c>
      <c r="L115" s="72"/>
      <c r="M115" s="228" t="s">
        <v>30</v>
      </c>
      <c r="N115" s="229" t="s">
        <v>45</v>
      </c>
      <c r="O115" s="47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AR115" s="24" t="s">
        <v>148</v>
      </c>
      <c r="AT115" s="24" t="s">
        <v>144</v>
      </c>
      <c r="AU115" s="24" t="s">
        <v>84</v>
      </c>
      <c r="AY115" s="24" t="s">
        <v>141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4" t="s">
        <v>82</v>
      </c>
      <c r="BK115" s="232">
        <f>ROUND(I115*H115,2)</f>
        <v>0</v>
      </c>
      <c r="BL115" s="24" t="s">
        <v>148</v>
      </c>
      <c r="BM115" s="24" t="s">
        <v>913</v>
      </c>
    </row>
    <row r="116" s="1" customFormat="1" ht="16.5" customHeight="1">
      <c r="B116" s="46"/>
      <c r="C116" s="221" t="s">
        <v>194</v>
      </c>
      <c r="D116" s="221" t="s">
        <v>144</v>
      </c>
      <c r="E116" s="222" t="s">
        <v>199</v>
      </c>
      <c r="F116" s="223" t="s">
        <v>200</v>
      </c>
      <c r="G116" s="224" t="s">
        <v>147</v>
      </c>
      <c r="H116" s="225">
        <v>30</v>
      </c>
      <c r="I116" s="226"/>
      <c r="J116" s="227">
        <f>ROUND(I116*H116,2)</f>
        <v>0</v>
      </c>
      <c r="K116" s="223" t="s">
        <v>30</v>
      </c>
      <c r="L116" s="72"/>
      <c r="M116" s="228" t="s">
        <v>30</v>
      </c>
      <c r="N116" s="229" t="s">
        <v>45</v>
      </c>
      <c r="O116" s="47"/>
      <c r="P116" s="230">
        <f>O116*H116</f>
        <v>0</v>
      </c>
      <c r="Q116" s="230">
        <v>4.0000000000000003E-05</v>
      </c>
      <c r="R116" s="230">
        <f>Q116*H116</f>
        <v>0.0012000000000000001</v>
      </c>
      <c r="S116" s="230">
        <v>0</v>
      </c>
      <c r="T116" s="231">
        <f>S116*H116</f>
        <v>0</v>
      </c>
      <c r="AR116" s="24" t="s">
        <v>148</v>
      </c>
      <c r="AT116" s="24" t="s">
        <v>144</v>
      </c>
      <c r="AU116" s="24" t="s">
        <v>84</v>
      </c>
      <c r="AY116" s="24" t="s">
        <v>141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24" t="s">
        <v>82</v>
      </c>
      <c r="BK116" s="232">
        <f>ROUND(I116*H116,2)</f>
        <v>0</v>
      </c>
      <c r="BL116" s="24" t="s">
        <v>148</v>
      </c>
      <c r="BM116" s="24" t="s">
        <v>201</v>
      </c>
    </row>
    <row r="117" s="11" customFormat="1">
      <c r="B117" s="233"/>
      <c r="C117" s="234"/>
      <c r="D117" s="235" t="s">
        <v>150</v>
      </c>
      <c r="E117" s="236" t="s">
        <v>30</v>
      </c>
      <c r="F117" s="237" t="s">
        <v>202</v>
      </c>
      <c r="G117" s="234"/>
      <c r="H117" s="236" t="s">
        <v>30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AT117" s="243" t="s">
        <v>150</v>
      </c>
      <c r="AU117" s="243" t="s">
        <v>84</v>
      </c>
      <c r="AV117" s="11" t="s">
        <v>82</v>
      </c>
      <c r="AW117" s="11" t="s">
        <v>37</v>
      </c>
      <c r="AX117" s="11" t="s">
        <v>74</v>
      </c>
      <c r="AY117" s="243" t="s">
        <v>141</v>
      </c>
    </row>
    <row r="118" s="11" customFormat="1">
      <c r="B118" s="233"/>
      <c r="C118" s="234"/>
      <c r="D118" s="235" t="s">
        <v>150</v>
      </c>
      <c r="E118" s="236" t="s">
        <v>30</v>
      </c>
      <c r="F118" s="237" t="s">
        <v>203</v>
      </c>
      <c r="G118" s="234"/>
      <c r="H118" s="236" t="s">
        <v>30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AT118" s="243" t="s">
        <v>150</v>
      </c>
      <c r="AU118" s="243" t="s">
        <v>84</v>
      </c>
      <c r="AV118" s="11" t="s">
        <v>82</v>
      </c>
      <c r="AW118" s="11" t="s">
        <v>37</v>
      </c>
      <c r="AX118" s="11" t="s">
        <v>74</v>
      </c>
      <c r="AY118" s="243" t="s">
        <v>141</v>
      </c>
    </row>
    <row r="119" s="11" customFormat="1">
      <c r="B119" s="233"/>
      <c r="C119" s="234"/>
      <c r="D119" s="235" t="s">
        <v>150</v>
      </c>
      <c r="E119" s="236" t="s">
        <v>30</v>
      </c>
      <c r="F119" s="237" t="s">
        <v>204</v>
      </c>
      <c r="G119" s="234"/>
      <c r="H119" s="236" t="s">
        <v>30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AT119" s="243" t="s">
        <v>150</v>
      </c>
      <c r="AU119" s="243" t="s">
        <v>84</v>
      </c>
      <c r="AV119" s="11" t="s">
        <v>82</v>
      </c>
      <c r="AW119" s="11" t="s">
        <v>37</v>
      </c>
      <c r="AX119" s="11" t="s">
        <v>74</v>
      </c>
      <c r="AY119" s="243" t="s">
        <v>141</v>
      </c>
    </row>
    <row r="120" s="11" customFormat="1">
      <c r="B120" s="233"/>
      <c r="C120" s="234"/>
      <c r="D120" s="235" t="s">
        <v>150</v>
      </c>
      <c r="E120" s="236" t="s">
        <v>30</v>
      </c>
      <c r="F120" s="237" t="s">
        <v>205</v>
      </c>
      <c r="G120" s="234"/>
      <c r="H120" s="236" t="s">
        <v>30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AT120" s="243" t="s">
        <v>150</v>
      </c>
      <c r="AU120" s="243" t="s">
        <v>84</v>
      </c>
      <c r="AV120" s="11" t="s">
        <v>82</v>
      </c>
      <c r="AW120" s="11" t="s">
        <v>37</v>
      </c>
      <c r="AX120" s="11" t="s">
        <v>74</v>
      </c>
      <c r="AY120" s="243" t="s">
        <v>141</v>
      </c>
    </row>
    <row r="121" s="12" customFormat="1">
      <c r="B121" s="244"/>
      <c r="C121" s="245"/>
      <c r="D121" s="235" t="s">
        <v>150</v>
      </c>
      <c r="E121" s="246" t="s">
        <v>30</v>
      </c>
      <c r="F121" s="247" t="s">
        <v>914</v>
      </c>
      <c r="G121" s="245"/>
      <c r="H121" s="248">
        <v>30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AT121" s="254" t="s">
        <v>150</v>
      </c>
      <c r="AU121" s="254" t="s">
        <v>84</v>
      </c>
      <c r="AV121" s="12" t="s">
        <v>84</v>
      </c>
      <c r="AW121" s="12" t="s">
        <v>37</v>
      </c>
      <c r="AX121" s="12" t="s">
        <v>82</v>
      </c>
      <c r="AY121" s="254" t="s">
        <v>141</v>
      </c>
    </row>
    <row r="122" s="1" customFormat="1" ht="16.5" customHeight="1">
      <c r="B122" s="46"/>
      <c r="C122" s="221" t="s">
        <v>198</v>
      </c>
      <c r="D122" s="221" t="s">
        <v>144</v>
      </c>
      <c r="E122" s="222" t="s">
        <v>208</v>
      </c>
      <c r="F122" s="223" t="s">
        <v>209</v>
      </c>
      <c r="G122" s="224" t="s">
        <v>192</v>
      </c>
      <c r="H122" s="225">
        <v>1</v>
      </c>
      <c r="I122" s="226"/>
      <c r="J122" s="227">
        <f>ROUND(I122*H122,2)</f>
        <v>0</v>
      </c>
      <c r="K122" s="223" t="s">
        <v>30</v>
      </c>
      <c r="L122" s="72"/>
      <c r="M122" s="228" t="s">
        <v>30</v>
      </c>
      <c r="N122" s="229" t="s">
        <v>45</v>
      </c>
      <c r="O122" s="47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AR122" s="24" t="s">
        <v>148</v>
      </c>
      <c r="AT122" s="24" t="s">
        <v>144</v>
      </c>
      <c r="AU122" s="24" t="s">
        <v>84</v>
      </c>
      <c r="AY122" s="24" t="s">
        <v>141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24" t="s">
        <v>82</v>
      </c>
      <c r="BK122" s="232">
        <f>ROUND(I122*H122,2)</f>
        <v>0</v>
      </c>
      <c r="BL122" s="24" t="s">
        <v>148</v>
      </c>
      <c r="BM122" s="24" t="s">
        <v>915</v>
      </c>
    </row>
    <row r="123" s="1" customFormat="1" ht="16.5" customHeight="1">
      <c r="B123" s="46"/>
      <c r="C123" s="221" t="s">
        <v>207</v>
      </c>
      <c r="D123" s="221" t="s">
        <v>144</v>
      </c>
      <c r="E123" s="222" t="s">
        <v>212</v>
      </c>
      <c r="F123" s="223" t="s">
        <v>213</v>
      </c>
      <c r="G123" s="224" t="s">
        <v>192</v>
      </c>
      <c r="H123" s="225">
        <v>1</v>
      </c>
      <c r="I123" s="226"/>
      <c r="J123" s="227">
        <f>ROUND(I123*H123,2)</f>
        <v>0</v>
      </c>
      <c r="K123" s="223" t="s">
        <v>30</v>
      </c>
      <c r="L123" s="72"/>
      <c r="M123" s="228" t="s">
        <v>30</v>
      </c>
      <c r="N123" s="229" t="s">
        <v>45</v>
      </c>
      <c r="O123" s="47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AR123" s="24" t="s">
        <v>148</v>
      </c>
      <c r="AT123" s="24" t="s">
        <v>144</v>
      </c>
      <c r="AU123" s="24" t="s">
        <v>84</v>
      </c>
      <c r="AY123" s="24" t="s">
        <v>141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24" t="s">
        <v>82</v>
      </c>
      <c r="BK123" s="232">
        <f>ROUND(I123*H123,2)</f>
        <v>0</v>
      </c>
      <c r="BL123" s="24" t="s">
        <v>148</v>
      </c>
      <c r="BM123" s="24" t="s">
        <v>916</v>
      </c>
    </row>
    <row r="124" s="10" customFormat="1" ht="29.88" customHeight="1">
      <c r="B124" s="205"/>
      <c r="C124" s="206"/>
      <c r="D124" s="207" t="s">
        <v>73</v>
      </c>
      <c r="E124" s="219" t="s">
        <v>215</v>
      </c>
      <c r="F124" s="219" t="s">
        <v>216</v>
      </c>
      <c r="G124" s="206"/>
      <c r="H124" s="206"/>
      <c r="I124" s="209"/>
      <c r="J124" s="220">
        <f>BK124</f>
        <v>0</v>
      </c>
      <c r="K124" s="206"/>
      <c r="L124" s="211"/>
      <c r="M124" s="212"/>
      <c r="N124" s="213"/>
      <c r="O124" s="213"/>
      <c r="P124" s="214">
        <f>SUM(P125:P175)</f>
        <v>0</v>
      </c>
      <c r="Q124" s="213"/>
      <c r="R124" s="214">
        <f>SUM(R125:R175)</f>
        <v>0.031</v>
      </c>
      <c r="S124" s="213"/>
      <c r="T124" s="215">
        <f>SUM(T125:T175)</f>
        <v>1.8201479999999999</v>
      </c>
      <c r="AR124" s="216" t="s">
        <v>82</v>
      </c>
      <c r="AT124" s="217" t="s">
        <v>73</v>
      </c>
      <c r="AU124" s="217" t="s">
        <v>82</v>
      </c>
      <c r="AY124" s="216" t="s">
        <v>141</v>
      </c>
      <c r="BK124" s="218">
        <f>SUM(BK125:BK175)</f>
        <v>0</v>
      </c>
    </row>
    <row r="125" s="1" customFormat="1" ht="38.25" customHeight="1">
      <c r="B125" s="46"/>
      <c r="C125" s="221" t="s">
        <v>211</v>
      </c>
      <c r="D125" s="221" t="s">
        <v>144</v>
      </c>
      <c r="E125" s="222" t="s">
        <v>218</v>
      </c>
      <c r="F125" s="223" t="s">
        <v>219</v>
      </c>
      <c r="G125" s="224" t="s">
        <v>147</v>
      </c>
      <c r="H125" s="225">
        <v>17.5</v>
      </c>
      <c r="I125" s="226"/>
      <c r="J125" s="227">
        <f>ROUND(I125*H125,2)</f>
        <v>0</v>
      </c>
      <c r="K125" s="223" t="s">
        <v>30</v>
      </c>
      <c r="L125" s="72"/>
      <c r="M125" s="228" t="s">
        <v>30</v>
      </c>
      <c r="N125" s="229" t="s">
        <v>45</v>
      </c>
      <c r="O125" s="47"/>
      <c r="P125" s="230">
        <f>O125*H125</f>
        <v>0</v>
      </c>
      <c r="Q125" s="230">
        <v>0</v>
      </c>
      <c r="R125" s="230">
        <f>Q125*H125</f>
        <v>0</v>
      </c>
      <c r="S125" s="230">
        <v>0.014500000000000001</v>
      </c>
      <c r="T125" s="231">
        <f>S125*H125</f>
        <v>0.25375000000000003</v>
      </c>
      <c r="AR125" s="24" t="s">
        <v>148</v>
      </c>
      <c r="AT125" s="24" t="s">
        <v>144</v>
      </c>
      <c r="AU125" s="24" t="s">
        <v>84</v>
      </c>
      <c r="AY125" s="24" t="s">
        <v>141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4" t="s">
        <v>82</v>
      </c>
      <c r="BK125" s="232">
        <f>ROUND(I125*H125,2)</f>
        <v>0</v>
      </c>
      <c r="BL125" s="24" t="s">
        <v>148</v>
      </c>
      <c r="BM125" s="24" t="s">
        <v>220</v>
      </c>
    </row>
    <row r="126" s="11" customFormat="1">
      <c r="B126" s="233"/>
      <c r="C126" s="234"/>
      <c r="D126" s="235" t="s">
        <v>150</v>
      </c>
      <c r="E126" s="236" t="s">
        <v>30</v>
      </c>
      <c r="F126" s="237" t="s">
        <v>221</v>
      </c>
      <c r="G126" s="234"/>
      <c r="H126" s="236" t="s">
        <v>30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AT126" s="243" t="s">
        <v>150</v>
      </c>
      <c r="AU126" s="243" t="s">
        <v>84</v>
      </c>
      <c r="AV126" s="11" t="s">
        <v>82</v>
      </c>
      <c r="AW126" s="11" t="s">
        <v>37</v>
      </c>
      <c r="AX126" s="11" t="s">
        <v>74</v>
      </c>
      <c r="AY126" s="243" t="s">
        <v>141</v>
      </c>
    </row>
    <row r="127" s="11" customFormat="1">
      <c r="B127" s="233"/>
      <c r="C127" s="234"/>
      <c r="D127" s="235" t="s">
        <v>150</v>
      </c>
      <c r="E127" s="236" t="s">
        <v>30</v>
      </c>
      <c r="F127" s="237" t="s">
        <v>222</v>
      </c>
      <c r="G127" s="234"/>
      <c r="H127" s="236" t="s">
        <v>30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AT127" s="243" t="s">
        <v>150</v>
      </c>
      <c r="AU127" s="243" t="s">
        <v>84</v>
      </c>
      <c r="AV127" s="11" t="s">
        <v>82</v>
      </c>
      <c r="AW127" s="11" t="s">
        <v>37</v>
      </c>
      <c r="AX127" s="11" t="s">
        <v>74</v>
      </c>
      <c r="AY127" s="243" t="s">
        <v>141</v>
      </c>
    </row>
    <row r="128" s="11" customFormat="1">
      <c r="B128" s="233"/>
      <c r="C128" s="234"/>
      <c r="D128" s="235" t="s">
        <v>150</v>
      </c>
      <c r="E128" s="236" t="s">
        <v>30</v>
      </c>
      <c r="F128" s="237" t="s">
        <v>223</v>
      </c>
      <c r="G128" s="234"/>
      <c r="H128" s="236" t="s">
        <v>30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AT128" s="243" t="s">
        <v>150</v>
      </c>
      <c r="AU128" s="243" t="s">
        <v>84</v>
      </c>
      <c r="AV128" s="11" t="s">
        <v>82</v>
      </c>
      <c r="AW128" s="11" t="s">
        <v>37</v>
      </c>
      <c r="AX128" s="11" t="s">
        <v>74</v>
      </c>
      <c r="AY128" s="243" t="s">
        <v>141</v>
      </c>
    </row>
    <row r="129" s="11" customFormat="1">
      <c r="B129" s="233"/>
      <c r="C129" s="234"/>
      <c r="D129" s="235" t="s">
        <v>150</v>
      </c>
      <c r="E129" s="236" t="s">
        <v>30</v>
      </c>
      <c r="F129" s="237" t="s">
        <v>224</v>
      </c>
      <c r="G129" s="234"/>
      <c r="H129" s="236" t="s">
        <v>30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AT129" s="243" t="s">
        <v>150</v>
      </c>
      <c r="AU129" s="243" t="s">
        <v>84</v>
      </c>
      <c r="AV129" s="11" t="s">
        <v>82</v>
      </c>
      <c r="AW129" s="11" t="s">
        <v>37</v>
      </c>
      <c r="AX129" s="11" t="s">
        <v>74</v>
      </c>
      <c r="AY129" s="243" t="s">
        <v>141</v>
      </c>
    </row>
    <row r="130" s="11" customFormat="1">
      <c r="B130" s="233"/>
      <c r="C130" s="234"/>
      <c r="D130" s="235" t="s">
        <v>150</v>
      </c>
      <c r="E130" s="236" t="s">
        <v>30</v>
      </c>
      <c r="F130" s="237" t="s">
        <v>225</v>
      </c>
      <c r="G130" s="234"/>
      <c r="H130" s="236" t="s">
        <v>30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AT130" s="243" t="s">
        <v>150</v>
      </c>
      <c r="AU130" s="243" t="s">
        <v>84</v>
      </c>
      <c r="AV130" s="11" t="s">
        <v>82</v>
      </c>
      <c r="AW130" s="11" t="s">
        <v>37</v>
      </c>
      <c r="AX130" s="11" t="s">
        <v>74</v>
      </c>
      <c r="AY130" s="243" t="s">
        <v>141</v>
      </c>
    </row>
    <row r="131" s="11" customFormat="1">
      <c r="B131" s="233"/>
      <c r="C131" s="234"/>
      <c r="D131" s="235" t="s">
        <v>150</v>
      </c>
      <c r="E131" s="236" t="s">
        <v>30</v>
      </c>
      <c r="F131" s="237" t="s">
        <v>917</v>
      </c>
      <c r="G131" s="234"/>
      <c r="H131" s="236" t="s">
        <v>30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AT131" s="243" t="s">
        <v>150</v>
      </c>
      <c r="AU131" s="243" t="s">
        <v>84</v>
      </c>
      <c r="AV131" s="11" t="s">
        <v>82</v>
      </c>
      <c r="AW131" s="11" t="s">
        <v>37</v>
      </c>
      <c r="AX131" s="11" t="s">
        <v>74</v>
      </c>
      <c r="AY131" s="243" t="s">
        <v>141</v>
      </c>
    </row>
    <row r="132" s="12" customFormat="1">
      <c r="B132" s="244"/>
      <c r="C132" s="245"/>
      <c r="D132" s="235" t="s">
        <v>150</v>
      </c>
      <c r="E132" s="246" t="s">
        <v>30</v>
      </c>
      <c r="F132" s="247" t="s">
        <v>229</v>
      </c>
      <c r="G132" s="245"/>
      <c r="H132" s="248">
        <v>3.6960000000000002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AT132" s="254" t="s">
        <v>150</v>
      </c>
      <c r="AU132" s="254" t="s">
        <v>84</v>
      </c>
      <c r="AV132" s="12" t="s">
        <v>84</v>
      </c>
      <c r="AW132" s="12" t="s">
        <v>37</v>
      </c>
      <c r="AX132" s="12" t="s">
        <v>74</v>
      </c>
      <c r="AY132" s="254" t="s">
        <v>141</v>
      </c>
    </row>
    <row r="133" s="12" customFormat="1">
      <c r="B133" s="244"/>
      <c r="C133" s="245"/>
      <c r="D133" s="235" t="s">
        <v>150</v>
      </c>
      <c r="E133" s="246" t="s">
        <v>30</v>
      </c>
      <c r="F133" s="247" t="s">
        <v>230</v>
      </c>
      <c r="G133" s="245"/>
      <c r="H133" s="248">
        <v>12.672000000000001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AT133" s="254" t="s">
        <v>150</v>
      </c>
      <c r="AU133" s="254" t="s">
        <v>84</v>
      </c>
      <c r="AV133" s="12" t="s">
        <v>84</v>
      </c>
      <c r="AW133" s="12" t="s">
        <v>37</v>
      </c>
      <c r="AX133" s="12" t="s">
        <v>74</v>
      </c>
      <c r="AY133" s="254" t="s">
        <v>141</v>
      </c>
    </row>
    <row r="134" s="12" customFormat="1">
      <c r="B134" s="244"/>
      <c r="C134" s="245"/>
      <c r="D134" s="235" t="s">
        <v>150</v>
      </c>
      <c r="E134" s="246" t="s">
        <v>30</v>
      </c>
      <c r="F134" s="247" t="s">
        <v>918</v>
      </c>
      <c r="G134" s="245"/>
      <c r="H134" s="248">
        <v>1.1319999999999999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AT134" s="254" t="s">
        <v>150</v>
      </c>
      <c r="AU134" s="254" t="s">
        <v>84</v>
      </c>
      <c r="AV134" s="12" t="s">
        <v>84</v>
      </c>
      <c r="AW134" s="12" t="s">
        <v>37</v>
      </c>
      <c r="AX134" s="12" t="s">
        <v>74</v>
      </c>
      <c r="AY134" s="254" t="s">
        <v>141</v>
      </c>
    </row>
    <row r="135" s="13" customFormat="1">
      <c r="B135" s="255"/>
      <c r="C135" s="256"/>
      <c r="D135" s="235" t="s">
        <v>150</v>
      </c>
      <c r="E135" s="257" t="s">
        <v>30</v>
      </c>
      <c r="F135" s="258" t="s">
        <v>170</v>
      </c>
      <c r="G135" s="256"/>
      <c r="H135" s="259">
        <v>17.5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AT135" s="265" t="s">
        <v>150</v>
      </c>
      <c r="AU135" s="265" t="s">
        <v>84</v>
      </c>
      <c r="AV135" s="13" t="s">
        <v>148</v>
      </c>
      <c r="AW135" s="13" t="s">
        <v>37</v>
      </c>
      <c r="AX135" s="13" t="s">
        <v>82</v>
      </c>
      <c r="AY135" s="265" t="s">
        <v>141</v>
      </c>
    </row>
    <row r="136" s="1" customFormat="1" ht="51" customHeight="1">
      <c r="B136" s="46"/>
      <c r="C136" s="221" t="s">
        <v>217</v>
      </c>
      <c r="D136" s="221" t="s">
        <v>144</v>
      </c>
      <c r="E136" s="222" t="s">
        <v>233</v>
      </c>
      <c r="F136" s="223" t="s">
        <v>234</v>
      </c>
      <c r="G136" s="224" t="s">
        <v>147</v>
      </c>
      <c r="H136" s="225">
        <v>17.5</v>
      </c>
      <c r="I136" s="226"/>
      <c r="J136" s="227">
        <f>ROUND(I136*H136,2)</f>
        <v>0</v>
      </c>
      <c r="K136" s="223" t="s">
        <v>30</v>
      </c>
      <c r="L136" s="72"/>
      <c r="M136" s="228" t="s">
        <v>30</v>
      </c>
      <c r="N136" s="229" t="s">
        <v>45</v>
      </c>
      <c r="O136" s="47"/>
      <c r="P136" s="230">
        <f>O136*H136</f>
        <v>0</v>
      </c>
      <c r="Q136" s="230">
        <v>0</v>
      </c>
      <c r="R136" s="230">
        <f>Q136*H136</f>
        <v>0</v>
      </c>
      <c r="S136" s="230">
        <v>0.02</v>
      </c>
      <c r="T136" s="231">
        <f>S136*H136</f>
        <v>0.35000000000000003</v>
      </c>
      <c r="AR136" s="24" t="s">
        <v>148</v>
      </c>
      <c r="AT136" s="24" t="s">
        <v>144</v>
      </c>
      <c r="AU136" s="24" t="s">
        <v>84</v>
      </c>
      <c r="AY136" s="24" t="s">
        <v>141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24" t="s">
        <v>82</v>
      </c>
      <c r="BK136" s="232">
        <f>ROUND(I136*H136,2)</f>
        <v>0</v>
      </c>
      <c r="BL136" s="24" t="s">
        <v>148</v>
      </c>
      <c r="BM136" s="24" t="s">
        <v>235</v>
      </c>
    </row>
    <row r="137" s="11" customFormat="1">
      <c r="B137" s="233"/>
      <c r="C137" s="234"/>
      <c r="D137" s="235" t="s">
        <v>150</v>
      </c>
      <c r="E137" s="236" t="s">
        <v>30</v>
      </c>
      <c r="F137" s="237" t="s">
        <v>221</v>
      </c>
      <c r="G137" s="234"/>
      <c r="H137" s="236" t="s">
        <v>30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AT137" s="243" t="s">
        <v>150</v>
      </c>
      <c r="AU137" s="243" t="s">
        <v>84</v>
      </c>
      <c r="AV137" s="11" t="s">
        <v>82</v>
      </c>
      <c r="AW137" s="11" t="s">
        <v>37</v>
      </c>
      <c r="AX137" s="11" t="s">
        <v>74</v>
      </c>
      <c r="AY137" s="243" t="s">
        <v>141</v>
      </c>
    </row>
    <row r="138" s="11" customFormat="1">
      <c r="B138" s="233"/>
      <c r="C138" s="234"/>
      <c r="D138" s="235" t="s">
        <v>150</v>
      </c>
      <c r="E138" s="236" t="s">
        <v>30</v>
      </c>
      <c r="F138" s="237" t="s">
        <v>222</v>
      </c>
      <c r="G138" s="234"/>
      <c r="H138" s="236" t="s">
        <v>30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AT138" s="243" t="s">
        <v>150</v>
      </c>
      <c r="AU138" s="243" t="s">
        <v>84</v>
      </c>
      <c r="AV138" s="11" t="s">
        <v>82</v>
      </c>
      <c r="AW138" s="11" t="s">
        <v>37</v>
      </c>
      <c r="AX138" s="11" t="s">
        <v>74</v>
      </c>
      <c r="AY138" s="243" t="s">
        <v>141</v>
      </c>
    </row>
    <row r="139" s="11" customFormat="1">
      <c r="B139" s="233"/>
      <c r="C139" s="234"/>
      <c r="D139" s="235" t="s">
        <v>150</v>
      </c>
      <c r="E139" s="236" t="s">
        <v>30</v>
      </c>
      <c r="F139" s="237" t="s">
        <v>223</v>
      </c>
      <c r="G139" s="234"/>
      <c r="H139" s="236" t="s">
        <v>30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AT139" s="243" t="s">
        <v>150</v>
      </c>
      <c r="AU139" s="243" t="s">
        <v>84</v>
      </c>
      <c r="AV139" s="11" t="s">
        <v>82</v>
      </c>
      <c r="AW139" s="11" t="s">
        <v>37</v>
      </c>
      <c r="AX139" s="11" t="s">
        <v>74</v>
      </c>
      <c r="AY139" s="243" t="s">
        <v>141</v>
      </c>
    </row>
    <row r="140" s="11" customFormat="1">
      <c r="B140" s="233"/>
      <c r="C140" s="234"/>
      <c r="D140" s="235" t="s">
        <v>150</v>
      </c>
      <c r="E140" s="236" t="s">
        <v>30</v>
      </c>
      <c r="F140" s="237" t="s">
        <v>224</v>
      </c>
      <c r="G140" s="234"/>
      <c r="H140" s="236" t="s">
        <v>30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AT140" s="243" t="s">
        <v>150</v>
      </c>
      <c r="AU140" s="243" t="s">
        <v>84</v>
      </c>
      <c r="AV140" s="11" t="s">
        <v>82</v>
      </c>
      <c r="AW140" s="11" t="s">
        <v>37</v>
      </c>
      <c r="AX140" s="11" t="s">
        <v>74</v>
      </c>
      <c r="AY140" s="243" t="s">
        <v>141</v>
      </c>
    </row>
    <row r="141" s="11" customFormat="1">
      <c r="B141" s="233"/>
      <c r="C141" s="234"/>
      <c r="D141" s="235" t="s">
        <v>150</v>
      </c>
      <c r="E141" s="236" t="s">
        <v>30</v>
      </c>
      <c r="F141" s="237" t="s">
        <v>225</v>
      </c>
      <c r="G141" s="234"/>
      <c r="H141" s="236" t="s">
        <v>30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AT141" s="243" t="s">
        <v>150</v>
      </c>
      <c r="AU141" s="243" t="s">
        <v>84</v>
      </c>
      <c r="AV141" s="11" t="s">
        <v>82</v>
      </c>
      <c r="AW141" s="11" t="s">
        <v>37</v>
      </c>
      <c r="AX141" s="11" t="s">
        <v>74</v>
      </c>
      <c r="AY141" s="243" t="s">
        <v>141</v>
      </c>
    </row>
    <row r="142" s="11" customFormat="1">
      <c r="B142" s="233"/>
      <c r="C142" s="234"/>
      <c r="D142" s="235" t="s">
        <v>150</v>
      </c>
      <c r="E142" s="236" t="s">
        <v>30</v>
      </c>
      <c r="F142" s="237" t="s">
        <v>236</v>
      </c>
      <c r="G142" s="234"/>
      <c r="H142" s="236" t="s">
        <v>30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AT142" s="243" t="s">
        <v>150</v>
      </c>
      <c r="AU142" s="243" t="s">
        <v>84</v>
      </c>
      <c r="AV142" s="11" t="s">
        <v>82</v>
      </c>
      <c r="AW142" s="11" t="s">
        <v>37</v>
      </c>
      <c r="AX142" s="11" t="s">
        <v>74</v>
      </c>
      <c r="AY142" s="243" t="s">
        <v>141</v>
      </c>
    </row>
    <row r="143" s="12" customFormat="1">
      <c r="B143" s="244"/>
      <c r="C143" s="245"/>
      <c r="D143" s="235" t="s">
        <v>150</v>
      </c>
      <c r="E143" s="246" t="s">
        <v>30</v>
      </c>
      <c r="F143" s="247" t="s">
        <v>919</v>
      </c>
      <c r="G143" s="245"/>
      <c r="H143" s="248">
        <v>17.5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AT143" s="254" t="s">
        <v>150</v>
      </c>
      <c r="AU143" s="254" t="s">
        <v>84</v>
      </c>
      <c r="AV143" s="12" t="s">
        <v>84</v>
      </c>
      <c r="AW143" s="12" t="s">
        <v>37</v>
      </c>
      <c r="AX143" s="12" t="s">
        <v>82</v>
      </c>
      <c r="AY143" s="254" t="s">
        <v>141</v>
      </c>
    </row>
    <row r="144" s="1" customFormat="1" ht="38.25" customHeight="1">
      <c r="B144" s="46"/>
      <c r="C144" s="221" t="s">
        <v>232</v>
      </c>
      <c r="D144" s="221" t="s">
        <v>144</v>
      </c>
      <c r="E144" s="222" t="s">
        <v>239</v>
      </c>
      <c r="F144" s="223" t="s">
        <v>240</v>
      </c>
      <c r="G144" s="224" t="s">
        <v>147</v>
      </c>
      <c r="H144" s="225">
        <v>17.5</v>
      </c>
      <c r="I144" s="226"/>
      <c r="J144" s="227">
        <f>ROUND(I144*H144,2)</f>
        <v>0</v>
      </c>
      <c r="K144" s="223" t="s">
        <v>30</v>
      </c>
      <c r="L144" s="72"/>
      <c r="M144" s="228" t="s">
        <v>30</v>
      </c>
      <c r="N144" s="229" t="s">
        <v>45</v>
      </c>
      <c r="O144" s="47"/>
      <c r="P144" s="230">
        <f>O144*H144</f>
        <v>0</v>
      </c>
      <c r="Q144" s="230">
        <v>0</v>
      </c>
      <c r="R144" s="230">
        <f>Q144*H144</f>
        <v>0</v>
      </c>
      <c r="S144" s="230">
        <v>0.0050000000000000001</v>
      </c>
      <c r="T144" s="231">
        <f>S144*H144</f>
        <v>0.087500000000000008</v>
      </c>
      <c r="AR144" s="24" t="s">
        <v>148</v>
      </c>
      <c r="AT144" s="24" t="s">
        <v>144</v>
      </c>
      <c r="AU144" s="24" t="s">
        <v>84</v>
      </c>
      <c r="AY144" s="24" t="s">
        <v>141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24" t="s">
        <v>82</v>
      </c>
      <c r="BK144" s="232">
        <f>ROUND(I144*H144,2)</f>
        <v>0</v>
      </c>
      <c r="BL144" s="24" t="s">
        <v>148</v>
      </c>
      <c r="BM144" s="24" t="s">
        <v>241</v>
      </c>
    </row>
    <row r="145" s="11" customFormat="1">
      <c r="B145" s="233"/>
      <c r="C145" s="234"/>
      <c r="D145" s="235" t="s">
        <v>150</v>
      </c>
      <c r="E145" s="236" t="s">
        <v>30</v>
      </c>
      <c r="F145" s="237" t="s">
        <v>221</v>
      </c>
      <c r="G145" s="234"/>
      <c r="H145" s="236" t="s">
        <v>30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AT145" s="243" t="s">
        <v>150</v>
      </c>
      <c r="AU145" s="243" t="s">
        <v>84</v>
      </c>
      <c r="AV145" s="11" t="s">
        <v>82</v>
      </c>
      <c r="AW145" s="11" t="s">
        <v>37</v>
      </c>
      <c r="AX145" s="11" t="s">
        <v>74</v>
      </c>
      <c r="AY145" s="243" t="s">
        <v>141</v>
      </c>
    </row>
    <row r="146" s="11" customFormat="1">
      <c r="B146" s="233"/>
      <c r="C146" s="234"/>
      <c r="D146" s="235" t="s">
        <v>150</v>
      </c>
      <c r="E146" s="236" t="s">
        <v>30</v>
      </c>
      <c r="F146" s="237" t="s">
        <v>222</v>
      </c>
      <c r="G146" s="234"/>
      <c r="H146" s="236" t="s">
        <v>30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AT146" s="243" t="s">
        <v>150</v>
      </c>
      <c r="AU146" s="243" t="s">
        <v>84</v>
      </c>
      <c r="AV146" s="11" t="s">
        <v>82</v>
      </c>
      <c r="AW146" s="11" t="s">
        <v>37</v>
      </c>
      <c r="AX146" s="11" t="s">
        <v>74</v>
      </c>
      <c r="AY146" s="243" t="s">
        <v>141</v>
      </c>
    </row>
    <row r="147" s="11" customFormat="1">
      <c r="B147" s="233"/>
      <c r="C147" s="234"/>
      <c r="D147" s="235" t="s">
        <v>150</v>
      </c>
      <c r="E147" s="236" t="s">
        <v>30</v>
      </c>
      <c r="F147" s="237" t="s">
        <v>223</v>
      </c>
      <c r="G147" s="234"/>
      <c r="H147" s="236" t="s">
        <v>30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AT147" s="243" t="s">
        <v>150</v>
      </c>
      <c r="AU147" s="243" t="s">
        <v>84</v>
      </c>
      <c r="AV147" s="11" t="s">
        <v>82</v>
      </c>
      <c r="AW147" s="11" t="s">
        <v>37</v>
      </c>
      <c r="AX147" s="11" t="s">
        <v>74</v>
      </c>
      <c r="AY147" s="243" t="s">
        <v>141</v>
      </c>
    </row>
    <row r="148" s="11" customFormat="1">
      <c r="B148" s="233"/>
      <c r="C148" s="234"/>
      <c r="D148" s="235" t="s">
        <v>150</v>
      </c>
      <c r="E148" s="236" t="s">
        <v>30</v>
      </c>
      <c r="F148" s="237" t="s">
        <v>224</v>
      </c>
      <c r="G148" s="234"/>
      <c r="H148" s="236" t="s">
        <v>30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AT148" s="243" t="s">
        <v>150</v>
      </c>
      <c r="AU148" s="243" t="s">
        <v>84</v>
      </c>
      <c r="AV148" s="11" t="s">
        <v>82</v>
      </c>
      <c r="AW148" s="11" t="s">
        <v>37</v>
      </c>
      <c r="AX148" s="11" t="s">
        <v>74</v>
      </c>
      <c r="AY148" s="243" t="s">
        <v>141</v>
      </c>
    </row>
    <row r="149" s="11" customFormat="1">
      <c r="B149" s="233"/>
      <c r="C149" s="234"/>
      <c r="D149" s="235" t="s">
        <v>150</v>
      </c>
      <c r="E149" s="236" t="s">
        <v>30</v>
      </c>
      <c r="F149" s="237" t="s">
        <v>225</v>
      </c>
      <c r="G149" s="234"/>
      <c r="H149" s="236" t="s">
        <v>30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AT149" s="243" t="s">
        <v>150</v>
      </c>
      <c r="AU149" s="243" t="s">
        <v>84</v>
      </c>
      <c r="AV149" s="11" t="s">
        <v>82</v>
      </c>
      <c r="AW149" s="11" t="s">
        <v>37</v>
      </c>
      <c r="AX149" s="11" t="s">
        <v>74</v>
      </c>
      <c r="AY149" s="243" t="s">
        <v>141</v>
      </c>
    </row>
    <row r="150" s="11" customFormat="1">
      <c r="B150" s="233"/>
      <c r="C150" s="234"/>
      <c r="D150" s="235" t="s">
        <v>150</v>
      </c>
      <c r="E150" s="236" t="s">
        <v>30</v>
      </c>
      <c r="F150" s="237" t="s">
        <v>236</v>
      </c>
      <c r="G150" s="234"/>
      <c r="H150" s="236" t="s">
        <v>30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AT150" s="243" t="s">
        <v>150</v>
      </c>
      <c r="AU150" s="243" t="s">
        <v>84</v>
      </c>
      <c r="AV150" s="11" t="s">
        <v>82</v>
      </c>
      <c r="AW150" s="11" t="s">
        <v>37</v>
      </c>
      <c r="AX150" s="11" t="s">
        <v>74</v>
      </c>
      <c r="AY150" s="243" t="s">
        <v>141</v>
      </c>
    </row>
    <row r="151" s="12" customFormat="1">
      <c r="B151" s="244"/>
      <c r="C151" s="245"/>
      <c r="D151" s="235" t="s">
        <v>150</v>
      </c>
      <c r="E151" s="246" t="s">
        <v>30</v>
      </c>
      <c r="F151" s="247" t="s">
        <v>919</v>
      </c>
      <c r="G151" s="245"/>
      <c r="H151" s="248">
        <v>17.5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AT151" s="254" t="s">
        <v>150</v>
      </c>
      <c r="AU151" s="254" t="s">
        <v>84</v>
      </c>
      <c r="AV151" s="12" t="s">
        <v>84</v>
      </c>
      <c r="AW151" s="12" t="s">
        <v>37</v>
      </c>
      <c r="AX151" s="12" t="s">
        <v>82</v>
      </c>
      <c r="AY151" s="254" t="s">
        <v>141</v>
      </c>
    </row>
    <row r="152" s="1" customFormat="1" ht="16.5" customHeight="1">
      <c r="B152" s="46"/>
      <c r="C152" s="221" t="s">
        <v>238</v>
      </c>
      <c r="D152" s="221" t="s">
        <v>144</v>
      </c>
      <c r="E152" s="222" t="s">
        <v>247</v>
      </c>
      <c r="F152" s="223" t="s">
        <v>248</v>
      </c>
      <c r="G152" s="224" t="s">
        <v>147</v>
      </c>
      <c r="H152" s="225">
        <v>4.5999999999999996</v>
      </c>
      <c r="I152" s="226"/>
      <c r="J152" s="227">
        <f>ROUND(I152*H152,2)</f>
        <v>0</v>
      </c>
      <c r="K152" s="223" t="s">
        <v>162</v>
      </c>
      <c r="L152" s="72"/>
      <c r="M152" s="228" t="s">
        <v>30</v>
      </c>
      <c r="N152" s="229" t="s">
        <v>45</v>
      </c>
      <c r="O152" s="47"/>
      <c r="P152" s="230">
        <f>O152*H152</f>
        <v>0</v>
      </c>
      <c r="Q152" s="230">
        <v>0</v>
      </c>
      <c r="R152" s="230">
        <f>Q152*H152</f>
        <v>0</v>
      </c>
      <c r="S152" s="230">
        <v>0.037999999999999999</v>
      </c>
      <c r="T152" s="231">
        <f>S152*H152</f>
        <v>0.17479999999999998</v>
      </c>
      <c r="AR152" s="24" t="s">
        <v>148</v>
      </c>
      <c r="AT152" s="24" t="s">
        <v>144</v>
      </c>
      <c r="AU152" s="24" t="s">
        <v>84</v>
      </c>
      <c r="AY152" s="24" t="s">
        <v>141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24" t="s">
        <v>82</v>
      </c>
      <c r="BK152" s="232">
        <f>ROUND(I152*H152,2)</f>
        <v>0</v>
      </c>
      <c r="BL152" s="24" t="s">
        <v>148</v>
      </c>
      <c r="BM152" s="24" t="s">
        <v>249</v>
      </c>
    </row>
    <row r="153" s="11" customFormat="1">
      <c r="B153" s="233"/>
      <c r="C153" s="234"/>
      <c r="D153" s="235" t="s">
        <v>150</v>
      </c>
      <c r="E153" s="236" t="s">
        <v>30</v>
      </c>
      <c r="F153" s="237" t="s">
        <v>917</v>
      </c>
      <c r="G153" s="234"/>
      <c r="H153" s="236" t="s">
        <v>30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AT153" s="243" t="s">
        <v>150</v>
      </c>
      <c r="AU153" s="243" t="s">
        <v>84</v>
      </c>
      <c r="AV153" s="11" t="s">
        <v>82</v>
      </c>
      <c r="AW153" s="11" t="s">
        <v>37</v>
      </c>
      <c r="AX153" s="11" t="s">
        <v>74</v>
      </c>
      <c r="AY153" s="243" t="s">
        <v>141</v>
      </c>
    </row>
    <row r="154" s="12" customFormat="1">
      <c r="B154" s="244"/>
      <c r="C154" s="245"/>
      <c r="D154" s="235" t="s">
        <v>150</v>
      </c>
      <c r="E154" s="246" t="s">
        <v>30</v>
      </c>
      <c r="F154" s="247" t="s">
        <v>776</v>
      </c>
      <c r="G154" s="245"/>
      <c r="H154" s="248">
        <v>4.1219999999999999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AT154" s="254" t="s">
        <v>150</v>
      </c>
      <c r="AU154" s="254" t="s">
        <v>84</v>
      </c>
      <c r="AV154" s="12" t="s">
        <v>84</v>
      </c>
      <c r="AW154" s="12" t="s">
        <v>37</v>
      </c>
      <c r="AX154" s="12" t="s">
        <v>74</v>
      </c>
      <c r="AY154" s="254" t="s">
        <v>141</v>
      </c>
    </row>
    <row r="155" s="12" customFormat="1">
      <c r="B155" s="244"/>
      <c r="C155" s="245"/>
      <c r="D155" s="235" t="s">
        <v>150</v>
      </c>
      <c r="E155" s="246" t="s">
        <v>30</v>
      </c>
      <c r="F155" s="247" t="s">
        <v>920</v>
      </c>
      <c r="G155" s="245"/>
      <c r="H155" s="248">
        <v>0.47799999999999998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AT155" s="254" t="s">
        <v>150</v>
      </c>
      <c r="AU155" s="254" t="s">
        <v>84</v>
      </c>
      <c r="AV155" s="12" t="s">
        <v>84</v>
      </c>
      <c r="AW155" s="12" t="s">
        <v>37</v>
      </c>
      <c r="AX155" s="12" t="s">
        <v>74</v>
      </c>
      <c r="AY155" s="254" t="s">
        <v>141</v>
      </c>
    </row>
    <row r="156" s="13" customFormat="1">
      <c r="B156" s="255"/>
      <c r="C156" s="256"/>
      <c r="D156" s="235" t="s">
        <v>150</v>
      </c>
      <c r="E156" s="257" t="s">
        <v>30</v>
      </c>
      <c r="F156" s="258" t="s">
        <v>170</v>
      </c>
      <c r="G156" s="256"/>
      <c r="H156" s="259">
        <v>4.5999999999999996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AT156" s="265" t="s">
        <v>150</v>
      </c>
      <c r="AU156" s="265" t="s">
        <v>84</v>
      </c>
      <c r="AV156" s="13" t="s">
        <v>148</v>
      </c>
      <c r="AW156" s="13" t="s">
        <v>37</v>
      </c>
      <c r="AX156" s="13" t="s">
        <v>82</v>
      </c>
      <c r="AY156" s="265" t="s">
        <v>141</v>
      </c>
    </row>
    <row r="157" s="1" customFormat="1" ht="16.5" customHeight="1">
      <c r="B157" s="46"/>
      <c r="C157" s="221" t="s">
        <v>10</v>
      </c>
      <c r="D157" s="221" t="s">
        <v>144</v>
      </c>
      <c r="E157" s="222" t="s">
        <v>253</v>
      </c>
      <c r="F157" s="223" t="s">
        <v>254</v>
      </c>
      <c r="G157" s="224" t="s">
        <v>147</v>
      </c>
      <c r="H157" s="225">
        <v>15.699999999999999</v>
      </c>
      <c r="I157" s="226"/>
      <c r="J157" s="227">
        <f>ROUND(I157*H157,2)</f>
        <v>0</v>
      </c>
      <c r="K157" s="223" t="s">
        <v>162</v>
      </c>
      <c r="L157" s="72"/>
      <c r="M157" s="228" t="s">
        <v>30</v>
      </c>
      <c r="N157" s="229" t="s">
        <v>45</v>
      </c>
      <c r="O157" s="47"/>
      <c r="P157" s="230">
        <f>O157*H157</f>
        <v>0</v>
      </c>
      <c r="Q157" s="230">
        <v>0</v>
      </c>
      <c r="R157" s="230">
        <f>Q157*H157</f>
        <v>0</v>
      </c>
      <c r="S157" s="230">
        <v>0.034000000000000002</v>
      </c>
      <c r="T157" s="231">
        <f>S157*H157</f>
        <v>0.53380000000000005</v>
      </c>
      <c r="AR157" s="24" t="s">
        <v>148</v>
      </c>
      <c r="AT157" s="24" t="s">
        <v>144</v>
      </c>
      <c r="AU157" s="24" t="s">
        <v>84</v>
      </c>
      <c r="AY157" s="24" t="s">
        <v>141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24" t="s">
        <v>82</v>
      </c>
      <c r="BK157" s="232">
        <f>ROUND(I157*H157,2)</f>
        <v>0</v>
      </c>
      <c r="BL157" s="24" t="s">
        <v>148</v>
      </c>
      <c r="BM157" s="24" t="s">
        <v>255</v>
      </c>
    </row>
    <row r="158" s="11" customFormat="1">
      <c r="B158" s="233"/>
      <c r="C158" s="234"/>
      <c r="D158" s="235" t="s">
        <v>150</v>
      </c>
      <c r="E158" s="236" t="s">
        <v>30</v>
      </c>
      <c r="F158" s="237" t="s">
        <v>917</v>
      </c>
      <c r="G158" s="234"/>
      <c r="H158" s="236" t="s">
        <v>30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AT158" s="243" t="s">
        <v>150</v>
      </c>
      <c r="AU158" s="243" t="s">
        <v>84</v>
      </c>
      <c r="AV158" s="11" t="s">
        <v>82</v>
      </c>
      <c r="AW158" s="11" t="s">
        <v>37</v>
      </c>
      <c r="AX158" s="11" t="s">
        <v>74</v>
      </c>
      <c r="AY158" s="243" t="s">
        <v>141</v>
      </c>
    </row>
    <row r="159" s="12" customFormat="1">
      <c r="B159" s="244"/>
      <c r="C159" s="245"/>
      <c r="D159" s="235" t="s">
        <v>150</v>
      </c>
      <c r="E159" s="246" t="s">
        <v>30</v>
      </c>
      <c r="F159" s="247" t="s">
        <v>921</v>
      </c>
      <c r="G159" s="245"/>
      <c r="H159" s="248">
        <v>14.885999999999999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AT159" s="254" t="s">
        <v>150</v>
      </c>
      <c r="AU159" s="254" t="s">
        <v>84</v>
      </c>
      <c r="AV159" s="12" t="s">
        <v>84</v>
      </c>
      <c r="AW159" s="12" t="s">
        <v>37</v>
      </c>
      <c r="AX159" s="12" t="s">
        <v>74</v>
      </c>
      <c r="AY159" s="254" t="s">
        <v>141</v>
      </c>
    </row>
    <row r="160" s="12" customFormat="1">
      <c r="B160" s="244"/>
      <c r="C160" s="245"/>
      <c r="D160" s="235" t="s">
        <v>150</v>
      </c>
      <c r="E160" s="246" t="s">
        <v>30</v>
      </c>
      <c r="F160" s="247" t="s">
        <v>922</v>
      </c>
      <c r="G160" s="245"/>
      <c r="H160" s="248">
        <v>0.81399999999999995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AT160" s="254" t="s">
        <v>150</v>
      </c>
      <c r="AU160" s="254" t="s">
        <v>84</v>
      </c>
      <c r="AV160" s="12" t="s">
        <v>84</v>
      </c>
      <c r="AW160" s="12" t="s">
        <v>37</v>
      </c>
      <c r="AX160" s="12" t="s">
        <v>74</v>
      </c>
      <c r="AY160" s="254" t="s">
        <v>141</v>
      </c>
    </row>
    <row r="161" s="13" customFormat="1">
      <c r="B161" s="255"/>
      <c r="C161" s="256"/>
      <c r="D161" s="235" t="s">
        <v>150</v>
      </c>
      <c r="E161" s="257" t="s">
        <v>30</v>
      </c>
      <c r="F161" s="258" t="s">
        <v>170</v>
      </c>
      <c r="G161" s="256"/>
      <c r="H161" s="259">
        <v>15.699999999999999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AT161" s="265" t="s">
        <v>150</v>
      </c>
      <c r="AU161" s="265" t="s">
        <v>84</v>
      </c>
      <c r="AV161" s="13" t="s">
        <v>148</v>
      </c>
      <c r="AW161" s="13" t="s">
        <v>37</v>
      </c>
      <c r="AX161" s="13" t="s">
        <v>82</v>
      </c>
      <c r="AY161" s="265" t="s">
        <v>141</v>
      </c>
    </row>
    <row r="162" s="1" customFormat="1" ht="25.5" customHeight="1">
      <c r="B162" s="46"/>
      <c r="C162" s="221" t="s">
        <v>185</v>
      </c>
      <c r="D162" s="221" t="s">
        <v>144</v>
      </c>
      <c r="E162" s="222" t="s">
        <v>274</v>
      </c>
      <c r="F162" s="223" t="s">
        <v>275</v>
      </c>
      <c r="G162" s="224" t="s">
        <v>268</v>
      </c>
      <c r="H162" s="225">
        <v>5</v>
      </c>
      <c r="I162" s="226"/>
      <c r="J162" s="227">
        <f>ROUND(I162*H162,2)</f>
        <v>0</v>
      </c>
      <c r="K162" s="223" t="s">
        <v>162</v>
      </c>
      <c r="L162" s="72"/>
      <c r="M162" s="228" t="s">
        <v>30</v>
      </c>
      <c r="N162" s="229" t="s">
        <v>45</v>
      </c>
      <c r="O162" s="47"/>
      <c r="P162" s="230">
        <f>O162*H162</f>
        <v>0</v>
      </c>
      <c r="Q162" s="230">
        <v>0</v>
      </c>
      <c r="R162" s="230">
        <f>Q162*H162</f>
        <v>0</v>
      </c>
      <c r="S162" s="230">
        <v>0.0050000000000000001</v>
      </c>
      <c r="T162" s="231">
        <f>S162*H162</f>
        <v>0.025000000000000001</v>
      </c>
      <c r="AR162" s="24" t="s">
        <v>148</v>
      </c>
      <c r="AT162" s="24" t="s">
        <v>144</v>
      </c>
      <c r="AU162" s="24" t="s">
        <v>84</v>
      </c>
      <c r="AY162" s="24" t="s">
        <v>141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24" t="s">
        <v>82</v>
      </c>
      <c r="BK162" s="232">
        <f>ROUND(I162*H162,2)</f>
        <v>0</v>
      </c>
      <c r="BL162" s="24" t="s">
        <v>148</v>
      </c>
      <c r="BM162" s="24" t="s">
        <v>276</v>
      </c>
    </row>
    <row r="163" s="1" customFormat="1" ht="16.5" customHeight="1">
      <c r="B163" s="46"/>
      <c r="C163" s="221" t="s">
        <v>252</v>
      </c>
      <c r="D163" s="221" t="s">
        <v>144</v>
      </c>
      <c r="E163" s="222" t="s">
        <v>278</v>
      </c>
      <c r="F163" s="223" t="s">
        <v>279</v>
      </c>
      <c r="G163" s="224" t="s">
        <v>280</v>
      </c>
      <c r="H163" s="225">
        <v>6.4000000000000004</v>
      </c>
      <c r="I163" s="226"/>
      <c r="J163" s="227">
        <f>ROUND(I163*H163,2)</f>
        <v>0</v>
      </c>
      <c r="K163" s="223" t="s">
        <v>162</v>
      </c>
      <c r="L163" s="72"/>
      <c r="M163" s="228" t="s">
        <v>30</v>
      </c>
      <c r="N163" s="229" t="s">
        <v>45</v>
      </c>
      <c r="O163" s="47"/>
      <c r="P163" s="230">
        <f>O163*H163</f>
        <v>0</v>
      </c>
      <c r="Q163" s="230">
        <v>0</v>
      </c>
      <c r="R163" s="230">
        <f>Q163*H163</f>
        <v>0</v>
      </c>
      <c r="S163" s="230">
        <v>0.00167</v>
      </c>
      <c r="T163" s="231">
        <f>S163*H163</f>
        <v>0.010688000000000001</v>
      </c>
      <c r="AR163" s="24" t="s">
        <v>148</v>
      </c>
      <c r="AT163" s="24" t="s">
        <v>144</v>
      </c>
      <c r="AU163" s="24" t="s">
        <v>84</v>
      </c>
      <c r="AY163" s="24" t="s">
        <v>141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24" t="s">
        <v>82</v>
      </c>
      <c r="BK163" s="232">
        <f>ROUND(I163*H163,2)</f>
        <v>0</v>
      </c>
      <c r="BL163" s="24" t="s">
        <v>148</v>
      </c>
      <c r="BM163" s="24" t="s">
        <v>281</v>
      </c>
    </row>
    <row r="164" s="11" customFormat="1">
      <c r="B164" s="233"/>
      <c r="C164" s="234"/>
      <c r="D164" s="235" t="s">
        <v>150</v>
      </c>
      <c r="E164" s="236" t="s">
        <v>30</v>
      </c>
      <c r="F164" s="237" t="s">
        <v>917</v>
      </c>
      <c r="G164" s="234"/>
      <c r="H164" s="236" t="s">
        <v>30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AT164" s="243" t="s">
        <v>150</v>
      </c>
      <c r="AU164" s="243" t="s">
        <v>84</v>
      </c>
      <c r="AV164" s="11" t="s">
        <v>82</v>
      </c>
      <c r="AW164" s="11" t="s">
        <v>37</v>
      </c>
      <c r="AX164" s="11" t="s">
        <v>74</v>
      </c>
      <c r="AY164" s="243" t="s">
        <v>141</v>
      </c>
    </row>
    <row r="165" s="12" customFormat="1">
      <c r="B165" s="244"/>
      <c r="C165" s="245"/>
      <c r="D165" s="235" t="s">
        <v>150</v>
      </c>
      <c r="E165" s="246" t="s">
        <v>30</v>
      </c>
      <c r="F165" s="247" t="s">
        <v>923</v>
      </c>
      <c r="G165" s="245"/>
      <c r="H165" s="248">
        <v>6.0499999999999998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AT165" s="254" t="s">
        <v>150</v>
      </c>
      <c r="AU165" s="254" t="s">
        <v>84</v>
      </c>
      <c r="AV165" s="12" t="s">
        <v>84</v>
      </c>
      <c r="AW165" s="12" t="s">
        <v>37</v>
      </c>
      <c r="AX165" s="12" t="s">
        <v>74</v>
      </c>
      <c r="AY165" s="254" t="s">
        <v>141</v>
      </c>
    </row>
    <row r="166" s="12" customFormat="1">
      <c r="B166" s="244"/>
      <c r="C166" s="245"/>
      <c r="D166" s="235" t="s">
        <v>150</v>
      </c>
      <c r="E166" s="246" t="s">
        <v>30</v>
      </c>
      <c r="F166" s="247" t="s">
        <v>924</v>
      </c>
      <c r="G166" s="245"/>
      <c r="H166" s="248">
        <v>0.34999999999999998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AT166" s="254" t="s">
        <v>150</v>
      </c>
      <c r="AU166" s="254" t="s">
        <v>84</v>
      </c>
      <c r="AV166" s="12" t="s">
        <v>84</v>
      </c>
      <c r="AW166" s="12" t="s">
        <v>37</v>
      </c>
      <c r="AX166" s="12" t="s">
        <v>74</v>
      </c>
      <c r="AY166" s="254" t="s">
        <v>141</v>
      </c>
    </row>
    <row r="167" s="13" customFormat="1">
      <c r="B167" s="255"/>
      <c r="C167" s="256"/>
      <c r="D167" s="235" t="s">
        <v>150</v>
      </c>
      <c r="E167" s="257" t="s">
        <v>30</v>
      </c>
      <c r="F167" s="258" t="s">
        <v>170</v>
      </c>
      <c r="G167" s="256"/>
      <c r="H167" s="259">
        <v>6.4000000000000004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AT167" s="265" t="s">
        <v>150</v>
      </c>
      <c r="AU167" s="265" t="s">
        <v>84</v>
      </c>
      <c r="AV167" s="13" t="s">
        <v>148</v>
      </c>
      <c r="AW167" s="13" t="s">
        <v>37</v>
      </c>
      <c r="AX167" s="13" t="s">
        <v>82</v>
      </c>
      <c r="AY167" s="265" t="s">
        <v>141</v>
      </c>
    </row>
    <row r="168" s="1" customFormat="1" ht="25.5" customHeight="1">
      <c r="B168" s="46"/>
      <c r="C168" s="221" t="s">
        <v>259</v>
      </c>
      <c r="D168" s="221" t="s">
        <v>144</v>
      </c>
      <c r="E168" s="222" t="s">
        <v>283</v>
      </c>
      <c r="F168" s="223" t="s">
        <v>284</v>
      </c>
      <c r="G168" s="224" t="s">
        <v>285</v>
      </c>
      <c r="H168" s="225">
        <v>375</v>
      </c>
      <c r="I168" s="226"/>
      <c r="J168" s="227">
        <f>ROUND(I168*H168,2)</f>
        <v>0</v>
      </c>
      <c r="K168" s="223" t="s">
        <v>162</v>
      </c>
      <c r="L168" s="72"/>
      <c r="M168" s="228" t="s">
        <v>30</v>
      </c>
      <c r="N168" s="229" t="s">
        <v>45</v>
      </c>
      <c r="O168" s="47"/>
      <c r="P168" s="230">
        <f>O168*H168</f>
        <v>0</v>
      </c>
      <c r="Q168" s="230">
        <v>0</v>
      </c>
      <c r="R168" s="230">
        <f>Q168*H168</f>
        <v>0</v>
      </c>
      <c r="S168" s="230">
        <v>0.001</v>
      </c>
      <c r="T168" s="231">
        <f>S168*H168</f>
        <v>0.375</v>
      </c>
      <c r="AR168" s="24" t="s">
        <v>148</v>
      </c>
      <c r="AT168" s="24" t="s">
        <v>144</v>
      </c>
      <c r="AU168" s="24" t="s">
        <v>84</v>
      </c>
      <c r="AY168" s="24" t="s">
        <v>141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24" t="s">
        <v>82</v>
      </c>
      <c r="BK168" s="232">
        <f>ROUND(I168*H168,2)</f>
        <v>0</v>
      </c>
      <c r="BL168" s="24" t="s">
        <v>148</v>
      </c>
      <c r="BM168" s="24" t="s">
        <v>286</v>
      </c>
    </row>
    <row r="169" s="11" customFormat="1">
      <c r="B169" s="233"/>
      <c r="C169" s="234"/>
      <c r="D169" s="235" t="s">
        <v>150</v>
      </c>
      <c r="E169" s="236" t="s">
        <v>30</v>
      </c>
      <c r="F169" s="237" t="s">
        <v>287</v>
      </c>
      <c r="G169" s="234"/>
      <c r="H169" s="236" t="s">
        <v>30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AT169" s="243" t="s">
        <v>150</v>
      </c>
      <c r="AU169" s="243" t="s">
        <v>84</v>
      </c>
      <c r="AV169" s="11" t="s">
        <v>82</v>
      </c>
      <c r="AW169" s="11" t="s">
        <v>37</v>
      </c>
      <c r="AX169" s="11" t="s">
        <v>74</v>
      </c>
      <c r="AY169" s="243" t="s">
        <v>141</v>
      </c>
    </row>
    <row r="170" s="11" customFormat="1">
      <c r="B170" s="233"/>
      <c r="C170" s="234"/>
      <c r="D170" s="235" t="s">
        <v>150</v>
      </c>
      <c r="E170" s="236" t="s">
        <v>30</v>
      </c>
      <c r="F170" s="237" t="s">
        <v>288</v>
      </c>
      <c r="G170" s="234"/>
      <c r="H170" s="236" t="s">
        <v>30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AT170" s="243" t="s">
        <v>150</v>
      </c>
      <c r="AU170" s="243" t="s">
        <v>84</v>
      </c>
      <c r="AV170" s="11" t="s">
        <v>82</v>
      </c>
      <c r="AW170" s="11" t="s">
        <v>37</v>
      </c>
      <c r="AX170" s="11" t="s">
        <v>74</v>
      </c>
      <c r="AY170" s="243" t="s">
        <v>141</v>
      </c>
    </row>
    <row r="171" s="11" customFormat="1">
      <c r="B171" s="233"/>
      <c r="C171" s="234"/>
      <c r="D171" s="235" t="s">
        <v>150</v>
      </c>
      <c r="E171" s="236" t="s">
        <v>30</v>
      </c>
      <c r="F171" s="237" t="s">
        <v>289</v>
      </c>
      <c r="G171" s="234"/>
      <c r="H171" s="236" t="s">
        <v>30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AT171" s="243" t="s">
        <v>150</v>
      </c>
      <c r="AU171" s="243" t="s">
        <v>84</v>
      </c>
      <c r="AV171" s="11" t="s">
        <v>82</v>
      </c>
      <c r="AW171" s="11" t="s">
        <v>37</v>
      </c>
      <c r="AX171" s="11" t="s">
        <v>74</v>
      </c>
      <c r="AY171" s="243" t="s">
        <v>141</v>
      </c>
    </row>
    <row r="172" s="12" customFormat="1">
      <c r="B172" s="244"/>
      <c r="C172" s="245"/>
      <c r="D172" s="235" t="s">
        <v>150</v>
      </c>
      <c r="E172" s="246" t="s">
        <v>30</v>
      </c>
      <c r="F172" s="247" t="s">
        <v>803</v>
      </c>
      <c r="G172" s="245"/>
      <c r="H172" s="248">
        <v>375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AT172" s="254" t="s">
        <v>150</v>
      </c>
      <c r="AU172" s="254" t="s">
        <v>84</v>
      </c>
      <c r="AV172" s="12" t="s">
        <v>84</v>
      </c>
      <c r="AW172" s="12" t="s">
        <v>37</v>
      </c>
      <c r="AX172" s="12" t="s">
        <v>82</v>
      </c>
      <c r="AY172" s="254" t="s">
        <v>141</v>
      </c>
    </row>
    <row r="173" s="1" customFormat="1" ht="16.5" customHeight="1">
      <c r="B173" s="46"/>
      <c r="C173" s="221" t="s">
        <v>265</v>
      </c>
      <c r="D173" s="221" t="s">
        <v>144</v>
      </c>
      <c r="E173" s="222" t="s">
        <v>292</v>
      </c>
      <c r="F173" s="223" t="s">
        <v>293</v>
      </c>
      <c r="G173" s="224" t="s">
        <v>147</v>
      </c>
      <c r="H173" s="225">
        <v>31</v>
      </c>
      <c r="I173" s="226"/>
      <c r="J173" s="227">
        <f>ROUND(I173*H173,2)</f>
        <v>0</v>
      </c>
      <c r="K173" s="223" t="s">
        <v>162</v>
      </c>
      <c r="L173" s="72"/>
      <c r="M173" s="228" t="s">
        <v>30</v>
      </c>
      <c r="N173" s="229" t="s">
        <v>45</v>
      </c>
      <c r="O173" s="47"/>
      <c r="P173" s="230">
        <f>O173*H173</f>
        <v>0</v>
      </c>
      <c r="Q173" s="230">
        <v>0.001</v>
      </c>
      <c r="R173" s="230">
        <f>Q173*H173</f>
        <v>0.031</v>
      </c>
      <c r="S173" s="230">
        <v>0.00031</v>
      </c>
      <c r="T173" s="231">
        <f>S173*H173</f>
        <v>0.0096100000000000005</v>
      </c>
      <c r="AR173" s="24" t="s">
        <v>185</v>
      </c>
      <c r="AT173" s="24" t="s">
        <v>144</v>
      </c>
      <c r="AU173" s="24" t="s">
        <v>84</v>
      </c>
      <c r="AY173" s="24" t="s">
        <v>141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24" t="s">
        <v>82</v>
      </c>
      <c r="BK173" s="232">
        <f>ROUND(I173*H173,2)</f>
        <v>0</v>
      </c>
      <c r="BL173" s="24" t="s">
        <v>185</v>
      </c>
      <c r="BM173" s="24" t="s">
        <v>294</v>
      </c>
    </row>
    <row r="174" s="11" customFormat="1">
      <c r="B174" s="233"/>
      <c r="C174" s="234"/>
      <c r="D174" s="235" t="s">
        <v>150</v>
      </c>
      <c r="E174" s="236" t="s">
        <v>30</v>
      </c>
      <c r="F174" s="237" t="s">
        <v>295</v>
      </c>
      <c r="G174" s="234"/>
      <c r="H174" s="236" t="s">
        <v>30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AT174" s="243" t="s">
        <v>150</v>
      </c>
      <c r="AU174" s="243" t="s">
        <v>84</v>
      </c>
      <c r="AV174" s="11" t="s">
        <v>82</v>
      </c>
      <c r="AW174" s="11" t="s">
        <v>37</v>
      </c>
      <c r="AX174" s="11" t="s">
        <v>74</v>
      </c>
      <c r="AY174" s="243" t="s">
        <v>141</v>
      </c>
    </row>
    <row r="175" s="12" customFormat="1">
      <c r="B175" s="244"/>
      <c r="C175" s="245"/>
      <c r="D175" s="235" t="s">
        <v>150</v>
      </c>
      <c r="E175" s="246" t="s">
        <v>30</v>
      </c>
      <c r="F175" s="247" t="s">
        <v>925</v>
      </c>
      <c r="G175" s="245"/>
      <c r="H175" s="248">
        <v>31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AT175" s="254" t="s">
        <v>150</v>
      </c>
      <c r="AU175" s="254" t="s">
        <v>84</v>
      </c>
      <c r="AV175" s="12" t="s">
        <v>84</v>
      </c>
      <c r="AW175" s="12" t="s">
        <v>37</v>
      </c>
      <c r="AX175" s="12" t="s">
        <v>82</v>
      </c>
      <c r="AY175" s="254" t="s">
        <v>141</v>
      </c>
    </row>
    <row r="176" s="10" customFormat="1" ht="29.88" customHeight="1">
      <c r="B176" s="205"/>
      <c r="C176" s="206"/>
      <c r="D176" s="207" t="s">
        <v>73</v>
      </c>
      <c r="E176" s="219" t="s">
        <v>297</v>
      </c>
      <c r="F176" s="219" t="s">
        <v>298</v>
      </c>
      <c r="G176" s="206"/>
      <c r="H176" s="206"/>
      <c r="I176" s="209"/>
      <c r="J176" s="220">
        <f>BK176</f>
        <v>0</v>
      </c>
      <c r="K176" s="206"/>
      <c r="L176" s="211"/>
      <c r="M176" s="212"/>
      <c r="N176" s="213"/>
      <c r="O176" s="213"/>
      <c r="P176" s="214">
        <f>SUM(P177:P183)</f>
        <v>0</v>
      </c>
      <c r="Q176" s="213"/>
      <c r="R176" s="214">
        <f>SUM(R177:R183)</f>
        <v>0</v>
      </c>
      <c r="S176" s="213"/>
      <c r="T176" s="215">
        <f>SUM(T177:T183)</f>
        <v>0</v>
      </c>
      <c r="AR176" s="216" t="s">
        <v>82</v>
      </c>
      <c r="AT176" s="217" t="s">
        <v>73</v>
      </c>
      <c r="AU176" s="217" t="s">
        <v>82</v>
      </c>
      <c r="AY176" s="216" t="s">
        <v>141</v>
      </c>
      <c r="BK176" s="218">
        <f>SUM(BK177:BK183)</f>
        <v>0</v>
      </c>
    </row>
    <row r="177" s="1" customFormat="1" ht="25.5" customHeight="1">
      <c r="B177" s="46"/>
      <c r="C177" s="221" t="s">
        <v>270</v>
      </c>
      <c r="D177" s="221" t="s">
        <v>144</v>
      </c>
      <c r="E177" s="222" t="s">
        <v>300</v>
      </c>
      <c r="F177" s="223" t="s">
        <v>301</v>
      </c>
      <c r="G177" s="224" t="s">
        <v>302</v>
      </c>
      <c r="H177" s="225">
        <v>1.8200000000000001</v>
      </c>
      <c r="I177" s="226"/>
      <c r="J177" s="227">
        <f>ROUND(I177*H177,2)</f>
        <v>0</v>
      </c>
      <c r="K177" s="223" t="s">
        <v>162</v>
      </c>
      <c r="L177" s="72"/>
      <c r="M177" s="228" t="s">
        <v>30</v>
      </c>
      <c r="N177" s="229" t="s">
        <v>45</v>
      </c>
      <c r="O177" s="47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AR177" s="24" t="s">
        <v>148</v>
      </c>
      <c r="AT177" s="24" t="s">
        <v>144</v>
      </c>
      <c r="AU177" s="24" t="s">
        <v>84</v>
      </c>
      <c r="AY177" s="24" t="s">
        <v>141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24" t="s">
        <v>82</v>
      </c>
      <c r="BK177" s="232">
        <f>ROUND(I177*H177,2)</f>
        <v>0</v>
      </c>
      <c r="BL177" s="24" t="s">
        <v>148</v>
      </c>
      <c r="BM177" s="24" t="s">
        <v>303</v>
      </c>
    </row>
    <row r="178" s="1" customFormat="1" ht="25.5" customHeight="1">
      <c r="B178" s="46"/>
      <c r="C178" s="221" t="s">
        <v>9</v>
      </c>
      <c r="D178" s="221" t="s">
        <v>144</v>
      </c>
      <c r="E178" s="222" t="s">
        <v>305</v>
      </c>
      <c r="F178" s="223" t="s">
        <v>306</v>
      </c>
      <c r="G178" s="224" t="s">
        <v>302</v>
      </c>
      <c r="H178" s="225">
        <v>1.8200000000000001</v>
      </c>
      <c r="I178" s="226"/>
      <c r="J178" s="227">
        <f>ROUND(I178*H178,2)</f>
        <v>0</v>
      </c>
      <c r="K178" s="223" t="s">
        <v>162</v>
      </c>
      <c r="L178" s="72"/>
      <c r="M178" s="228" t="s">
        <v>30</v>
      </c>
      <c r="N178" s="229" t="s">
        <v>45</v>
      </c>
      <c r="O178" s="47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AR178" s="24" t="s">
        <v>148</v>
      </c>
      <c r="AT178" s="24" t="s">
        <v>144</v>
      </c>
      <c r="AU178" s="24" t="s">
        <v>84</v>
      </c>
      <c r="AY178" s="24" t="s">
        <v>141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24" t="s">
        <v>82</v>
      </c>
      <c r="BK178" s="232">
        <f>ROUND(I178*H178,2)</f>
        <v>0</v>
      </c>
      <c r="BL178" s="24" t="s">
        <v>148</v>
      </c>
      <c r="BM178" s="24" t="s">
        <v>307</v>
      </c>
    </row>
    <row r="179" s="1" customFormat="1" ht="25.5" customHeight="1">
      <c r="B179" s="46"/>
      <c r="C179" s="221" t="s">
        <v>277</v>
      </c>
      <c r="D179" s="221" t="s">
        <v>144</v>
      </c>
      <c r="E179" s="222" t="s">
        <v>309</v>
      </c>
      <c r="F179" s="223" t="s">
        <v>310</v>
      </c>
      <c r="G179" s="224" t="s">
        <v>302</v>
      </c>
      <c r="H179" s="225">
        <v>16.379999999999999</v>
      </c>
      <c r="I179" s="226"/>
      <c r="J179" s="227">
        <f>ROUND(I179*H179,2)</f>
        <v>0</v>
      </c>
      <c r="K179" s="223" t="s">
        <v>162</v>
      </c>
      <c r="L179" s="72"/>
      <c r="M179" s="228" t="s">
        <v>30</v>
      </c>
      <c r="N179" s="229" t="s">
        <v>45</v>
      </c>
      <c r="O179" s="47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AR179" s="24" t="s">
        <v>148</v>
      </c>
      <c r="AT179" s="24" t="s">
        <v>144</v>
      </c>
      <c r="AU179" s="24" t="s">
        <v>84</v>
      </c>
      <c r="AY179" s="24" t="s">
        <v>141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24" t="s">
        <v>82</v>
      </c>
      <c r="BK179" s="232">
        <f>ROUND(I179*H179,2)</f>
        <v>0</v>
      </c>
      <c r="BL179" s="24" t="s">
        <v>148</v>
      </c>
      <c r="BM179" s="24" t="s">
        <v>311</v>
      </c>
    </row>
    <row r="180" s="11" customFormat="1">
      <c r="B180" s="233"/>
      <c r="C180" s="234"/>
      <c r="D180" s="235" t="s">
        <v>150</v>
      </c>
      <c r="E180" s="236" t="s">
        <v>30</v>
      </c>
      <c r="F180" s="237" t="s">
        <v>312</v>
      </c>
      <c r="G180" s="234"/>
      <c r="H180" s="236" t="s">
        <v>30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AT180" s="243" t="s">
        <v>150</v>
      </c>
      <c r="AU180" s="243" t="s">
        <v>84</v>
      </c>
      <c r="AV180" s="11" t="s">
        <v>82</v>
      </c>
      <c r="AW180" s="11" t="s">
        <v>37</v>
      </c>
      <c r="AX180" s="11" t="s">
        <v>74</v>
      </c>
      <c r="AY180" s="243" t="s">
        <v>141</v>
      </c>
    </row>
    <row r="181" s="12" customFormat="1">
      <c r="B181" s="244"/>
      <c r="C181" s="245"/>
      <c r="D181" s="235" t="s">
        <v>150</v>
      </c>
      <c r="E181" s="246" t="s">
        <v>30</v>
      </c>
      <c r="F181" s="247" t="s">
        <v>926</v>
      </c>
      <c r="G181" s="245"/>
      <c r="H181" s="248">
        <v>16.379999999999999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AT181" s="254" t="s">
        <v>150</v>
      </c>
      <c r="AU181" s="254" t="s">
        <v>84</v>
      </c>
      <c r="AV181" s="12" t="s">
        <v>84</v>
      </c>
      <c r="AW181" s="12" t="s">
        <v>37</v>
      </c>
      <c r="AX181" s="12" t="s">
        <v>82</v>
      </c>
      <c r="AY181" s="254" t="s">
        <v>141</v>
      </c>
    </row>
    <row r="182" s="1" customFormat="1" ht="25.5" customHeight="1">
      <c r="B182" s="46"/>
      <c r="C182" s="221" t="s">
        <v>282</v>
      </c>
      <c r="D182" s="221" t="s">
        <v>144</v>
      </c>
      <c r="E182" s="222" t="s">
        <v>315</v>
      </c>
      <c r="F182" s="223" t="s">
        <v>316</v>
      </c>
      <c r="G182" s="224" t="s">
        <v>302</v>
      </c>
      <c r="H182" s="225">
        <v>1.129</v>
      </c>
      <c r="I182" s="226"/>
      <c r="J182" s="227">
        <f>ROUND(I182*H182,2)</f>
        <v>0</v>
      </c>
      <c r="K182" s="223" t="s">
        <v>162</v>
      </c>
      <c r="L182" s="72"/>
      <c r="M182" s="228" t="s">
        <v>30</v>
      </c>
      <c r="N182" s="229" t="s">
        <v>45</v>
      </c>
      <c r="O182" s="47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AR182" s="24" t="s">
        <v>148</v>
      </c>
      <c r="AT182" s="24" t="s">
        <v>144</v>
      </c>
      <c r="AU182" s="24" t="s">
        <v>84</v>
      </c>
      <c r="AY182" s="24" t="s">
        <v>141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24" t="s">
        <v>82</v>
      </c>
      <c r="BK182" s="232">
        <f>ROUND(I182*H182,2)</f>
        <v>0</v>
      </c>
      <c r="BL182" s="24" t="s">
        <v>148</v>
      </c>
      <c r="BM182" s="24" t="s">
        <v>317</v>
      </c>
    </row>
    <row r="183" s="1" customFormat="1" ht="25.5" customHeight="1">
      <c r="B183" s="46"/>
      <c r="C183" s="221" t="s">
        <v>291</v>
      </c>
      <c r="D183" s="221" t="s">
        <v>144</v>
      </c>
      <c r="E183" s="222" t="s">
        <v>319</v>
      </c>
      <c r="F183" s="223" t="s">
        <v>320</v>
      </c>
      <c r="G183" s="224" t="s">
        <v>302</v>
      </c>
      <c r="H183" s="225">
        <v>0.69099999999999995</v>
      </c>
      <c r="I183" s="226"/>
      <c r="J183" s="227">
        <f>ROUND(I183*H183,2)</f>
        <v>0</v>
      </c>
      <c r="K183" s="223" t="s">
        <v>162</v>
      </c>
      <c r="L183" s="72"/>
      <c r="M183" s="228" t="s">
        <v>30</v>
      </c>
      <c r="N183" s="229" t="s">
        <v>45</v>
      </c>
      <c r="O183" s="47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AR183" s="24" t="s">
        <v>148</v>
      </c>
      <c r="AT183" s="24" t="s">
        <v>144</v>
      </c>
      <c r="AU183" s="24" t="s">
        <v>84</v>
      </c>
      <c r="AY183" s="24" t="s">
        <v>141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24" t="s">
        <v>82</v>
      </c>
      <c r="BK183" s="232">
        <f>ROUND(I183*H183,2)</f>
        <v>0</v>
      </c>
      <c r="BL183" s="24" t="s">
        <v>148</v>
      </c>
      <c r="BM183" s="24" t="s">
        <v>321</v>
      </c>
    </row>
    <row r="184" s="10" customFormat="1" ht="29.88" customHeight="1">
      <c r="B184" s="205"/>
      <c r="C184" s="206"/>
      <c r="D184" s="207" t="s">
        <v>73</v>
      </c>
      <c r="E184" s="219" t="s">
        <v>322</v>
      </c>
      <c r="F184" s="219" t="s">
        <v>323</v>
      </c>
      <c r="G184" s="206"/>
      <c r="H184" s="206"/>
      <c r="I184" s="209"/>
      <c r="J184" s="220">
        <f>BK184</f>
        <v>0</v>
      </c>
      <c r="K184" s="206"/>
      <c r="L184" s="211"/>
      <c r="M184" s="212"/>
      <c r="N184" s="213"/>
      <c r="O184" s="213"/>
      <c r="P184" s="214">
        <f>P185</f>
        <v>0</v>
      </c>
      <c r="Q184" s="213"/>
      <c r="R184" s="214">
        <f>R185</f>
        <v>0</v>
      </c>
      <c r="S184" s="213"/>
      <c r="T184" s="215">
        <f>T185</f>
        <v>0</v>
      </c>
      <c r="AR184" s="216" t="s">
        <v>82</v>
      </c>
      <c r="AT184" s="217" t="s">
        <v>73</v>
      </c>
      <c r="AU184" s="217" t="s">
        <v>82</v>
      </c>
      <c r="AY184" s="216" t="s">
        <v>141</v>
      </c>
      <c r="BK184" s="218">
        <f>BK185</f>
        <v>0</v>
      </c>
    </row>
    <row r="185" s="1" customFormat="1" ht="25.5" customHeight="1">
      <c r="B185" s="46"/>
      <c r="C185" s="221" t="s">
        <v>299</v>
      </c>
      <c r="D185" s="221" t="s">
        <v>144</v>
      </c>
      <c r="E185" s="222" t="s">
        <v>325</v>
      </c>
      <c r="F185" s="223" t="s">
        <v>326</v>
      </c>
      <c r="G185" s="224" t="s">
        <v>302</v>
      </c>
      <c r="H185" s="225">
        <v>0.032000000000000001</v>
      </c>
      <c r="I185" s="226"/>
      <c r="J185" s="227">
        <f>ROUND(I185*H185,2)</f>
        <v>0</v>
      </c>
      <c r="K185" s="223" t="s">
        <v>162</v>
      </c>
      <c r="L185" s="72"/>
      <c r="M185" s="228" t="s">
        <v>30</v>
      </c>
      <c r="N185" s="229" t="s">
        <v>45</v>
      </c>
      <c r="O185" s="47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AR185" s="24" t="s">
        <v>148</v>
      </c>
      <c r="AT185" s="24" t="s">
        <v>144</v>
      </c>
      <c r="AU185" s="24" t="s">
        <v>84</v>
      </c>
      <c r="AY185" s="24" t="s">
        <v>141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24" t="s">
        <v>82</v>
      </c>
      <c r="BK185" s="232">
        <f>ROUND(I185*H185,2)</f>
        <v>0</v>
      </c>
      <c r="BL185" s="24" t="s">
        <v>148</v>
      </c>
      <c r="BM185" s="24" t="s">
        <v>327</v>
      </c>
    </row>
    <row r="186" s="10" customFormat="1" ht="37.44" customHeight="1">
      <c r="B186" s="205"/>
      <c r="C186" s="206"/>
      <c r="D186" s="207" t="s">
        <v>73</v>
      </c>
      <c r="E186" s="208" t="s">
        <v>328</v>
      </c>
      <c r="F186" s="208" t="s">
        <v>329</v>
      </c>
      <c r="G186" s="206"/>
      <c r="H186" s="206"/>
      <c r="I186" s="209"/>
      <c r="J186" s="210">
        <f>BK186</f>
        <v>0</v>
      </c>
      <c r="K186" s="206"/>
      <c r="L186" s="211"/>
      <c r="M186" s="212"/>
      <c r="N186" s="213"/>
      <c r="O186" s="213"/>
      <c r="P186" s="214">
        <f>P187+P211+P237+P262+P295+P307+P326</f>
        <v>0</v>
      </c>
      <c r="Q186" s="213"/>
      <c r="R186" s="214">
        <f>R187+R211+R237+R262+R295+R307+R326</f>
        <v>3.0304670000000002</v>
      </c>
      <c r="S186" s="213"/>
      <c r="T186" s="215">
        <f>T187+T211+T237+T262+T295+T307+T326</f>
        <v>0</v>
      </c>
      <c r="AR186" s="216" t="s">
        <v>84</v>
      </c>
      <c r="AT186" s="217" t="s">
        <v>73</v>
      </c>
      <c r="AU186" s="217" t="s">
        <v>74</v>
      </c>
      <c r="AY186" s="216" t="s">
        <v>141</v>
      </c>
      <c r="BK186" s="218">
        <f>BK187+BK211+BK237+BK262+BK295+BK307+BK326</f>
        <v>0</v>
      </c>
    </row>
    <row r="187" s="10" customFormat="1" ht="19.92" customHeight="1">
      <c r="B187" s="205"/>
      <c r="C187" s="206"/>
      <c r="D187" s="207" t="s">
        <v>73</v>
      </c>
      <c r="E187" s="219" t="s">
        <v>330</v>
      </c>
      <c r="F187" s="219" t="s">
        <v>331</v>
      </c>
      <c r="G187" s="206"/>
      <c r="H187" s="206"/>
      <c r="I187" s="209"/>
      <c r="J187" s="220">
        <f>BK187</f>
        <v>0</v>
      </c>
      <c r="K187" s="206"/>
      <c r="L187" s="211"/>
      <c r="M187" s="212"/>
      <c r="N187" s="213"/>
      <c r="O187" s="213"/>
      <c r="P187" s="214">
        <f>SUM(P188:P210)</f>
        <v>0</v>
      </c>
      <c r="Q187" s="213"/>
      <c r="R187" s="214">
        <f>SUM(R188:R210)</f>
        <v>0.1794</v>
      </c>
      <c r="S187" s="213"/>
      <c r="T187" s="215">
        <f>SUM(T188:T210)</f>
        <v>0</v>
      </c>
      <c r="AR187" s="216" t="s">
        <v>84</v>
      </c>
      <c r="AT187" s="217" t="s">
        <v>73</v>
      </c>
      <c r="AU187" s="217" t="s">
        <v>82</v>
      </c>
      <c r="AY187" s="216" t="s">
        <v>141</v>
      </c>
      <c r="BK187" s="218">
        <f>SUM(BK188:BK210)</f>
        <v>0</v>
      </c>
    </row>
    <row r="188" s="1" customFormat="1" ht="25.5" customHeight="1">
      <c r="B188" s="46"/>
      <c r="C188" s="221" t="s">
        <v>304</v>
      </c>
      <c r="D188" s="221" t="s">
        <v>144</v>
      </c>
      <c r="E188" s="222" t="s">
        <v>333</v>
      </c>
      <c r="F188" s="223" t="s">
        <v>334</v>
      </c>
      <c r="G188" s="224" t="s">
        <v>147</v>
      </c>
      <c r="H188" s="225">
        <v>19</v>
      </c>
      <c r="I188" s="226"/>
      <c r="J188" s="227">
        <f>ROUND(I188*H188,2)</f>
        <v>0</v>
      </c>
      <c r="K188" s="223" t="s">
        <v>162</v>
      </c>
      <c r="L188" s="72"/>
      <c r="M188" s="228" t="s">
        <v>30</v>
      </c>
      <c r="N188" s="229" t="s">
        <v>45</v>
      </c>
      <c r="O188" s="47"/>
      <c r="P188" s="230">
        <f>O188*H188</f>
        <v>0</v>
      </c>
      <c r="Q188" s="230">
        <v>0.0060000000000000001</v>
      </c>
      <c r="R188" s="230">
        <f>Q188*H188</f>
        <v>0.114</v>
      </c>
      <c r="S188" s="230">
        <v>0</v>
      </c>
      <c r="T188" s="231">
        <f>S188*H188</f>
        <v>0</v>
      </c>
      <c r="AR188" s="24" t="s">
        <v>185</v>
      </c>
      <c r="AT188" s="24" t="s">
        <v>144</v>
      </c>
      <c r="AU188" s="24" t="s">
        <v>84</v>
      </c>
      <c r="AY188" s="24" t="s">
        <v>141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24" t="s">
        <v>82</v>
      </c>
      <c r="BK188" s="232">
        <f>ROUND(I188*H188,2)</f>
        <v>0</v>
      </c>
      <c r="BL188" s="24" t="s">
        <v>185</v>
      </c>
      <c r="BM188" s="24" t="s">
        <v>335</v>
      </c>
    </row>
    <row r="189" s="11" customFormat="1">
      <c r="B189" s="233"/>
      <c r="C189" s="234"/>
      <c r="D189" s="235" t="s">
        <v>150</v>
      </c>
      <c r="E189" s="236" t="s">
        <v>30</v>
      </c>
      <c r="F189" s="237" t="s">
        <v>336</v>
      </c>
      <c r="G189" s="234"/>
      <c r="H189" s="236" t="s">
        <v>30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AT189" s="243" t="s">
        <v>150</v>
      </c>
      <c r="AU189" s="243" t="s">
        <v>84</v>
      </c>
      <c r="AV189" s="11" t="s">
        <v>82</v>
      </c>
      <c r="AW189" s="11" t="s">
        <v>37</v>
      </c>
      <c r="AX189" s="11" t="s">
        <v>74</v>
      </c>
      <c r="AY189" s="243" t="s">
        <v>141</v>
      </c>
    </row>
    <row r="190" s="11" customFormat="1">
      <c r="B190" s="233"/>
      <c r="C190" s="234"/>
      <c r="D190" s="235" t="s">
        <v>150</v>
      </c>
      <c r="E190" s="236" t="s">
        <v>30</v>
      </c>
      <c r="F190" s="237" t="s">
        <v>337</v>
      </c>
      <c r="G190" s="234"/>
      <c r="H190" s="236" t="s">
        <v>30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AT190" s="243" t="s">
        <v>150</v>
      </c>
      <c r="AU190" s="243" t="s">
        <v>84</v>
      </c>
      <c r="AV190" s="11" t="s">
        <v>82</v>
      </c>
      <c r="AW190" s="11" t="s">
        <v>37</v>
      </c>
      <c r="AX190" s="11" t="s">
        <v>74</v>
      </c>
      <c r="AY190" s="243" t="s">
        <v>141</v>
      </c>
    </row>
    <row r="191" s="12" customFormat="1">
      <c r="B191" s="244"/>
      <c r="C191" s="245"/>
      <c r="D191" s="235" t="s">
        <v>150</v>
      </c>
      <c r="E191" s="246" t="s">
        <v>30</v>
      </c>
      <c r="F191" s="247" t="s">
        <v>806</v>
      </c>
      <c r="G191" s="245"/>
      <c r="H191" s="248">
        <v>3.8399999999999999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AT191" s="254" t="s">
        <v>150</v>
      </c>
      <c r="AU191" s="254" t="s">
        <v>84</v>
      </c>
      <c r="AV191" s="12" t="s">
        <v>84</v>
      </c>
      <c r="AW191" s="12" t="s">
        <v>37</v>
      </c>
      <c r="AX191" s="12" t="s">
        <v>74</v>
      </c>
      <c r="AY191" s="254" t="s">
        <v>141</v>
      </c>
    </row>
    <row r="192" s="11" customFormat="1">
      <c r="B192" s="233"/>
      <c r="C192" s="234"/>
      <c r="D192" s="235" t="s">
        <v>150</v>
      </c>
      <c r="E192" s="236" t="s">
        <v>30</v>
      </c>
      <c r="F192" s="237" t="s">
        <v>339</v>
      </c>
      <c r="G192" s="234"/>
      <c r="H192" s="236" t="s">
        <v>30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AT192" s="243" t="s">
        <v>150</v>
      </c>
      <c r="AU192" s="243" t="s">
        <v>84</v>
      </c>
      <c r="AV192" s="11" t="s">
        <v>82</v>
      </c>
      <c r="AW192" s="11" t="s">
        <v>37</v>
      </c>
      <c r="AX192" s="11" t="s">
        <v>74</v>
      </c>
      <c r="AY192" s="243" t="s">
        <v>141</v>
      </c>
    </row>
    <row r="193" s="12" customFormat="1">
      <c r="B193" s="244"/>
      <c r="C193" s="245"/>
      <c r="D193" s="235" t="s">
        <v>150</v>
      </c>
      <c r="E193" s="246" t="s">
        <v>30</v>
      </c>
      <c r="F193" s="247" t="s">
        <v>927</v>
      </c>
      <c r="G193" s="245"/>
      <c r="H193" s="248">
        <v>1.9199999999999999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AT193" s="254" t="s">
        <v>150</v>
      </c>
      <c r="AU193" s="254" t="s">
        <v>84</v>
      </c>
      <c r="AV193" s="12" t="s">
        <v>84</v>
      </c>
      <c r="AW193" s="12" t="s">
        <v>37</v>
      </c>
      <c r="AX193" s="12" t="s">
        <v>74</v>
      </c>
      <c r="AY193" s="254" t="s">
        <v>141</v>
      </c>
    </row>
    <row r="194" s="12" customFormat="1">
      <c r="B194" s="244"/>
      <c r="C194" s="245"/>
      <c r="D194" s="235" t="s">
        <v>150</v>
      </c>
      <c r="E194" s="246" t="s">
        <v>30</v>
      </c>
      <c r="F194" s="247" t="s">
        <v>928</v>
      </c>
      <c r="G194" s="245"/>
      <c r="H194" s="248">
        <v>0.34000000000000002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AT194" s="254" t="s">
        <v>150</v>
      </c>
      <c r="AU194" s="254" t="s">
        <v>84</v>
      </c>
      <c r="AV194" s="12" t="s">
        <v>84</v>
      </c>
      <c r="AW194" s="12" t="s">
        <v>37</v>
      </c>
      <c r="AX194" s="12" t="s">
        <v>74</v>
      </c>
      <c r="AY194" s="254" t="s">
        <v>141</v>
      </c>
    </row>
    <row r="195" s="14" customFormat="1">
      <c r="B195" s="266"/>
      <c r="C195" s="267"/>
      <c r="D195" s="235" t="s">
        <v>150</v>
      </c>
      <c r="E195" s="268" t="s">
        <v>30</v>
      </c>
      <c r="F195" s="269" t="s">
        <v>342</v>
      </c>
      <c r="G195" s="267"/>
      <c r="H195" s="270">
        <v>6.0999999999999996</v>
      </c>
      <c r="I195" s="271"/>
      <c r="J195" s="267"/>
      <c r="K195" s="267"/>
      <c r="L195" s="272"/>
      <c r="M195" s="273"/>
      <c r="N195" s="274"/>
      <c r="O195" s="274"/>
      <c r="P195" s="274"/>
      <c r="Q195" s="274"/>
      <c r="R195" s="274"/>
      <c r="S195" s="274"/>
      <c r="T195" s="275"/>
      <c r="AT195" s="276" t="s">
        <v>150</v>
      </c>
      <c r="AU195" s="276" t="s">
        <v>84</v>
      </c>
      <c r="AV195" s="14" t="s">
        <v>159</v>
      </c>
      <c r="AW195" s="14" t="s">
        <v>37</v>
      </c>
      <c r="AX195" s="14" t="s">
        <v>74</v>
      </c>
      <c r="AY195" s="276" t="s">
        <v>141</v>
      </c>
    </row>
    <row r="196" s="11" customFormat="1">
      <c r="B196" s="233"/>
      <c r="C196" s="234"/>
      <c r="D196" s="235" t="s">
        <v>150</v>
      </c>
      <c r="E196" s="236" t="s">
        <v>30</v>
      </c>
      <c r="F196" s="237" t="s">
        <v>343</v>
      </c>
      <c r="G196" s="234"/>
      <c r="H196" s="236" t="s">
        <v>30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AT196" s="243" t="s">
        <v>150</v>
      </c>
      <c r="AU196" s="243" t="s">
        <v>84</v>
      </c>
      <c r="AV196" s="11" t="s">
        <v>82</v>
      </c>
      <c r="AW196" s="11" t="s">
        <v>37</v>
      </c>
      <c r="AX196" s="11" t="s">
        <v>74</v>
      </c>
      <c r="AY196" s="243" t="s">
        <v>141</v>
      </c>
    </row>
    <row r="197" s="11" customFormat="1">
      <c r="B197" s="233"/>
      <c r="C197" s="234"/>
      <c r="D197" s="235" t="s">
        <v>150</v>
      </c>
      <c r="E197" s="236" t="s">
        <v>30</v>
      </c>
      <c r="F197" s="237" t="s">
        <v>337</v>
      </c>
      <c r="G197" s="234"/>
      <c r="H197" s="236" t="s">
        <v>30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AT197" s="243" t="s">
        <v>150</v>
      </c>
      <c r="AU197" s="243" t="s">
        <v>84</v>
      </c>
      <c r="AV197" s="11" t="s">
        <v>82</v>
      </c>
      <c r="AW197" s="11" t="s">
        <v>37</v>
      </c>
      <c r="AX197" s="11" t="s">
        <v>74</v>
      </c>
      <c r="AY197" s="243" t="s">
        <v>141</v>
      </c>
    </row>
    <row r="198" s="12" customFormat="1">
      <c r="B198" s="244"/>
      <c r="C198" s="245"/>
      <c r="D198" s="235" t="s">
        <v>150</v>
      </c>
      <c r="E198" s="246" t="s">
        <v>30</v>
      </c>
      <c r="F198" s="247" t="s">
        <v>929</v>
      </c>
      <c r="G198" s="245"/>
      <c r="H198" s="248">
        <v>9.1199999999999992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AT198" s="254" t="s">
        <v>150</v>
      </c>
      <c r="AU198" s="254" t="s">
        <v>84</v>
      </c>
      <c r="AV198" s="12" t="s">
        <v>84</v>
      </c>
      <c r="AW198" s="12" t="s">
        <v>37</v>
      </c>
      <c r="AX198" s="12" t="s">
        <v>74</v>
      </c>
      <c r="AY198" s="254" t="s">
        <v>141</v>
      </c>
    </row>
    <row r="199" s="11" customFormat="1">
      <c r="B199" s="233"/>
      <c r="C199" s="234"/>
      <c r="D199" s="235" t="s">
        <v>150</v>
      </c>
      <c r="E199" s="236" t="s">
        <v>30</v>
      </c>
      <c r="F199" s="237" t="s">
        <v>339</v>
      </c>
      <c r="G199" s="234"/>
      <c r="H199" s="236" t="s">
        <v>30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AT199" s="243" t="s">
        <v>150</v>
      </c>
      <c r="AU199" s="243" t="s">
        <v>84</v>
      </c>
      <c r="AV199" s="11" t="s">
        <v>82</v>
      </c>
      <c r="AW199" s="11" t="s">
        <v>37</v>
      </c>
      <c r="AX199" s="11" t="s">
        <v>74</v>
      </c>
      <c r="AY199" s="243" t="s">
        <v>141</v>
      </c>
    </row>
    <row r="200" s="12" customFormat="1">
      <c r="B200" s="244"/>
      <c r="C200" s="245"/>
      <c r="D200" s="235" t="s">
        <v>150</v>
      </c>
      <c r="E200" s="246" t="s">
        <v>30</v>
      </c>
      <c r="F200" s="247" t="s">
        <v>810</v>
      </c>
      <c r="G200" s="245"/>
      <c r="H200" s="248">
        <v>3.1200000000000001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AT200" s="254" t="s">
        <v>150</v>
      </c>
      <c r="AU200" s="254" t="s">
        <v>84</v>
      </c>
      <c r="AV200" s="12" t="s">
        <v>84</v>
      </c>
      <c r="AW200" s="12" t="s">
        <v>37</v>
      </c>
      <c r="AX200" s="12" t="s">
        <v>74</v>
      </c>
      <c r="AY200" s="254" t="s">
        <v>141</v>
      </c>
    </row>
    <row r="201" s="12" customFormat="1">
      <c r="B201" s="244"/>
      <c r="C201" s="245"/>
      <c r="D201" s="235" t="s">
        <v>150</v>
      </c>
      <c r="E201" s="246" t="s">
        <v>30</v>
      </c>
      <c r="F201" s="247" t="s">
        <v>930</v>
      </c>
      <c r="G201" s="245"/>
      <c r="H201" s="248">
        <v>0.66000000000000003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AT201" s="254" t="s">
        <v>150</v>
      </c>
      <c r="AU201" s="254" t="s">
        <v>84</v>
      </c>
      <c r="AV201" s="12" t="s">
        <v>84</v>
      </c>
      <c r="AW201" s="12" t="s">
        <v>37</v>
      </c>
      <c r="AX201" s="12" t="s">
        <v>74</v>
      </c>
      <c r="AY201" s="254" t="s">
        <v>141</v>
      </c>
    </row>
    <row r="202" s="14" customFormat="1">
      <c r="B202" s="266"/>
      <c r="C202" s="267"/>
      <c r="D202" s="235" t="s">
        <v>150</v>
      </c>
      <c r="E202" s="268" t="s">
        <v>30</v>
      </c>
      <c r="F202" s="269" t="s">
        <v>347</v>
      </c>
      <c r="G202" s="267"/>
      <c r="H202" s="270">
        <v>12.9</v>
      </c>
      <c r="I202" s="271"/>
      <c r="J202" s="267"/>
      <c r="K202" s="267"/>
      <c r="L202" s="272"/>
      <c r="M202" s="273"/>
      <c r="N202" s="274"/>
      <c r="O202" s="274"/>
      <c r="P202" s="274"/>
      <c r="Q202" s="274"/>
      <c r="R202" s="274"/>
      <c r="S202" s="274"/>
      <c r="T202" s="275"/>
      <c r="AT202" s="276" t="s">
        <v>150</v>
      </c>
      <c r="AU202" s="276" t="s">
        <v>84</v>
      </c>
      <c r="AV202" s="14" t="s">
        <v>159</v>
      </c>
      <c r="AW202" s="14" t="s">
        <v>37</v>
      </c>
      <c r="AX202" s="14" t="s">
        <v>74</v>
      </c>
      <c r="AY202" s="276" t="s">
        <v>141</v>
      </c>
    </row>
    <row r="203" s="13" customFormat="1">
      <c r="B203" s="255"/>
      <c r="C203" s="256"/>
      <c r="D203" s="235" t="s">
        <v>150</v>
      </c>
      <c r="E203" s="257" t="s">
        <v>30</v>
      </c>
      <c r="F203" s="258" t="s">
        <v>170</v>
      </c>
      <c r="G203" s="256"/>
      <c r="H203" s="259">
        <v>19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AT203" s="265" t="s">
        <v>150</v>
      </c>
      <c r="AU203" s="265" t="s">
        <v>84</v>
      </c>
      <c r="AV203" s="13" t="s">
        <v>148</v>
      </c>
      <c r="AW203" s="13" t="s">
        <v>37</v>
      </c>
      <c r="AX203" s="13" t="s">
        <v>82</v>
      </c>
      <c r="AY203" s="265" t="s">
        <v>141</v>
      </c>
    </row>
    <row r="204" s="1" customFormat="1" ht="16.5" customHeight="1">
      <c r="B204" s="46"/>
      <c r="C204" s="277" t="s">
        <v>308</v>
      </c>
      <c r="D204" s="277" t="s">
        <v>349</v>
      </c>
      <c r="E204" s="278" t="s">
        <v>350</v>
      </c>
      <c r="F204" s="279" t="s">
        <v>351</v>
      </c>
      <c r="G204" s="280" t="s">
        <v>147</v>
      </c>
      <c r="H204" s="281">
        <v>6.2999999999999998</v>
      </c>
      <c r="I204" s="282"/>
      <c r="J204" s="283">
        <f>ROUND(I204*H204,2)</f>
        <v>0</v>
      </c>
      <c r="K204" s="279" t="s">
        <v>30</v>
      </c>
      <c r="L204" s="284"/>
      <c r="M204" s="285" t="s">
        <v>30</v>
      </c>
      <c r="N204" s="286" t="s">
        <v>45</v>
      </c>
      <c r="O204" s="47"/>
      <c r="P204" s="230">
        <f>O204*H204</f>
        <v>0</v>
      </c>
      <c r="Q204" s="230">
        <v>0.002</v>
      </c>
      <c r="R204" s="230">
        <f>Q204*H204</f>
        <v>0.0126</v>
      </c>
      <c r="S204" s="230">
        <v>0</v>
      </c>
      <c r="T204" s="231">
        <f>S204*H204</f>
        <v>0</v>
      </c>
      <c r="AR204" s="24" t="s">
        <v>348</v>
      </c>
      <c r="AT204" s="24" t="s">
        <v>349</v>
      </c>
      <c r="AU204" s="24" t="s">
        <v>84</v>
      </c>
      <c r="AY204" s="24" t="s">
        <v>141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24" t="s">
        <v>82</v>
      </c>
      <c r="BK204" s="232">
        <f>ROUND(I204*H204,2)</f>
        <v>0</v>
      </c>
      <c r="BL204" s="24" t="s">
        <v>185</v>
      </c>
      <c r="BM204" s="24" t="s">
        <v>352</v>
      </c>
    </row>
    <row r="205" s="11" customFormat="1">
      <c r="B205" s="233"/>
      <c r="C205" s="234"/>
      <c r="D205" s="235" t="s">
        <v>150</v>
      </c>
      <c r="E205" s="236" t="s">
        <v>30</v>
      </c>
      <c r="F205" s="237" t="s">
        <v>931</v>
      </c>
      <c r="G205" s="234"/>
      <c r="H205" s="236" t="s">
        <v>30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AT205" s="243" t="s">
        <v>150</v>
      </c>
      <c r="AU205" s="243" t="s">
        <v>84</v>
      </c>
      <c r="AV205" s="11" t="s">
        <v>82</v>
      </c>
      <c r="AW205" s="11" t="s">
        <v>37</v>
      </c>
      <c r="AX205" s="11" t="s">
        <v>74</v>
      </c>
      <c r="AY205" s="243" t="s">
        <v>141</v>
      </c>
    </row>
    <row r="206" s="12" customFormat="1">
      <c r="B206" s="244"/>
      <c r="C206" s="245"/>
      <c r="D206" s="235" t="s">
        <v>150</v>
      </c>
      <c r="E206" s="246" t="s">
        <v>30</v>
      </c>
      <c r="F206" s="247" t="s">
        <v>932</v>
      </c>
      <c r="G206" s="245"/>
      <c r="H206" s="248">
        <v>6.2999999999999998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AT206" s="254" t="s">
        <v>150</v>
      </c>
      <c r="AU206" s="254" t="s">
        <v>84</v>
      </c>
      <c r="AV206" s="12" t="s">
        <v>84</v>
      </c>
      <c r="AW206" s="12" t="s">
        <v>37</v>
      </c>
      <c r="AX206" s="12" t="s">
        <v>82</v>
      </c>
      <c r="AY206" s="254" t="s">
        <v>141</v>
      </c>
    </row>
    <row r="207" s="1" customFormat="1" ht="16.5" customHeight="1">
      <c r="B207" s="46"/>
      <c r="C207" s="277" t="s">
        <v>314</v>
      </c>
      <c r="D207" s="277" t="s">
        <v>349</v>
      </c>
      <c r="E207" s="278" t="s">
        <v>356</v>
      </c>
      <c r="F207" s="279" t="s">
        <v>357</v>
      </c>
      <c r="G207" s="280" t="s">
        <v>147</v>
      </c>
      <c r="H207" s="281">
        <v>13.199999999999999</v>
      </c>
      <c r="I207" s="282"/>
      <c r="J207" s="283">
        <f>ROUND(I207*H207,2)</f>
        <v>0</v>
      </c>
      <c r="K207" s="279" t="s">
        <v>30</v>
      </c>
      <c r="L207" s="284"/>
      <c r="M207" s="285" t="s">
        <v>30</v>
      </c>
      <c r="N207" s="286" t="s">
        <v>45</v>
      </c>
      <c r="O207" s="47"/>
      <c r="P207" s="230">
        <f>O207*H207</f>
        <v>0</v>
      </c>
      <c r="Q207" s="230">
        <v>0.0040000000000000001</v>
      </c>
      <c r="R207" s="230">
        <f>Q207*H207</f>
        <v>0.0528</v>
      </c>
      <c r="S207" s="230">
        <v>0</v>
      </c>
      <c r="T207" s="231">
        <f>S207*H207</f>
        <v>0</v>
      </c>
      <c r="AR207" s="24" t="s">
        <v>348</v>
      </c>
      <c r="AT207" s="24" t="s">
        <v>349</v>
      </c>
      <c r="AU207" s="24" t="s">
        <v>84</v>
      </c>
      <c r="AY207" s="24" t="s">
        <v>141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24" t="s">
        <v>82</v>
      </c>
      <c r="BK207" s="232">
        <f>ROUND(I207*H207,2)</f>
        <v>0</v>
      </c>
      <c r="BL207" s="24" t="s">
        <v>185</v>
      </c>
      <c r="BM207" s="24" t="s">
        <v>358</v>
      </c>
    </row>
    <row r="208" s="11" customFormat="1">
      <c r="B208" s="233"/>
      <c r="C208" s="234"/>
      <c r="D208" s="235" t="s">
        <v>150</v>
      </c>
      <c r="E208" s="236" t="s">
        <v>30</v>
      </c>
      <c r="F208" s="237" t="s">
        <v>359</v>
      </c>
      <c r="G208" s="234"/>
      <c r="H208" s="236" t="s">
        <v>30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AT208" s="243" t="s">
        <v>150</v>
      </c>
      <c r="AU208" s="243" t="s">
        <v>84</v>
      </c>
      <c r="AV208" s="11" t="s">
        <v>82</v>
      </c>
      <c r="AW208" s="11" t="s">
        <v>37</v>
      </c>
      <c r="AX208" s="11" t="s">
        <v>74</v>
      </c>
      <c r="AY208" s="243" t="s">
        <v>141</v>
      </c>
    </row>
    <row r="209" s="12" customFormat="1">
      <c r="B209" s="244"/>
      <c r="C209" s="245"/>
      <c r="D209" s="235" t="s">
        <v>150</v>
      </c>
      <c r="E209" s="246" t="s">
        <v>30</v>
      </c>
      <c r="F209" s="247" t="s">
        <v>933</v>
      </c>
      <c r="G209" s="245"/>
      <c r="H209" s="248">
        <v>13.199999999999999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AT209" s="254" t="s">
        <v>150</v>
      </c>
      <c r="AU209" s="254" t="s">
        <v>84</v>
      </c>
      <c r="AV209" s="12" t="s">
        <v>84</v>
      </c>
      <c r="AW209" s="12" t="s">
        <v>37</v>
      </c>
      <c r="AX209" s="12" t="s">
        <v>82</v>
      </c>
      <c r="AY209" s="254" t="s">
        <v>141</v>
      </c>
    </row>
    <row r="210" s="1" customFormat="1" ht="16.5" customHeight="1">
      <c r="B210" s="46"/>
      <c r="C210" s="221" t="s">
        <v>318</v>
      </c>
      <c r="D210" s="221" t="s">
        <v>144</v>
      </c>
      <c r="E210" s="222" t="s">
        <v>362</v>
      </c>
      <c r="F210" s="223" t="s">
        <v>363</v>
      </c>
      <c r="G210" s="224" t="s">
        <v>302</v>
      </c>
      <c r="H210" s="225">
        <v>0.17899999999999999</v>
      </c>
      <c r="I210" s="226"/>
      <c r="J210" s="227">
        <f>ROUND(I210*H210,2)</f>
        <v>0</v>
      </c>
      <c r="K210" s="223" t="s">
        <v>162</v>
      </c>
      <c r="L210" s="72"/>
      <c r="M210" s="228" t="s">
        <v>30</v>
      </c>
      <c r="N210" s="229" t="s">
        <v>45</v>
      </c>
      <c r="O210" s="47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AR210" s="24" t="s">
        <v>185</v>
      </c>
      <c r="AT210" s="24" t="s">
        <v>144</v>
      </c>
      <c r="AU210" s="24" t="s">
        <v>84</v>
      </c>
      <c r="AY210" s="24" t="s">
        <v>141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24" t="s">
        <v>82</v>
      </c>
      <c r="BK210" s="232">
        <f>ROUND(I210*H210,2)</f>
        <v>0</v>
      </c>
      <c r="BL210" s="24" t="s">
        <v>185</v>
      </c>
      <c r="BM210" s="24" t="s">
        <v>364</v>
      </c>
    </row>
    <row r="211" s="10" customFormat="1" ht="29.88" customHeight="1">
      <c r="B211" s="205"/>
      <c r="C211" s="206"/>
      <c r="D211" s="207" t="s">
        <v>73</v>
      </c>
      <c r="E211" s="219" t="s">
        <v>399</v>
      </c>
      <c r="F211" s="219" t="s">
        <v>400</v>
      </c>
      <c r="G211" s="206"/>
      <c r="H211" s="206"/>
      <c r="I211" s="209"/>
      <c r="J211" s="220">
        <f>BK211</f>
        <v>0</v>
      </c>
      <c r="K211" s="206"/>
      <c r="L211" s="211"/>
      <c r="M211" s="212"/>
      <c r="N211" s="213"/>
      <c r="O211" s="213"/>
      <c r="P211" s="214">
        <f>SUM(P212:P236)</f>
        <v>0</v>
      </c>
      <c r="Q211" s="213"/>
      <c r="R211" s="214">
        <f>SUM(R212:R236)</f>
        <v>1.223754</v>
      </c>
      <c r="S211" s="213"/>
      <c r="T211" s="215">
        <f>SUM(T212:T236)</f>
        <v>0</v>
      </c>
      <c r="AR211" s="216" t="s">
        <v>84</v>
      </c>
      <c r="AT211" s="217" t="s">
        <v>73</v>
      </c>
      <c r="AU211" s="217" t="s">
        <v>82</v>
      </c>
      <c r="AY211" s="216" t="s">
        <v>141</v>
      </c>
      <c r="BK211" s="218">
        <f>SUM(BK212:BK236)</f>
        <v>0</v>
      </c>
    </row>
    <row r="212" s="1" customFormat="1" ht="25.5" customHeight="1">
      <c r="B212" s="46"/>
      <c r="C212" s="221" t="s">
        <v>324</v>
      </c>
      <c r="D212" s="221" t="s">
        <v>144</v>
      </c>
      <c r="E212" s="222" t="s">
        <v>402</v>
      </c>
      <c r="F212" s="223" t="s">
        <v>403</v>
      </c>
      <c r="G212" s="224" t="s">
        <v>147</v>
      </c>
      <c r="H212" s="225">
        <v>21.699999999999999</v>
      </c>
      <c r="I212" s="226"/>
      <c r="J212" s="227">
        <f>ROUND(I212*H212,2)</f>
        <v>0</v>
      </c>
      <c r="K212" s="223" t="s">
        <v>30</v>
      </c>
      <c r="L212" s="72"/>
      <c r="M212" s="228" t="s">
        <v>30</v>
      </c>
      <c r="N212" s="229" t="s">
        <v>45</v>
      </c>
      <c r="O212" s="47"/>
      <c r="P212" s="230">
        <f>O212*H212</f>
        <v>0</v>
      </c>
      <c r="Q212" s="230">
        <v>0.02962</v>
      </c>
      <c r="R212" s="230">
        <f>Q212*H212</f>
        <v>0.64275399999999994</v>
      </c>
      <c r="S212" s="230">
        <v>0</v>
      </c>
      <c r="T212" s="231">
        <f>S212*H212</f>
        <v>0</v>
      </c>
      <c r="AR212" s="24" t="s">
        <v>185</v>
      </c>
      <c r="AT212" s="24" t="s">
        <v>144</v>
      </c>
      <c r="AU212" s="24" t="s">
        <v>84</v>
      </c>
      <c r="AY212" s="24" t="s">
        <v>141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24" t="s">
        <v>82</v>
      </c>
      <c r="BK212" s="232">
        <f>ROUND(I212*H212,2)</f>
        <v>0</v>
      </c>
      <c r="BL212" s="24" t="s">
        <v>185</v>
      </c>
      <c r="BM212" s="24" t="s">
        <v>404</v>
      </c>
    </row>
    <row r="213" s="11" customFormat="1">
      <c r="B213" s="233"/>
      <c r="C213" s="234"/>
      <c r="D213" s="235" t="s">
        <v>150</v>
      </c>
      <c r="E213" s="236" t="s">
        <v>30</v>
      </c>
      <c r="F213" s="237" t="s">
        <v>405</v>
      </c>
      <c r="G213" s="234"/>
      <c r="H213" s="236" t="s">
        <v>30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AT213" s="243" t="s">
        <v>150</v>
      </c>
      <c r="AU213" s="243" t="s">
        <v>84</v>
      </c>
      <c r="AV213" s="11" t="s">
        <v>82</v>
      </c>
      <c r="AW213" s="11" t="s">
        <v>37</v>
      </c>
      <c r="AX213" s="11" t="s">
        <v>74</v>
      </c>
      <c r="AY213" s="243" t="s">
        <v>141</v>
      </c>
    </row>
    <row r="214" s="11" customFormat="1">
      <c r="B214" s="233"/>
      <c r="C214" s="234"/>
      <c r="D214" s="235" t="s">
        <v>150</v>
      </c>
      <c r="E214" s="236" t="s">
        <v>30</v>
      </c>
      <c r="F214" s="237" t="s">
        <v>337</v>
      </c>
      <c r="G214" s="234"/>
      <c r="H214" s="236" t="s">
        <v>30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AT214" s="243" t="s">
        <v>150</v>
      </c>
      <c r="AU214" s="243" t="s">
        <v>84</v>
      </c>
      <c r="AV214" s="11" t="s">
        <v>82</v>
      </c>
      <c r="AW214" s="11" t="s">
        <v>37</v>
      </c>
      <c r="AX214" s="11" t="s">
        <v>74</v>
      </c>
      <c r="AY214" s="243" t="s">
        <v>141</v>
      </c>
    </row>
    <row r="215" s="12" customFormat="1">
      <c r="B215" s="244"/>
      <c r="C215" s="245"/>
      <c r="D215" s="235" t="s">
        <v>150</v>
      </c>
      <c r="E215" s="246" t="s">
        <v>30</v>
      </c>
      <c r="F215" s="247" t="s">
        <v>929</v>
      </c>
      <c r="G215" s="245"/>
      <c r="H215" s="248">
        <v>9.1199999999999992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AT215" s="254" t="s">
        <v>150</v>
      </c>
      <c r="AU215" s="254" t="s">
        <v>84</v>
      </c>
      <c r="AV215" s="12" t="s">
        <v>84</v>
      </c>
      <c r="AW215" s="12" t="s">
        <v>37</v>
      </c>
      <c r="AX215" s="12" t="s">
        <v>74</v>
      </c>
      <c r="AY215" s="254" t="s">
        <v>141</v>
      </c>
    </row>
    <row r="216" s="11" customFormat="1">
      <c r="B216" s="233"/>
      <c r="C216" s="234"/>
      <c r="D216" s="235" t="s">
        <v>150</v>
      </c>
      <c r="E216" s="236" t="s">
        <v>30</v>
      </c>
      <c r="F216" s="237" t="s">
        <v>339</v>
      </c>
      <c r="G216" s="234"/>
      <c r="H216" s="236" t="s">
        <v>30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AT216" s="243" t="s">
        <v>150</v>
      </c>
      <c r="AU216" s="243" t="s">
        <v>84</v>
      </c>
      <c r="AV216" s="11" t="s">
        <v>82</v>
      </c>
      <c r="AW216" s="11" t="s">
        <v>37</v>
      </c>
      <c r="AX216" s="11" t="s">
        <v>74</v>
      </c>
      <c r="AY216" s="243" t="s">
        <v>141</v>
      </c>
    </row>
    <row r="217" s="12" customFormat="1">
      <c r="B217" s="244"/>
      <c r="C217" s="245"/>
      <c r="D217" s="235" t="s">
        <v>150</v>
      </c>
      <c r="E217" s="246" t="s">
        <v>30</v>
      </c>
      <c r="F217" s="247" t="s">
        <v>810</v>
      </c>
      <c r="G217" s="245"/>
      <c r="H217" s="248">
        <v>3.1200000000000001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AT217" s="254" t="s">
        <v>150</v>
      </c>
      <c r="AU217" s="254" t="s">
        <v>84</v>
      </c>
      <c r="AV217" s="12" t="s">
        <v>84</v>
      </c>
      <c r="AW217" s="12" t="s">
        <v>37</v>
      </c>
      <c r="AX217" s="12" t="s">
        <v>74</v>
      </c>
      <c r="AY217" s="254" t="s">
        <v>141</v>
      </c>
    </row>
    <row r="218" s="12" customFormat="1">
      <c r="B218" s="244"/>
      <c r="C218" s="245"/>
      <c r="D218" s="235" t="s">
        <v>150</v>
      </c>
      <c r="E218" s="246" t="s">
        <v>30</v>
      </c>
      <c r="F218" s="247" t="s">
        <v>934</v>
      </c>
      <c r="G218" s="245"/>
      <c r="H218" s="248">
        <v>0.46000000000000002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AT218" s="254" t="s">
        <v>150</v>
      </c>
      <c r="AU218" s="254" t="s">
        <v>84</v>
      </c>
      <c r="AV218" s="12" t="s">
        <v>84</v>
      </c>
      <c r="AW218" s="12" t="s">
        <v>37</v>
      </c>
      <c r="AX218" s="12" t="s">
        <v>74</v>
      </c>
      <c r="AY218" s="254" t="s">
        <v>141</v>
      </c>
    </row>
    <row r="219" s="14" customFormat="1">
      <c r="B219" s="266"/>
      <c r="C219" s="267"/>
      <c r="D219" s="235" t="s">
        <v>150</v>
      </c>
      <c r="E219" s="268" t="s">
        <v>30</v>
      </c>
      <c r="F219" s="269" t="s">
        <v>342</v>
      </c>
      <c r="G219" s="267"/>
      <c r="H219" s="270">
        <v>12.699999999999999</v>
      </c>
      <c r="I219" s="271"/>
      <c r="J219" s="267"/>
      <c r="K219" s="267"/>
      <c r="L219" s="272"/>
      <c r="M219" s="273"/>
      <c r="N219" s="274"/>
      <c r="O219" s="274"/>
      <c r="P219" s="274"/>
      <c r="Q219" s="274"/>
      <c r="R219" s="274"/>
      <c r="S219" s="274"/>
      <c r="T219" s="275"/>
      <c r="AT219" s="276" t="s">
        <v>150</v>
      </c>
      <c r="AU219" s="276" t="s">
        <v>84</v>
      </c>
      <c r="AV219" s="14" t="s">
        <v>159</v>
      </c>
      <c r="AW219" s="14" t="s">
        <v>37</v>
      </c>
      <c r="AX219" s="14" t="s">
        <v>74</v>
      </c>
      <c r="AY219" s="276" t="s">
        <v>141</v>
      </c>
    </row>
    <row r="220" s="11" customFormat="1">
      <c r="B220" s="233"/>
      <c r="C220" s="234"/>
      <c r="D220" s="235" t="s">
        <v>150</v>
      </c>
      <c r="E220" s="236" t="s">
        <v>30</v>
      </c>
      <c r="F220" s="237" t="s">
        <v>407</v>
      </c>
      <c r="G220" s="234"/>
      <c r="H220" s="236" t="s">
        <v>30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AT220" s="243" t="s">
        <v>150</v>
      </c>
      <c r="AU220" s="243" t="s">
        <v>84</v>
      </c>
      <c r="AV220" s="11" t="s">
        <v>82</v>
      </c>
      <c r="AW220" s="11" t="s">
        <v>37</v>
      </c>
      <c r="AX220" s="11" t="s">
        <v>74</v>
      </c>
      <c r="AY220" s="243" t="s">
        <v>141</v>
      </c>
    </row>
    <row r="221" s="11" customFormat="1">
      <c r="B221" s="233"/>
      <c r="C221" s="234"/>
      <c r="D221" s="235" t="s">
        <v>150</v>
      </c>
      <c r="E221" s="236" t="s">
        <v>30</v>
      </c>
      <c r="F221" s="237" t="s">
        <v>337</v>
      </c>
      <c r="G221" s="234"/>
      <c r="H221" s="236" t="s">
        <v>30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AT221" s="243" t="s">
        <v>150</v>
      </c>
      <c r="AU221" s="243" t="s">
        <v>84</v>
      </c>
      <c r="AV221" s="11" t="s">
        <v>82</v>
      </c>
      <c r="AW221" s="11" t="s">
        <v>37</v>
      </c>
      <c r="AX221" s="11" t="s">
        <v>74</v>
      </c>
      <c r="AY221" s="243" t="s">
        <v>141</v>
      </c>
    </row>
    <row r="222" s="12" customFormat="1">
      <c r="B222" s="244"/>
      <c r="C222" s="245"/>
      <c r="D222" s="235" t="s">
        <v>150</v>
      </c>
      <c r="E222" s="246" t="s">
        <v>30</v>
      </c>
      <c r="F222" s="247" t="s">
        <v>935</v>
      </c>
      <c r="G222" s="245"/>
      <c r="H222" s="248">
        <v>6.7199999999999998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AT222" s="254" t="s">
        <v>150</v>
      </c>
      <c r="AU222" s="254" t="s">
        <v>84</v>
      </c>
      <c r="AV222" s="12" t="s">
        <v>84</v>
      </c>
      <c r="AW222" s="12" t="s">
        <v>37</v>
      </c>
      <c r="AX222" s="12" t="s">
        <v>74</v>
      </c>
      <c r="AY222" s="254" t="s">
        <v>141</v>
      </c>
    </row>
    <row r="223" s="11" customFormat="1">
      <c r="B223" s="233"/>
      <c r="C223" s="234"/>
      <c r="D223" s="235" t="s">
        <v>150</v>
      </c>
      <c r="E223" s="236" t="s">
        <v>30</v>
      </c>
      <c r="F223" s="237" t="s">
        <v>339</v>
      </c>
      <c r="G223" s="234"/>
      <c r="H223" s="236" t="s">
        <v>30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AT223" s="243" t="s">
        <v>150</v>
      </c>
      <c r="AU223" s="243" t="s">
        <v>84</v>
      </c>
      <c r="AV223" s="11" t="s">
        <v>82</v>
      </c>
      <c r="AW223" s="11" t="s">
        <v>37</v>
      </c>
      <c r="AX223" s="11" t="s">
        <v>74</v>
      </c>
      <c r="AY223" s="243" t="s">
        <v>141</v>
      </c>
    </row>
    <row r="224" s="12" customFormat="1">
      <c r="B224" s="244"/>
      <c r="C224" s="245"/>
      <c r="D224" s="235" t="s">
        <v>150</v>
      </c>
      <c r="E224" s="246" t="s">
        <v>30</v>
      </c>
      <c r="F224" s="247" t="s">
        <v>815</v>
      </c>
      <c r="G224" s="245"/>
      <c r="H224" s="248">
        <v>1.9199999999999999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AT224" s="254" t="s">
        <v>150</v>
      </c>
      <c r="AU224" s="254" t="s">
        <v>84</v>
      </c>
      <c r="AV224" s="12" t="s">
        <v>84</v>
      </c>
      <c r="AW224" s="12" t="s">
        <v>37</v>
      </c>
      <c r="AX224" s="12" t="s">
        <v>74</v>
      </c>
      <c r="AY224" s="254" t="s">
        <v>141</v>
      </c>
    </row>
    <row r="225" s="12" customFormat="1">
      <c r="B225" s="244"/>
      <c r="C225" s="245"/>
      <c r="D225" s="235" t="s">
        <v>150</v>
      </c>
      <c r="E225" s="246" t="s">
        <v>30</v>
      </c>
      <c r="F225" s="247" t="s">
        <v>816</v>
      </c>
      <c r="G225" s="245"/>
      <c r="H225" s="248">
        <v>0.35999999999999999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AT225" s="254" t="s">
        <v>150</v>
      </c>
      <c r="AU225" s="254" t="s">
        <v>84</v>
      </c>
      <c r="AV225" s="12" t="s">
        <v>84</v>
      </c>
      <c r="AW225" s="12" t="s">
        <v>37</v>
      </c>
      <c r="AX225" s="12" t="s">
        <v>74</v>
      </c>
      <c r="AY225" s="254" t="s">
        <v>141</v>
      </c>
    </row>
    <row r="226" s="14" customFormat="1">
      <c r="B226" s="266"/>
      <c r="C226" s="267"/>
      <c r="D226" s="235" t="s">
        <v>150</v>
      </c>
      <c r="E226" s="268" t="s">
        <v>30</v>
      </c>
      <c r="F226" s="269" t="s">
        <v>347</v>
      </c>
      <c r="G226" s="267"/>
      <c r="H226" s="270">
        <v>9</v>
      </c>
      <c r="I226" s="271"/>
      <c r="J226" s="267"/>
      <c r="K226" s="267"/>
      <c r="L226" s="272"/>
      <c r="M226" s="273"/>
      <c r="N226" s="274"/>
      <c r="O226" s="274"/>
      <c r="P226" s="274"/>
      <c r="Q226" s="274"/>
      <c r="R226" s="274"/>
      <c r="S226" s="274"/>
      <c r="T226" s="275"/>
      <c r="AT226" s="276" t="s">
        <v>150</v>
      </c>
      <c r="AU226" s="276" t="s">
        <v>84</v>
      </c>
      <c r="AV226" s="14" t="s">
        <v>159</v>
      </c>
      <c r="AW226" s="14" t="s">
        <v>37</v>
      </c>
      <c r="AX226" s="14" t="s">
        <v>74</v>
      </c>
      <c r="AY226" s="276" t="s">
        <v>141</v>
      </c>
    </row>
    <row r="227" s="13" customFormat="1">
      <c r="B227" s="255"/>
      <c r="C227" s="256"/>
      <c r="D227" s="235" t="s">
        <v>150</v>
      </c>
      <c r="E227" s="257" t="s">
        <v>30</v>
      </c>
      <c r="F227" s="258" t="s">
        <v>170</v>
      </c>
      <c r="G227" s="256"/>
      <c r="H227" s="259">
        <v>21.699999999999999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AT227" s="265" t="s">
        <v>150</v>
      </c>
      <c r="AU227" s="265" t="s">
        <v>84</v>
      </c>
      <c r="AV227" s="13" t="s">
        <v>148</v>
      </c>
      <c r="AW227" s="13" t="s">
        <v>37</v>
      </c>
      <c r="AX227" s="13" t="s">
        <v>82</v>
      </c>
      <c r="AY227" s="265" t="s">
        <v>141</v>
      </c>
    </row>
    <row r="228" s="1" customFormat="1" ht="16.5" customHeight="1">
      <c r="B228" s="46"/>
      <c r="C228" s="277" t="s">
        <v>332</v>
      </c>
      <c r="D228" s="277" t="s">
        <v>349</v>
      </c>
      <c r="E228" s="278" t="s">
        <v>412</v>
      </c>
      <c r="F228" s="279" t="s">
        <v>413</v>
      </c>
      <c r="G228" s="280" t="s">
        <v>147</v>
      </c>
      <c r="H228" s="281">
        <v>13.5</v>
      </c>
      <c r="I228" s="282"/>
      <c r="J228" s="283">
        <f>ROUND(I228*H228,2)</f>
        <v>0</v>
      </c>
      <c r="K228" s="279" t="s">
        <v>162</v>
      </c>
      <c r="L228" s="284"/>
      <c r="M228" s="285" t="s">
        <v>30</v>
      </c>
      <c r="N228" s="286" t="s">
        <v>45</v>
      </c>
      <c r="O228" s="47"/>
      <c r="P228" s="230">
        <f>O228*H228</f>
        <v>0</v>
      </c>
      <c r="Q228" s="230">
        <v>0.028400000000000002</v>
      </c>
      <c r="R228" s="230">
        <f>Q228*H228</f>
        <v>0.38340000000000002</v>
      </c>
      <c r="S228" s="230">
        <v>0</v>
      </c>
      <c r="T228" s="231">
        <f>S228*H228</f>
        <v>0</v>
      </c>
      <c r="AR228" s="24" t="s">
        <v>348</v>
      </c>
      <c r="AT228" s="24" t="s">
        <v>349</v>
      </c>
      <c r="AU228" s="24" t="s">
        <v>84</v>
      </c>
      <c r="AY228" s="24" t="s">
        <v>141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24" t="s">
        <v>82</v>
      </c>
      <c r="BK228" s="232">
        <f>ROUND(I228*H228,2)</f>
        <v>0</v>
      </c>
      <c r="BL228" s="24" t="s">
        <v>185</v>
      </c>
      <c r="BM228" s="24" t="s">
        <v>414</v>
      </c>
    </row>
    <row r="229" s="11" customFormat="1">
      <c r="B229" s="233"/>
      <c r="C229" s="234"/>
      <c r="D229" s="235" t="s">
        <v>150</v>
      </c>
      <c r="E229" s="236" t="s">
        <v>30</v>
      </c>
      <c r="F229" s="237" t="s">
        <v>415</v>
      </c>
      <c r="G229" s="234"/>
      <c r="H229" s="236" t="s">
        <v>30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AT229" s="243" t="s">
        <v>150</v>
      </c>
      <c r="AU229" s="243" t="s">
        <v>84</v>
      </c>
      <c r="AV229" s="11" t="s">
        <v>82</v>
      </c>
      <c r="AW229" s="11" t="s">
        <v>37</v>
      </c>
      <c r="AX229" s="11" t="s">
        <v>74</v>
      </c>
      <c r="AY229" s="243" t="s">
        <v>141</v>
      </c>
    </row>
    <row r="230" s="11" customFormat="1">
      <c r="B230" s="233"/>
      <c r="C230" s="234"/>
      <c r="D230" s="235" t="s">
        <v>150</v>
      </c>
      <c r="E230" s="236" t="s">
        <v>30</v>
      </c>
      <c r="F230" s="237" t="s">
        <v>416</v>
      </c>
      <c r="G230" s="234"/>
      <c r="H230" s="236" t="s">
        <v>30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AT230" s="243" t="s">
        <v>150</v>
      </c>
      <c r="AU230" s="243" t="s">
        <v>84</v>
      </c>
      <c r="AV230" s="11" t="s">
        <v>82</v>
      </c>
      <c r="AW230" s="11" t="s">
        <v>37</v>
      </c>
      <c r="AX230" s="11" t="s">
        <v>74</v>
      </c>
      <c r="AY230" s="243" t="s">
        <v>141</v>
      </c>
    </row>
    <row r="231" s="12" customFormat="1">
      <c r="B231" s="244"/>
      <c r="C231" s="245"/>
      <c r="D231" s="235" t="s">
        <v>150</v>
      </c>
      <c r="E231" s="246" t="s">
        <v>30</v>
      </c>
      <c r="F231" s="247" t="s">
        <v>936</v>
      </c>
      <c r="G231" s="245"/>
      <c r="H231" s="248">
        <v>13.5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AT231" s="254" t="s">
        <v>150</v>
      </c>
      <c r="AU231" s="254" t="s">
        <v>84</v>
      </c>
      <c r="AV231" s="12" t="s">
        <v>84</v>
      </c>
      <c r="AW231" s="12" t="s">
        <v>37</v>
      </c>
      <c r="AX231" s="12" t="s">
        <v>82</v>
      </c>
      <c r="AY231" s="254" t="s">
        <v>141</v>
      </c>
    </row>
    <row r="232" s="1" customFormat="1" ht="25.5" customHeight="1">
      <c r="B232" s="46"/>
      <c r="C232" s="277" t="s">
        <v>348</v>
      </c>
      <c r="D232" s="277" t="s">
        <v>349</v>
      </c>
      <c r="E232" s="278" t="s">
        <v>419</v>
      </c>
      <c r="F232" s="279" t="s">
        <v>420</v>
      </c>
      <c r="G232" s="280" t="s">
        <v>147</v>
      </c>
      <c r="H232" s="281">
        <v>9.5</v>
      </c>
      <c r="I232" s="282"/>
      <c r="J232" s="283">
        <f>ROUND(I232*H232,2)</f>
        <v>0</v>
      </c>
      <c r="K232" s="279" t="s">
        <v>30</v>
      </c>
      <c r="L232" s="284"/>
      <c r="M232" s="285" t="s">
        <v>30</v>
      </c>
      <c r="N232" s="286" t="s">
        <v>45</v>
      </c>
      <c r="O232" s="47"/>
      <c r="P232" s="230">
        <f>O232*H232</f>
        <v>0</v>
      </c>
      <c r="Q232" s="230">
        <v>0.020799999999999999</v>
      </c>
      <c r="R232" s="230">
        <f>Q232*H232</f>
        <v>0.1976</v>
      </c>
      <c r="S232" s="230">
        <v>0</v>
      </c>
      <c r="T232" s="231">
        <f>S232*H232</f>
        <v>0</v>
      </c>
      <c r="AR232" s="24" t="s">
        <v>348</v>
      </c>
      <c r="AT232" s="24" t="s">
        <v>349</v>
      </c>
      <c r="AU232" s="24" t="s">
        <v>84</v>
      </c>
      <c r="AY232" s="24" t="s">
        <v>141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24" t="s">
        <v>82</v>
      </c>
      <c r="BK232" s="232">
        <f>ROUND(I232*H232,2)</f>
        <v>0</v>
      </c>
      <c r="BL232" s="24" t="s">
        <v>185</v>
      </c>
      <c r="BM232" s="24" t="s">
        <v>421</v>
      </c>
    </row>
    <row r="233" s="11" customFormat="1">
      <c r="B233" s="233"/>
      <c r="C233" s="234"/>
      <c r="D233" s="235" t="s">
        <v>150</v>
      </c>
      <c r="E233" s="236" t="s">
        <v>30</v>
      </c>
      <c r="F233" s="237" t="s">
        <v>415</v>
      </c>
      <c r="G233" s="234"/>
      <c r="H233" s="236" t="s">
        <v>30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AT233" s="243" t="s">
        <v>150</v>
      </c>
      <c r="AU233" s="243" t="s">
        <v>84</v>
      </c>
      <c r="AV233" s="11" t="s">
        <v>82</v>
      </c>
      <c r="AW233" s="11" t="s">
        <v>37</v>
      </c>
      <c r="AX233" s="11" t="s">
        <v>74</v>
      </c>
      <c r="AY233" s="243" t="s">
        <v>141</v>
      </c>
    </row>
    <row r="234" s="11" customFormat="1">
      <c r="B234" s="233"/>
      <c r="C234" s="234"/>
      <c r="D234" s="235" t="s">
        <v>150</v>
      </c>
      <c r="E234" s="236" t="s">
        <v>30</v>
      </c>
      <c r="F234" s="237" t="s">
        <v>422</v>
      </c>
      <c r="G234" s="234"/>
      <c r="H234" s="236" t="s">
        <v>30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AT234" s="243" t="s">
        <v>150</v>
      </c>
      <c r="AU234" s="243" t="s">
        <v>84</v>
      </c>
      <c r="AV234" s="11" t="s">
        <v>82</v>
      </c>
      <c r="AW234" s="11" t="s">
        <v>37</v>
      </c>
      <c r="AX234" s="11" t="s">
        <v>74</v>
      </c>
      <c r="AY234" s="243" t="s">
        <v>141</v>
      </c>
    </row>
    <row r="235" s="12" customFormat="1">
      <c r="B235" s="244"/>
      <c r="C235" s="245"/>
      <c r="D235" s="235" t="s">
        <v>150</v>
      </c>
      <c r="E235" s="246" t="s">
        <v>30</v>
      </c>
      <c r="F235" s="247" t="s">
        <v>937</v>
      </c>
      <c r="G235" s="245"/>
      <c r="H235" s="248">
        <v>9.5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AT235" s="254" t="s">
        <v>150</v>
      </c>
      <c r="AU235" s="254" t="s">
        <v>84</v>
      </c>
      <c r="AV235" s="12" t="s">
        <v>84</v>
      </c>
      <c r="AW235" s="12" t="s">
        <v>37</v>
      </c>
      <c r="AX235" s="12" t="s">
        <v>82</v>
      </c>
      <c r="AY235" s="254" t="s">
        <v>141</v>
      </c>
    </row>
    <row r="236" s="1" customFormat="1" ht="16.5" customHeight="1">
      <c r="B236" s="46"/>
      <c r="C236" s="221" t="s">
        <v>355</v>
      </c>
      <c r="D236" s="221" t="s">
        <v>144</v>
      </c>
      <c r="E236" s="222" t="s">
        <v>425</v>
      </c>
      <c r="F236" s="223" t="s">
        <v>426</v>
      </c>
      <c r="G236" s="224" t="s">
        <v>302</v>
      </c>
      <c r="H236" s="225">
        <v>1.224</v>
      </c>
      <c r="I236" s="226"/>
      <c r="J236" s="227">
        <f>ROUND(I236*H236,2)</f>
        <v>0</v>
      </c>
      <c r="K236" s="223" t="s">
        <v>162</v>
      </c>
      <c r="L236" s="72"/>
      <c r="M236" s="228" t="s">
        <v>30</v>
      </c>
      <c r="N236" s="229" t="s">
        <v>45</v>
      </c>
      <c r="O236" s="47"/>
      <c r="P236" s="230">
        <f>O236*H236</f>
        <v>0</v>
      </c>
      <c r="Q236" s="230">
        <v>0</v>
      </c>
      <c r="R236" s="230">
        <f>Q236*H236</f>
        <v>0</v>
      </c>
      <c r="S236" s="230">
        <v>0</v>
      </c>
      <c r="T236" s="231">
        <f>S236*H236</f>
        <v>0</v>
      </c>
      <c r="AR236" s="24" t="s">
        <v>185</v>
      </c>
      <c r="AT236" s="24" t="s">
        <v>144</v>
      </c>
      <c r="AU236" s="24" t="s">
        <v>84</v>
      </c>
      <c r="AY236" s="24" t="s">
        <v>141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24" t="s">
        <v>82</v>
      </c>
      <c r="BK236" s="232">
        <f>ROUND(I236*H236,2)</f>
        <v>0</v>
      </c>
      <c r="BL236" s="24" t="s">
        <v>185</v>
      </c>
      <c r="BM236" s="24" t="s">
        <v>427</v>
      </c>
    </row>
    <row r="237" s="10" customFormat="1" ht="29.88" customHeight="1">
      <c r="B237" s="205"/>
      <c r="C237" s="206"/>
      <c r="D237" s="207" t="s">
        <v>73</v>
      </c>
      <c r="E237" s="219" t="s">
        <v>428</v>
      </c>
      <c r="F237" s="219" t="s">
        <v>429</v>
      </c>
      <c r="G237" s="206"/>
      <c r="H237" s="206"/>
      <c r="I237" s="209"/>
      <c r="J237" s="220">
        <f>BK237</f>
        <v>0</v>
      </c>
      <c r="K237" s="206"/>
      <c r="L237" s="211"/>
      <c r="M237" s="212"/>
      <c r="N237" s="213"/>
      <c r="O237" s="213"/>
      <c r="P237" s="214">
        <f>SUM(P238:P261)</f>
        <v>0</v>
      </c>
      <c r="Q237" s="213"/>
      <c r="R237" s="214">
        <f>SUM(R238:R261)</f>
        <v>0.15970299999999998</v>
      </c>
      <c r="S237" s="213"/>
      <c r="T237" s="215">
        <f>SUM(T238:T261)</f>
        <v>0</v>
      </c>
      <c r="AR237" s="216" t="s">
        <v>84</v>
      </c>
      <c r="AT237" s="217" t="s">
        <v>73</v>
      </c>
      <c r="AU237" s="217" t="s">
        <v>82</v>
      </c>
      <c r="AY237" s="216" t="s">
        <v>141</v>
      </c>
      <c r="BK237" s="218">
        <f>SUM(BK238:BK261)</f>
        <v>0</v>
      </c>
    </row>
    <row r="238" s="1" customFormat="1" ht="25.5" customHeight="1">
      <c r="B238" s="46"/>
      <c r="C238" s="221" t="s">
        <v>361</v>
      </c>
      <c r="D238" s="221" t="s">
        <v>144</v>
      </c>
      <c r="E238" s="222" t="s">
        <v>431</v>
      </c>
      <c r="F238" s="223" t="s">
        <v>432</v>
      </c>
      <c r="G238" s="224" t="s">
        <v>280</v>
      </c>
      <c r="H238" s="225">
        <v>6.2000000000000002</v>
      </c>
      <c r="I238" s="226"/>
      <c r="J238" s="227">
        <f>ROUND(I238*H238,2)</f>
        <v>0</v>
      </c>
      <c r="K238" s="223" t="s">
        <v>30</v>
      </c>
      <c r="L238" s="72"/>
      <c r="M238" s="228" t="s">
        <v>30</v>
      </c>
      <c r="N238" s="229" t="s">
        <v>45</v>
      </c>
      <c r="O238" s="47"/>
      <c r="P238" s="230">
        <f>O238*H238</f>
        <v>0</v>
      </c>
      <c r="Q238" s="230">
        <v>0.00079000000000000001</v>
      </c>
      <c r="R238" s="230">
        <f>Q238*H238</f>
        <v>0.0048980000000000004</v>
      </c>
      <c r="S238" s="230">
        <v>0</v>
      </c>
      <c r="T238" s="231">
        <f>S238*H238</f>
        <v>0</v>
      </c>
      <c r="AR238" s="24" t="s">
        <v>185</v>
      </c>
      <c r="AT238" s="24" t="s">
        <v>144</v>
      </c>
      <c r="AU238" s="24" t="s">
        <v>84</v>
      </c>
      <c r="AY238" s="24" t="s">
        <v>141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24" t="s">
        <v>82</v>
      </c>
      <c r="BK238" s="232">
        <f>ROUND(I238*H238,2)</f>
        <v>0</v>
      </c>
      <c r="BL238" s="24" t="s">
        <v>185</v>
      </c>
      <c r="BM238" s="24" t="s">
        <v>433</v>
      </c>
    </row>
    <row r="239" s="12" customFormat="1">
      <c r="B239" s="244"/>
      <c r="C239" s="245"/>
      <c r="D239" s="235" t="s">
        <v>150</v>
      </c>
      <c r="E239" s="246" t="s">
        <v>30</v>
      </c>
      <c r="F239" s="247" t="s">
        <v>938</v>
      </c>
      <c r="G239" s="245"/>
      <c r="H239" s="248">
        <v>6.2000000000000002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AT239" s="254" t="s">
        <v>150</v>
      </c>
      <c r="AU239" s="254" t="s">
        <v>84</v>
      </c>
      <c r="AV239" s="12" t="s">
        <v>84</v>
      </c>
      <c r="AW239" s="12" t="s">
        <v>37</v>
      </c>
      <c r="AX239" s="12" t="s">
        <v>82</v>
      </c>
      <c r="AY239" s="254" t="s">
        <v>141</v>
      </c>
    </row>
    <row r="240" s="11" customFormat="1">
      <c r="B240" s="233"/>
      <c r="C240" s="234"/>
      <c r="D240" s="235" t="s">
        <v>150</v>
      </c>
      <c r="E240" s="236" t="s">
        <v>30</v>
      </c>
      <c r="F240" s="237" t="s">
        <v>435</v>
      </c>
      <c r="G240" s="234"/>
      <c r="H240" s="236" t="s">
        <v>30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AT240" s="243" t="s">
        <v>150</v>
      </c>
      <c r="AU240" s="243" t="s">
        <v>84</v>
      </c>
      <c r="AV240" s="11" t="s">
        <v>82</v>
      </c>
      <c r="AW240" s="11" t="s">
        <v>37</v>
      </c>
      <c r="AX240" s="11" t="s">
        <v>74</v>
      </c>
      <c r="AY240" s="243" t="s">
        <v>141</v>
      </c>
    </row>
    <row r="241" s="1" customFormat="1" ht="25.5" customHeight="1">
      <c r="B241" s="46"/>
      <c r="C241" s="221" t="s">
        <v>367</v>
      </c>
      <c r="D241" s="221" t="s">
        <v>144</v>
      </c>
      <c r="E241" s="222" t="s">
        <v>437</v>
      </c>
      <c r="F241" s="223" t="s">
        <v>438</v>
      </c>
      <c r="G241" s="224" t="s">
        <v>280</v>
      </c>
      <c r="H241" s="225">
        <v>24.800000000000001</v>
      </c>
      <c r="I241" s="226"/>
      <c r="J241" s="227">
        <f>ROUND(I241*H241,2)</f>
        <v>0</v>
      </c>
      <c r="K241" s="223" t="s">
        <v>30</v>
      </c>
      <c r="L241" s="72"/>
      <c r="M241" s="228" t="s">
        <v>30</v>
      </c>
      <c r="N241" s="229" t="s">
        <v>45</v>
      </c>
      <c r="O241" s="47"/>
      <c r="P241" s="230">
        <f>O241*H241</f>
        <v>0</v>
      </c>
      <c r="Q241" s="230">
        <v>0.00141</v>
      </c>
      <c r="R241" s="230">
        <f>Q241*H241</f>
        <v>0.034967999999999999</v>
      </c>
      <c r="S241" s="230">
        <v>0</v>
      </c>
      <c r="T241" s="231">
        <f>S241*H241</f>
        <v>0</v>
      </c>
      <c r="AR241" s="24" t="s">
        <v>185</v>
      </c>
      <c r="AT241" s="24" t="s">
        <v>144</v>
      </c>
      <c r="AU241" s="24" t="s">
        <v>84</v>
      </c>
      <c r="AY241" s="24" t="s">
        <v>141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24" t="s">
        <v>82</v>
      </c>
      <c r="BK241" s="232">
        <f>ROUND(I241*H241,2)</f>
        <v>0</v>
      </c>
      <c r="BL241" s="24" t="s">
        <v>185</v>
      </c>
      <c r="BM241" s="24" t="s">
        <v>439</v>
      </c>
    </row>
    <row r="242" s="11" customFormat="1">
      <c r="B242" s="233"/>
      <c r="C242" s="234"/>
      <c r="D242" s="235" t="s">
        <v>150</v>
      </c>
      <c r="E242" s="236" t="s">
        <v>30</v>
      </c>
      <c r="F242" s="237" t="s">
        <v>440</v>
      </c>
      <c r="G242" s="234"/>
      <c r="H242" s="236" t="s">
        <v>30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AT242" s="243" t="s">
        <v>150</v>
      </c>
      <c r="AU242" s="243" t="s">
        <v>84</v>
      </c>
      <c r="AV242" s="11" t="s">
        <v>82</v>
      </c>
      <c r="AW242" s="11" t="s">
        <v>37</v>
      </c>
      <c r="AX242" s="11" t="s">
        <v>74</v>
      </c>
      <c r="AY242" s="243" t="s">
        <v>141</v>
      </c>
    </row>
    <row r="243" s="11" customFormat="1">
      <c r="B243" s="233"/>
      <c r="C243" s="234"/>
      <c r="D243" s="235" t="s">
        <v>150</v>
      </c>
      <c r="E243" s="236" t="s">
        <v>30</v>
      </c>
      <c r="F243" s="237" t="s">
        <v>939</v>
      </c>
      <c r="G243" s="234"/>
      <c r="H243" s="236" t="s">
        <v>30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AT243" s="243" t="s">
        <v>150</v>
      </c>
      <c r="AU243" s="243" t="s">
        <v>84</v>
      </c>
      <c r="AV243" s="11" t="s">
        <v>82</v>
      </c>
      <c r="AW243" s="11" t="s">
        <v>37</v>
      </c>
      <c r="AX243" s="11" t="s">
        <v>74</v>
      </c>
      <c r="AY243" s="243" t="s">
        <v>141</v>
      </c>
    </row>
    <row r="244" s="12" customFormat="1">
      <c r="B244" s="244"/>
      <c r="C244" s="245"/>
      <c r="D244" s="235" t="s">
        <v>150</v>
      </c>
      <c r="E244" s="246" t="s">
        <v>30</v>
      </c>
      <c r="F244" s="247" t="s">
        <v>940</v>
      </c>
      <c r="G244" s="245"/>
      <c r="H244" s="248">
        <v>24.800000000000001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AT244" s="254" t="s">
        <v>150</v>
      </c>
      <c r="AU244" s="254" t="s">
        <v>84</v>
      </c>
      <c r="AV244" s="12" t="s">
        <v>84</v>
      </c>
      <c r="AW244" s="12" t="s">
        <v>37</v>
      </c>
      <c r="AX244" s="12" t="s">
        <v>82</v>
      </c>
      <c r="AY244" s="254" t="s">
        <v>141</v>
      </c>
    </row>
    <row r="245" s="1" customFormat="1" ht="25.5" customHeight="1">
      <c r="B245" s="46"/>
      <c r="C245" s="221" t="s">
        <v>371</v>
      </c>
      <c r="D245" s="221" t="s">
        <v>144</v>
      </c>
      <c r="E245" s="222" t="s">
        <v>451</v>
      </c>
      <c r="F245" s="223" t="s">
        <v>452</v>
      </c>
      <c r="G245" s="224" t="s">
        <v>280</v>
      </c>
      <c r="H245" s="225">
        <v>49.5</v>
      </c>
      <c r="I245" s="226"/>
      <c r="J245" s="227">
        <f>ROUND(I245*H245,2)</f>
        <v>0</v>
      </c>
      <c r="K245" s="223" t="s">
        <v>30</v>
      </c>
      <c r="L245" s="72"/>
      <c r="M245" s="228" t="s">
        <v>30</v>
      </c>
      <c r="N245" s="229" t="s">
        <v>45</v>
      </c>
      <c r="O245" s="47"/>
      <c r="P245" s="230">
        <f>O245*H245</f>
        <v>0</v>
      </c>
      <c r="Q245" s="230">
        <v>0.00116</v>
      </c>
      <c r="R245" s="230">
        <f>Q245*H245</f>
        <v>0.057419999999999999</v>
      </c>
      <c r="S245" s="230">
        <v>0</v>
      </c>
      <c r="T245" s="231">
        <f>S245*H245</f>
        <v>0</v>
      </c>
      <c r="AR245" s="24" t="s">
        <v>185</v>
      </c>
      <c r="AT245" s="24" t="s">
        <v>144</v>
      </c>
      <c r="AU245" s="24" t="s">
        <v>84</v>
      </c>
      <c r="AY245" s="24" t="s">
        <v>141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24" t="s">
        <v>82</v>
      </c>
      <c r="BK245" s="232">
        <f>ROUND(I245*H245,2)</f>
        <v>0</v>
      </c>
      <c r="BL245" s="24" t="s">
        <v>185</v>
      </c>
      <c r="BM245" s="24" t="s">
        <v>453</v>
      </c>
    </row>
    <row r="246" s="11" customFormat="1">
      <c r="B246" s="233"/>
      <c r="C246" s="234"/>
      <c r="D246" s="235" t="s">
        <v>150</v>
      </c>
      <c r="E246" s="236" t="s">
        <v>30</v>
      </c>
      <c r="F246" s="237" t="s">
        <v>440</v>
      </c>
      <c r="G246" s="234"/>
      <c r="H246" s="236" t="s">
        <v>30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AT246" s="243" t="s">
        <v>150</v>
      </c>
      <c r="AU246" s="243" t="s">
        <v>84</v>
      </c>
      <c r="AV246" s="11" t="s">
        <v>82</v>
      </c>
      <c r="AW246" s="11" t="s">
        <v>37</v>
      </c>
      <c r="AX246" s="11" t="s">
        <v>74</v>
      </c>
      <c r="AY246" s="243" t="s">
        <v>141</v>
      </c>
    </row>
    <row r="247" s="11" customFormat="1">
      <c r="B247" s="233"/>
      <c r="C247" s="234"/>
      <c r="D247" s="235" t="s">
        <v>150</v>
      </c>
      <c r="E247" s="236" t="s">
        <v>30</v>
      </c>
      <c r="F247" s="237" t="s">
        <v>441</v>
      </c>
      <c r="G247" s="234"/>
      <c r="H247" s="236" t="s">
        <v>30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AT247" s="243" t="s">
        <v>150</v>
      </c>
      <c r="AU247" s="243" t="s">
        <v>84</v>
      </c>
      <c r="AV247" s="11" t="s">
        <v>82</v>
      </c>
      <c r="AW247" s="11" t="s">
        <v>37</v>
      </c>
      <c r="AX247" s="11" t="s">
        <v>74</v>
      </c>
      <c r="AY247" s="243" t="s">
        <v>141</v>
      </c>
    </row>
    <row r="248" s="12" customFormat="1">
      <c r="B248" s="244"/>
      <c r="C248" s="245"/>
      <c r="D248" s="235" t="s">
        <v>150</v>
      </c>
      <c r="E248" s="246" t="s">
        <v>30</v>
      </c>
      <c r="F248" s="247" t="s">
        <v>442</v>
      </c>
      <c r="G248" s="245"/>
      <c r="H248" s="248">
        <v>24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AT248" s="254" t="s">
        <v>150</v>
      </c>
      <c r="AU248" s="254" t="s">
        <v>84</v>
      </c>
      <c r="AV248" s="12" t="s">
        <v>84</v>
      </c>
      <c r="AW248" s="12" t="s">
        <v>37</v>
      </c>
      <c r="AX248" s="12" t="s">
        <v>74</v>
      </c>
      <c r="AY248" s="254" t="s">
        <v>141</v>
      </c>
    </row>
    <row r="249" s="11" customFormat="1">
      <c r="B249" s="233"/>
      <c r="C249" s="234"/>
      <c r="D249" s="235" t="s">
        <v>150</v>
      </c>
      <c r="E249" s="236" t="s">
        <v>30</v>
      </c>
      <c r="F249" s="237" t="s">
        <v>339</v>
      </c>
      <c r="G249" s="234"/>
      <c r="H249" s="236" t="s">
        <v>30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AT249" s="243" t="s">
        <v>150</v>
      </c>
      <c r="AU249" s="243" t="s">
        <v>84</v>
      </c>
      <c r="AV249" s="11" t="s">
        <v>82</v>
      </c>
      <c r="AW249" s="11" t="s">
        <v>37</v>
      </c>
      <c r="AX249" s="11" t="s">
        <v>74</v>
      </c>
      <c r="AY249" s="243" t="s">
        <v>141</v>
      </c>
    </row>
    <row r="250" s="12" customFormat="1">
      <c r="B250" s="244"/>
      <c r="C250" s="245"/>
      <c r="D250" s="235" t="s">
        <v>150</v>
      </c>
      <c r="E250" s="246" t="s">
        <v>30</v>
      </c>
      <c r="F250" s="247" t="s">
        <v>442</v>
      </c>
      <c r="G250" s="245"/>
      <c r="H250" s="248">
        <v>24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AT250" s="254" t="s">
        <v>150</v>
      </c>
      <c r="AU250" s="254" t="s">
        <v>84</v>
      </c>
      <c r="AV250" s="12" t="s">
        <v>84</v>
      </c>
      <c r="AW250" s="12" t="s">
        <v>37</v>
      </c>
      <c r="AX250" s="12" t="s">
        <v>74</v>
      </c>
      <c r="AY250" s="254" t="s">
        <v>141</v>
      </c>
    </row>
    <row r="251" s="12" customFormat="1">
      <c r="B251" s="244"/>
      <c r="C251" s="245"/>
      <c r="D251" s="235" t="s">
        <v>150</v>
      </c>
      <c r="E251" s="246" t="s">
        <v>30</v>
      </c>
      <c r="F251" s="247" t="s">
        <v>941</v>
      </c>
      <c r="G251" s="245"/>
      <c r="H251" s="248">
        <v>1.5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AT251" s="254" t="s">
        <v>150</v>
      </c>
      <c r="AU251" s="254" t="s">
        <v>84</v>
      </c>
      <c r="AV251" s="12" t="s">
        <v>84</v>
      </c>
      <c r="AW251" s="12" t="s">
        <v>37</v>
      </c>
      <c r="AX251" s="12" t="s">
        <v>74</v>
      </c>
      <c r="AY251" s="254" t="s">
        <v>141</v>
      </c>
    </row>
    <row r="252" s="13" customFormat="1">
      <c r="B252" s="255"/>
      <c r="C252" s="256"/>
      <c r="D252" s="235" t="s">
        <v>150</v>
      </c>
      <c r="E252" s="257" t="s">
        <v>30</v>
      </c>
      <c r="F252" s="258" t="s">
        <v>170</v>
      </c>
      <c r="G252" s="256"/>
      <c r="H252" s="259">
        <v>49.5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AT252" s="265" t="s">
        <v>150</v>
      </c>
      <c r="AU252" s="265" t="s">
        <v>84</v>
      </c>
      <c r="AV252" s="13" t="s">
        <v>148</v>
      </c>
      <c r="AW252" s="13" t="s">
        <v>37</v>
      </c>
      <c r="AX252" s="13" t="s">
        <v>82</v>
      </c>
      <c r="AY252" s="265" t="s">
        <v>141</v>
      </c>
    </row>
    <row r="253" s="1" customFormat="1" ht="25.5" customHeight="1">
      <c r="B253" s="46"/>
      <c r="C253" s="221" t="s">
        <v>375</v>
      </c>
      <c r="D253" s="221" t="s">
        <v>144</v>
      </c>
      <c r="E253" s="222" t="s">
        <v>458</v>
      </c>
      <c r="F253" s="223" t="s">
        <v>459</v>
      </c>
      <c r="G253" s="224" t="s">
        <v>280</v>
      </c>
      <c r="H253" s="225">
        <v>24.800000000000001</v>
      </c>
      <c r="I253" s="226"/>
      <c r="J253" s="227">
        <f>ROUND(I253*H253,2)</f>
        <v>0</v>
      </c>
      <c r="K253" s="223" t="s">
        <v>30</v>
      </c>
      <c r="L253" s="72"/>
      <c r="M253" s="228" t="s">
        <v>30</v>
      </c>
      <c r="N253" s="229" t="s">
        <v>45</v>
      </c>
      <c r="O253" s="47"/>
      <c r="P253" s="230">
        <f>O253*H253</f>
        <v>0</v>
      </c>
      <c r="Q253" s="230">
        <v>0.00093999999999999997</v>
      </c>
      <c r="R253" s="230">
        <f>Q253*H253</f>
        <v>0.023311999999999999</v>
      </c>
      <c r="S253" s="230">
        <v>0</v>
      </c>
      <c r="T253" s="231">
        <f>S253*H253</f>
        <v>0</v>
      </c>
      <c r="AR253" s="24" t="s">
        <v>185</v>
      </c>
      <c r="AT253" s="24" t="s">
        <v>144</v>
      </c>
      <c r="AU253" s="24" t="s">
        <v>84</v>
      </c>
      <c r="AY253" s="24" t="s">
        <v>141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24" t="s">
        <v>82</v>
      </c>
      <c r="BK253" s="232">
        <f>ROUND(I253*H253,2)</f>
        <v>0</v>
      </c>
      <c r="BL253" s="24" t="s">
        <v>185</v>
      </c>
      <c r="BM253" s="24" t="s">
        <v>460</v>
      </c>
    </row>
    <row r="254" s="11" customFormat="1">
      <c r="B254" s="233"/>
      <c r="C254" s="234"/>
      <c r="D254" s="235" t="s">
        <v>150</v>
      </c>
      <c r="E254" s="236" t="s">
        <v>30</v>
      </c>
      <c r="F254" s="237" t="s">
        <v>440</v>
      </c>
      <c r="G254" s="234"/>
      <c r="H254" s="236" t="s">
        <v>30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AT254" s="243" t="s">
        <v>150</v>
      </c>
      <c r="AU254" s="243" t="s">
        <v>84</v>
      </c>
      <c r="AV254" s="11" t="s">
        <v>82</v>
      </c>
      <c r="AW254" s="11" t="s">
        <v>37</v>
      </c>
      <c r="AX254" s="11" t="s">
        <v>74</v>
      </c>
      <c r="AY254" s="243" t="s">
        <v>141</v>
      </c>
    </row>
    <row r="255" s="11" customFormat="1">
      <c r="B255" s="233"/>
      <c r="C255" s="234"/>
      <c r="D255" s="235" t="s">
        <v>150</v>
      </c>
      <c r="E255" s="236" t="s">
        <v>30</v>
      </c>
      <c r="F255" s="237" t="s">
        <v>461</v>
      </c>
      <c r="G255" s="234"/>
      <c r="H255" s="236" t="s">
        <v>30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AT255" s="243" t="s">
        <v>150</v>
      </c>
      <c r="AU255" s="243" t="s">
        <v>84</v>
      </c>
      <c r="AV255" s="11" t="s">
        <v>82</v>
      </c>
      <c r="AW255" s="11" t="s">
        <v>37</v>
      </c>
      <c r="AX255" s="11" t="s">
        <v>74</v>
      </c>
      <c r="AY255" s="243" t="s">
        <v>141</v>
      </c>
    </row>
    <row r="256" s="12" customFormat="1">
      <c r="B256" s="244"/>
      <c r="C256" s="245"/>
      <c r="D256" s="235" t="s">
        <v>150</v>
      </c>
      <c r="E256" s="246" t="s">
        <v>30</v>
      </c>
      <c r="F256" s="247" t="s">
        <v>942</v>
      </c>
      <c r="G256" s="245"/>
      <c r="H256" s="248">
        <v>24.800000000000001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AT256" s="254" t="s">
        <v>150</v>
      </c>
      <c r="AU256" s="254" t="s">
        <v>84</v>
      </c>
      <c r="AV256" s="12" t="s">
        <v>84</v>
      </c>
      <c r="AW256" s="12" t="s">
        <v>37</v>
      </c>
      <c r="AX256" s="12" t="s">
        <v>82</v>
      </c>
      <c r="AY256" s="254" t="s">
        <v>141</v>
      </c>
    </row>
    <row r="257" s="1" customFormat="1" ht="25.5" customHeight="1">
      <c r="B257" s="46"/>
      <c r="C257" s="221" t="s">
        <v>379</v>
      </c>
      <c r="D257" s="221" t="s">
        <v>144</v>
      </c>
      <c r="E257" s="222" t="s">
        <v>470</v>
      </c>
      <c r="F257" s="223" t="s">
        <v>471</v>
      </c>
      <c r="G257" s="224" t="s">
        <v>280</v>
      </c>
      <c r="H257" s="225">
        <v>49.5</v>
      </c>
      <c r="I257" s="226"/>
      <c r="J257" s="227">
        <f>ROUND(I257*H257,2)</f>
        <v>0</v>
      </c>
      <c r="K257" s="223" t="s">
        <v>30</v>
      </c>
      <c r="L257" s="72"/>
      <c r="M257" s="228" t="s">
        <v>30</v>
      </c>
      <c r="N257" s="229" t="s">
        <v>45</v>
      </c>
      <c r="O257" s="47"/>
      <c r="P257" s="230">
        <f>O257*H257</f>
        <v>0</v>
      </c>
      <c r="Q257" s="230">
        <v>0.00079000000000000001</v>
      </c>
      <c r="R257" s="230">
        <f>Q257*H257</f>
        <v>0.039105000000000001</v>
      </c>
      <c r="S257" s="230">
        <v>0</v>
      </c>
      <c r="T257" s="231">
        <f>S257*H257</f>
        <v>0</v>
      </c>
      <c r="AR257" s="24" t="s">
        <v>185</v>
      </c>
      <c r="AT257" s="24" t="s">
        <v>144</v>
      </c>
      <c r="AU257" s="24" t="s">
        <v>84</v>
      </c>
      <c r="AY257" s="24" t="s">
        <v>141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24" t="s">
        <v>82</v>
      </c>
      <c r="BK257" s="232">
        <f>ROUND(I257*H257,2)</f>
        <v>0</v>
      </c>
      <c r="BL257" s="24" t="s">
        <v>185</v>
      </c>
      <c r="BM257" s="24" t="s">
        <v>472</v>
      </c>
    </row>
    <row r="258" s="11" customFormat="1">
      <c r="B258" s="233"/>
      <c r="C258" s="234"/>
      <c r="D258" s="235" t="s">
        <v>150</v>
      </c>
      <c r="E258" s="236" t="s">
        <v>30</v>
      </c>
      <c r="F258" s="237" t="s">
        <v>440</v>
      </c>
      <c r="G258" s="234"/>
      <c r="H258" s="236" t="s">
        <v>30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AT258" s="243" t="s">
        <v>150</v>
      </c>
      <c r="AU258" s="243" t="s">
        <v>84</v>
      </c>
      <c r="AV258" s="11" t="s">
        <v>82</v>
      </c>
      <c r="AW258" s="11" t="s">
        <v>37</v>
      </c>
      <c r="AX258" s="11" t="s">
        <v>74</v>
      </c>
      <c r="AY258" s="243" t="s">
        <v>141</v>
      </c>
    </row>
    <row r="259" s="11" customFormat="1">
      <c r="B259" s="233"/>
      <c r="C259" s="234"/>
      <c r="D259" s="235" t="s">
        <v>150</v>
      </c>
      <c r="E259" s="236" t="s">
        <v>30</v>
      </c>
      <c r="F259" s="237" t="s">
        <v>473</v>
      </c>
      <c r="G259" s="234"/>
      <c r="H259" s="236" t="s">
        <v>30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AT259" s="243" t="s">
        <v>150</v>
      </c>
      <c r="AU259" s="243" t="s">
        <v>84</v>
      </c>
      <c r="AV259" s="11" t="s">
        <v>82</v>
      </c>
      <c r="AW259" s="11" t="s">
        <v>37</v>
      </c>
      <c r="AX259" s="11" t="s">
        <v>74</v>
      </c>
      <c r="AY259" s="243" t="s">
        <v>141</v>
      </c>
    </row>
    <row r="260" s="12" customFormat="1">
      <c r="B260" s="244"/>
      <c r="C260" s="245"/>
      <c r="D260" s="235" t="s">
        <v>150</v>
      </c>
      <c r="E260" s="246" t="s">
        <v>30</v>
      </c>
      <c r="F260" s="247" t="s">
        <v>943</v>
      </c>
      <c r="G260" s="245"/>
      <c r="H260" s="248">
        <v>49.5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AT260" s="254" t="s">
        <v>150</v>
      </c>
      <c r="AU260" s="254" t="s">
        <v>84</v>
      </c>
      <c r="AV260" s="12" t="s">
        <v>84</v>
      </c>
      <c r="AW260" s="12" t="s">
        <v>37</v>
      </c>
      <c r="AX260" s="12" t="s">
        <v>82</v>
      </c>
      <c r="AY260" s="254" t="s">
        <v>141</v>
      </c>
    </row>
    <row r="261" s="1" customFormat="1" ht="16.5" customHeight="1">
      <c r="B261" s="46"/>
      <c r="C261" s="221" t="s">
        <v>383</v>
      </c>
      <c r="D261" s="221" t="s">
        <v>144</v>
      </c>
      <c r="E261" s="222" t="s">
        <v>476</v>
      </c>
      <c r="F261" s="223" t="s">
        <v>477</v>
      </c>
      <c r="G261" s="224" t="s">
        <v>302</v>
      </c>
      <c r="H261" s="225">
        <v>0.16</v>
      </c>
      <c r="I261" s="226"/>
      <c r="J261" s="227">
        <f>ROUND(I261*H261,2)</f>
        <v>0</v>
      </c>
      <c r="K261" s="223" t="s">
        <v>162</v>
      </c>
      <c r="L261" s="72"/>
      <c r="M261" s="228" t="s">
        <v>30</v>
      </c>
      <c r="N261" s="229" t="s">
        <v>45</v>
      </c>
      <c r="O261" s="47"/>
      <c r="P261" s="230">
        <f>O261*H261</f>
        <v>0</v>
      </c>
      <c r="Q261" s="230">
        <v>0</v>
      </c>
      <c r="R261" s="230">
        <f>Q261*H261</f>
        <v>0</v>
      </c>
      <c r="S261" s="230">
        <v>0</v>
      </c>
      <c r="T261" s="231">
        <f>S261*H261</f>
        <v>0</v>
      </c>
      <c r="AR261" s="24" t="s">
        <v>185</v>
      </c>
      <c r="AT261" s="24" t="s">
        <v>144</v>
      </c>
      <c r="AU261" s="24" t="s">
        <v>84</v>
      </c>
      <c r="AY261" s="24" t="s">
        <v>141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24" t="s">
        <v>82</v>
      </c>
      <c r="BK261" s="232">
        <f>ROUND(I261*H261,2)</f>
        <v>0</v>
      </c>
      <c r="BL261" s="24" t="s">
        <v>185</v>
      </c>
      <c r="BM261" s="24" t="s">
        <v>478</v>
      </c>
    </row>
    <row r="262" s="10" customFormat="1" ht="29.88" customHeight="1">
      <c r="B262" s="205"/>
      <c r="C262" s="206"/>
      <c r="D262" s="207" t="s">
        <v>73</v>
      </c>
      <c r="E262" s="219" t="s">
        <v>479</v>
      </c>
      <c r="F262" s="219" t="s">
        <v>480</v>
      </c>
      <c r="G262" s="206"/>
      <c r="H262" s="206"/>
      <c r="I262" s="209"/>
      <c r="J262" s="220">
        <f>BK262</f>
        <v>0</v>
      </c>
      <c r="K262" s="206"/>
      <c r="L262" s="211"/>
      <c r="M262" s="212"/>
      <c r="N262" s="213"/>
      <c r="O262" s="213"/>
      <c r="P262" s="214">
        <f>SUM(P263:P294)</f>
        <v>0</v>
      </c>
      <c r="Q262" s="213"/>
      <c r="R262" s="214">
        <f>SUM(R263:R294)</f>
        <v>0.86063000000000012</v>
      </c>
      <c r="S262" s="213"/>
      <c r="T262" s="215">
        <f>SUM(T263:T294)</f>
        <v>0</v>
      </c>
      <c r="AR262" s="216" t="s">
        <v>84</v>
      </c>
      <c r="AT262" s="217" t="s">
        <v>73</v>
      </c>
      <c r="AU262" s="217" t="s">
        <v>82</v>
      </c>
      <c r="AY262" s="216" t="s">
        <v>141</v>
      </c>
      <c r="BK262" s="218">
        <f>SUM(BK263:BK294)</f>
        <v>0</v>
      </c>
    </row>
    <row r="263" s="1" customFormat="1" ht="25.5" customHeight="1">
      <c r="B263" s="46"/>
      <c r="C263" s="221" t="s">
        <v>387</v>
      </c>
      <c r="D263" s="221" t="s">
        <v>144</v>
      </c>
      <c r="E263" s="222" t="s">
        <v>482</v>
      </c>
      <c r="F263" s="223" t="s">
        <v>483</v>
      </c>
      <c r="G263" s="224" t="s">
        <v>147</v>
      </c>
      <c r="H263" s="225">
        <v>12</v>
      </c>
      <c r="I263" s="226"/>
      <c r="J263" s="227">
        <f>ROUND(I263*H263,2)</f>
        <v>0</v>
      </c>
      <c r="K263" s="223" t="s">
        <v>30</v>
      </c>
      <c r="L263" s="72"/>
      <c r="M263" s="228" t="s">
        <v>30</v>
      </c>
      <c r="N263" s="229" t="s">
        <v>45</v>
      </c>
      <c r="O263" s="47"/>
      <c r="P263" s="230">
        <f>O263*H263</f>
        <v>0</v>
      </c>
      <c r="Q263" s="230">
        <v>0.00025999999999999998</v>
      </c>
      <c r="R263" s="230">
        <f>Q263*H263</f>
        <v>0.0031199999999999995</v>
      </c>
      <c r="S263" s="230">
        <v>0</v>
      </c>
      <c r="T263" s="231">
        <f>S263*H263</f>
        <v>0</v>
      </c>
      <c r="AR263" s="24" t="s">
        <v>185</v>
      </c>
      <c r="AT263" s="24" t="s">
        <v>144</v>
      </c>
      <c r="AU263" s="24" t="s">
        <v>84</v>
      </c>
      <c r="AY263" s="24" t="s">
        <v>141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24" t="s">
        <v>82</v>
      </c>
      <c r="BK263" s="232">
        <f>ROUND(I263*H263,2)</f>
        <v>0</v>
      </c>
      <c r="BL263" s="24" t="s">
        <v>185</v>
      </c>
      <c r="BM263" s="24" t="s">
        <v>484</v>
      </c>
    </row>
    <row r="264" s="11" customFormat="1">
      <c r="B264" s="233"/>
      <c r="C264" s="234"/>
      <c r="D264" s="235" t="s">
        <v>150</v>
      </c>
      <c r="E264" s="236" t="s">
        <v>30</v>
      </c>
      <c r="F264" s="237" t="s">
        <v>917</v>
      </c>
      <c r="G264" s="234"/>
      <c r="H264" s="236" t="s">
        <v>30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AT264" s="243" t="s">
        <v>150</v>
      </c>
      <c r="AU264" s="243" t="s">
        <v>84</v>
      </c>
      <c r="AV264" s="11" t="s">
        <v>82</v>
      </c>
      <c r="AW264" s="11" t="s">
        <v>37</v>
      </c>
      <c r="AX264" s="11" t="s">
        <v>74</v>
      </c>
      <c r="AY264" s="243" t="s">
        <v>141</v>
      </c>
    </row>
    <row r="265" s="12" customFormat="1">
      <c r="B265" s="244"/>
      <c r="C265" s="245"/>
      <c r="D265" s="235" t="s">
        <v>150</v>
      </c>
      <c r="E265" s="246" t="s">
        <v>30</v>
      </c>
      <c r="F265" s="247" t="s">
        <v>944</v>
      </c>
      <c r="G265" s="245"/>
      <c r="H265" s="248">
        <v>7.3079999999999998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AT265" s="254" t="s">
        <v>150</v>
      </c>
      <c r="AU265" s="254" t="s">
        <v>84</v>
      </c>
      <c r="AV265" s="12" t="s">
        <v>84</v>
      </c>
      <c r="AW265" s="12" t="s">
        <v>37</v>
      </c>
      <c r="AX265" s="12" t="s">
        <v>74</v>
      </c>
      <c r="AY265" s="254" t="s">
        <v>141</v>
      </c>
    </row>
    <row r="266" s="12" customFormat="1">
      <c r="B266" s="244"/>
      <c r="C266" s="245"/>
      <c r="D266" s="235" t="s">
        <v>150</v>
      </c>
      <c r="E266" s="246" t="s">
        <v>30</v>
      </c>
      <c r="F266" s="247" t="s">
        <v>776</v>
      </c>
      <c r="G266" s="245"/>
      <c r="H266" s="248">
        <v>4.1219999999999999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AT266" s="254" t="s">
        <v>150</v>
      </c>
      <c r="AU266" s="254" t="s">
        <v>84</v>
      </c>
      <c r="AV266" s="12" t="s">
        <v>84</v>
      </c>
      <c r="AW266" s="12" t="s">
        <v>37</v>
      </c>
      <c r="AX266" s="12" t="s">
        <v>74</v>
      </c>
      <c r="AY266" s="254" t="s">
        <v>141</v>
      </c>
    </row>
    <row r="267" s="12" customFormat="1">
      <c r="B267" s="244"/>
      <c r="C267" s="245"/>
      <c r="D267" s="235" t="s">
        <v>150</v>
      </c>
      <c r="E267" s="246" t="s">
        <v>30</v>
      </c>
      <c r="F267" s="247" t="s">
        <v>945</v>
      </c>
      <c r="G267" s="245"/>
      <c r="H267" s="248">
        <v>0.56999999999999995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AT267" s="254" t="s">
        <v>150</v>
      </c>
      <c r="AU267" s="254" t="s">
        <v>84</v>
      </c>
      <c r="AV267" s="12" t="s">
        <v>84</v>
      </c>
      <c r="AW267" s="12" t="s">
        <v>37</v>
      </c>
      <c r="AX267" s="12" t="s">
        <v>74</v>
      </c>
      <c r="AY267" s="254" t="s">
        <v>141</v>
      </c>
    </row>
    <row r="268" s="13" customFormat="1">
      <c r="B268" s="255"/>
      <c r="C268" s="256"/>
      <c r="D268" s="235" t="s">
        <v>150</v>
      </c>
      <c r="E268" s="257" t="s">
        <v>30</v>
      </c>
      <c r="F268" s="258" t="s">
        <v>170</v>
      </c>
      <c r="G268" s="256"/>
      <c r="H268" s="259">
        <v>12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AT268" s="265" t="s">
        <v>150</v>
      </c>
      <c r="AU268" s="265" t="s">
        <v>84</v>
      </c>
      <c r="AV268" s="13" t="s">
        <v>148</v>
      </c>
      <c r="AW268" s="13" t="s">
        <v>37</v>
      </c>
      <c r="AX268" s="13" t="s">
        <v>82</v>
      </c>
      <c r="AY268" s="265" t="s">
        <v>141</v>
      </c>
    </row>
    <row r="269" s="1" customFormat="1" ht="25.5" customHeight="1">
      <c r="B269" s="46"/>
      <c r="C269" s="221" t="s">
        <v>391</v>
      </c>
      <c r="D269" s="221" t="s">
        <v>144</v>
      </c>
      <c r="E269" s="222" t="s">
        <v>488</v>
      </c>
      <c r="F269" s="223" t="s">
        <v>489</v>
      </c>
      <c r="G269" s="224" t="s">
        <v>147</v>
      </c>
      <c r="H269" s="225">
        <v>8</v>
      </c>
      <c r="I269" s="226"/>
      <c r="J269" s="227">
        <f>ROUND(I269*H269,2)</f>
        <v>0</v>
      </c>
      <c r="K269" s="223" t="s">
        <v>162</v>
      </c>
      <c r="L269" s="72"/>
      <c r="M269" s="228" t="s">
        <v>30</v>
      </c>
      <c r="N269" s="229" t="s">
        <v>45</v>
      </c>
      <c r="O269" s="47"/>
      <c r="P269" s="230">
        <f>O269*H269</f>
        <v>0</v>
      </c>
      <c r="Q269" s="230">
        <v>0.00027</v>
      </c>
      <c r="R269" s="230">
        <f>Q269*H269</f>
        <v>0.00216</v>
      </c>
      <c r="S269" s="230">
        <v>0</v>
      </c>
      <c r="T269" s="231">
        <f>S269*H269</f>
        <v>0</v>
      </c>
      <c r="AR269" s="24" t="s">
        <v>185</v>
      </c>
      <c r="AT269" s="24" t="s">
        <v>144</v>
      </c>
      <c r="AU269" s="24" t="s">
        <v>84</v>
      </c>
      <c r="AY269" s="24" t="s">
        <v>141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24" t="s">
        <v>82</v>
      </c>
      <c r="BK269" s="232">
        <f>ROUND(I269*H269,2)</f>
        <v>0</v>
      </c>
      <c r="BL269" s="24" t="s">
        <v>185</v>
      </c>
      <c r="BM269" s="24" t="s">
        <v>490</v>
      </c>
    </row>
    <row r="270" s="11" customFormat="1">
      <c r="B270" s="233"/>
      <c r="C270" s="234"/>
      <c r="D270" s="235" t="s">
        <v>150</v>
      </c>
      <c r="E270" s="236" t="s">
        <v>30</v>
      </c>
      <c r="F270" s="237" t="s">
        <v>917</v>
      </c>
      <c r="G270" s="234"/>
      <c r="H270" s="236" t="s">
        <v>30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AT270" s="243" t="s">
        <v>150</v>
      </c>
      <c r="AU270" s="243" t="s">
        <v>84</v>
      </c>
      <c r="AV270" s="11" t="s">
        <v>82</v>
      </c>
      <c r="AW270" s="11" t="s">
        <v>37</v>
      </c>
      <c r="AX270" s="11" t="s">
        <v>74</v>
      </c>
      <c r="AY270" s="243" t="s">
        <v>141</v>
      </c>
    </row>
    <row r="271" s="12" customFormat="1">
      <c r="B271" s="244"/>
      <c r="C271" s="245"/>
      <c r="D271" s="235" t="s">
        <v>150</v>
      </c>
      <c r="E271" s="246" t="s">
        <v>30</v>
      </c>
      <c r="F271" s="247" t="s">
        <v>492</v>
      </c>
      <c r="G271" s="245"/>
      <c r="H271" s="248">
        <v>7.5780000000000003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AT271" s="254" t="s">
        <v>150</v>
      </c>
      <c r="AU271" s="254" t="s">
        <v>84</v>
      </c>
      <c r="AV271" s="12" t="s">
        <v>84</v>
      </c>
      <c r="AW271" s="12" t="s">
        <v>37</v>
      </c>
      <c r="AX271" s="12" t="s">
        <v>74</v>
      </c>
      <c r="AY271" s="254" t="s">
        <v>141</v>
      </c>
    </row>
    <row r="272" s="12" customFormat="1">
      <c r="B272" s="244"/>
      <c r="C272" s="245"/>
      <c r="D272" s="235" t="s">
        <v>150</v>
      </c>
      <c r="E272" s="246" t="s">
        <v>30</v>
      </c>
      <c r="F272" s="247" t="s">
        <v>838</v>
      </c>
      <c r="G272" s="245"/>
      <c r="H272" s="248">
        <v>0.42199999999999999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AT272" s="254" t="s">
        <v>150</v>
      </c>
      <c r="AU272" s="254" t="s">
        <v>84</v>
      </c>
      <c r="AV272" s="12" t="s">
        <v>84</v>
      </c>
      <c r="AW272" s="12" t="s">
        <v>37</v>
      </c>
      <c r="AX272" s="12" t="s">
        <v>74</v>
      </c>
      <c r="AY272" s="254" t="s">
        <v>141</v>
      </c>
    </row>
    <row r="273" s="13" customFormat="1">
      <c r="B273" s="255"/>
      <c r="C273" s="256"/>
      <c r="D273" s="235" t="s">
        <v>150</v>
      </c>
      <c r="E273" s="257" t="s">
        <v>30</v>
      </c>
      <c r="F273" s="258" t="s">
        <v>170</v>
      </c>
      <c r="G273" s="256"/>
      <c r="H273" s="259">
        <v>8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AT273" s="265" t="s">
        <v>150</v>
      </c>
      <c r="AU273" s="265" t="s">
        <v>84</v>
      </c>
      <c r="AV273" s="13" t="s">
        <v>148</v>
      </c>
      <c r="AW273" s="13" t="s">
        <v>37</v>
      </c>
      <c r="AX273" s="13" t="s">
        <v>82</v>
      </c>
      <c r="AY273" s="265" t="s">
        <v>141</v>
      </c>
    </row>
    <row r="274" s="1" customFormat="1" ht="25.5" customHeight="1">
      <c r="B274" s="46"/>
      <c r="C274" s="221" t="s">
        <v>395</v>
      </c>
      <c r="D274" s="221" t="s">
        <v>144</v>
      </c>
      <c r="E274" s="222" t="s">
        <v>495</v>
      </c>
      <c r="F274" s="223" t="s">
        <v>496</v>
      </c>
      <c r="G274" s="224" t="s">
        <v>147</v>
      </c>
      <c r="H274" s="225">
        <v>17.5</v>
      </c>
      <c r="I274" s="226"/>
      <c r="J274" s="227">
        <f>ROUND(I274*H274,2)</f>
        <v>0</v>
      </c>
      <c r="K274" s="223" t="s">
        <v>30</v>
      </c>
      <c r="L274" s="72"/>
      <c r="M274" s="228" t="s">
        <v>30</v>
      </c>
      <c r="N274" s="229" t="s">
        <v>45</v>
      </c>
      <c r="O274" s="47"/>
      <c r="P274" s="230">
        <f>O274*H274</f>
        <v>0</v>
      </c>
      <c r="Q274" s="230">
        <v>0.00025999999999999998</v>
      </c>
      <c r="R274" s="230">
        <f>Q274*H274</f>
        <v>0.0045499999999999994</v>
      </c>
      <c r="S274" s="230">
        <v>0</v>
      </c>
      <c r="T274" s="231">
        <f>S274*H274</f>
        <v>0</v>
      </c>
      <c r="AR274" s="24" t="s">
        <v>185</v>
      </c>
      <c r="AT274" s="24" t="s">
        <v>144</v>
      </c>
      <c r="AU274" s="24" t="s">
        <v>84</v>
      </c>
      <c r="AY274" s="24" t="s">
        <v>141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24" t="s">
        <v>82</v>
      </c>
      <c r="BK274" s="232">
        <f>ROUND(I274*H274,2)</f>
        <v>0</v>
      </c>
      <c r="BL274" s="24" t="s">
        <v>185</v>
      </c>
      <c r="BM274" s="24" t="s">
        <v>497</v>
      </c>
    </row>
    <row r="275" s="11" customFormat="1">
      <c r="B275" s="233"/>
      <c r="C275" s="234"/>
      <c r="D275" s="235" t="s">
        <v>150</v>
      </c>
      <c r="E275" s="236" t="s">
        <v>30</v>
      </c>
      <c r="F275" s="237" t="s">
        <v>498</v>
      </c>
      <c r="G275" s="234"/>
      <c r="H275" s="236" t="s">
        <v>30</v>
      </c>
      <c r="I275" s="238"/>
      <c r="J275" s="234"/>
      <c r="K275" s="234"/>
      <c r="L275" s="239"/>
      <c r="M275" s="240"/>
      <c r="N275" s="241"/>
      <c r="O275" s="241"/>
      <c r="P275" s="241"/>
      <c r="Q275" s="241"/>
      <c r="R275" s="241"/>
      <c r="S275" s="241"/>
      <c r="T275" s="242"/>
      <c r="AT275" s="243" t="s">
        <v>150</v>
      </c>
      <c r="AU275" s="243" t="s">
        <v>84</v>
      </c>
      <c r="AV275" s="11" t="s">
        <v>82</v>
      </c>
      <c r="AW275" s="11" t="s">
        <v>37</v>
      </c>
      <c r="AX275" s="11" t="s">
        <v>74</v>
      </c>
      <c r="AY275" s="243" t="s">
        <v>141</v>
      </c>
    </row>
    <row r="276" s="11" customFormat="1">
      <c r="B276" s="233"/>
      <c r="C276" s="234"/>
      <c r="D276" s="235" t="s">
        <v>150</v>
      </c>
      <c r="E276" s="236" t="s">
        <v>30</v>
      </c>
      <c r="F276" s="237" t="s">
        <v>236</v>
      </c>
      <c r="G276" s="234"/>
      <c r="H276" s="236" t="s">
        <v>30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AT276" s="243" t="s">
        <v>150</v>
      </c>
      <c r="AU276" s="243" t="s">
        <v>84</v>
      </c>
      <c r="AV276" s="11" t="s">
        <v>82</v>
      </c>
      <c r="AW276" s="11" t="s">
        <v>37</v>
      </c>
      <c r="AX276" s="11" t="s">
        <v>74</v>
      </c>
      <c r="AY276" s="243" t="s">
        <v>141</v>
      </c>
    </row>
    <row r="277" s="12" customFormat="1">
      <c r="B277" s="244"/>
      <c r="C277" s="245"/>
      <c r="D277" s="235" t="s">
        <v>150</v>
      </c>
      <c r="E277" s="246" t="s">
        <v>30</v>
      </c>
      <c r="F277" s="247" t="s">
        <v>919</v>
      </c>
      <c r="G277" s="245"/>
      <c r="H277" s="248">
        <v>17.5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AT277" s="254" t="s">
        <v>150</v>
      </c>
      <c r="AU277" s="254" t="s">
        <v>84</v>
      </c>
      <c r="AV277" s="12" t="s">
        <v>84</v>
      </c>
      <c r="AW277" s="12" t="s">
        <v>37</v>
      </c>
      <c r="AX277" s="12" t="s">
        <v>82</v>
      </c>
      <c r="AY277" s="254" t="s">
        <v>141</v>
      </c>
    </row>
    <row r="278" s="1" customFormat="1" ht="16.5" customHeight="1">
      <c r="B278" s="46"/>
      <c r="C278" s="277" t="s">
        <v>401</v>
      </c>
      <c r="D278" s="277" t="s">
        <v>349</v>
      </c>
      <c r="E278" s="278" t="s">
        <v>500</v>
      </c>
      <c r="F278" s="279" t="s">
        <v>501</v>
      </c>
      <c r="G278" s="280" t="s">
        <v>147</v>
      </c>
      <c r="H278" s="281">
        <v>12</v>
      </c>
      <c r="I278" s="282"/>
      <c r="J278" s="283">
        <f>ROUND(I278*H278,2)</f>
        <v>0</v>
      </c>
      <c r="K278" s="279" t="s">
        <v>30</v>
      </c>
      <c r="L278" s="284"/>
      <c r="M278" s="285" t="s">
        <v>30</v>
      </c>
      <c r="N278" s="286" t="s">
        <v>45</v>
      </c>
      <c r="O278" s="47"/>
      <c r="P278" s="230">
        <f>O278*H278</f>
        <v>0</v>
      </c>
      <c r="Q278" s="230">
        <v>0.012999999999999999</v>
      </c>
      <c r="R278" s="230">
        <f>Q278*H278</f>
        <v>0.156</v>
      </c>
      <c r="S278" s="230">
        <v>0</v>
      </c>
      <c r="T278" s="231">
        <f>S278*H278</f>
        <v>0</v>
      </c>
      <c r="AR278" s="24" t="s">
        <v>348</v>
      </c>
      <c r="AT278" s="24" t="s">
        <v>349</v>
      </c>
      <c r="AU278" s="24" t="s">
        <v>84</v>
      </c>
      <c r="AY278" s="24" t="s">
        <v>141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24" t="s">
        <v>82</v>
      </c>
      <c r="BK278" s="232">
        <f>ROUND(I278*H278,2)</f>
        <v>0</v>
      </c>
      <c r="BL278" s="24" t="s">
        <v>185</v>
      </c>
      <c r="BM278" s="24" t="s">
        <v>502</v>
      </c>
    </row>
    <row r="279" s="11" customFormat="1">
      <c r="B279" s="233"/>
      <c r="C279" s="234"/>
      <c r="D279" s="235" t="s">
        <v>150</v>
      </c>
      <c r="E279" s="236" t="s">
        <v>30</v>
      </c>
      <c r="F279" s="237" t="s">
        <v>503</v>
      </c>
      <c r="G279" s="234"/>
      <c r="H279" s="236" t="s">
        <v>30</v>
      </c>
      <c r="I279" s="238"/>
      <c r="J279" s="234"/>
      <c r="K279" s="234"/>
      <c r="L279" s="239"/>
      <c r="M279" s="240"/>
      <c r="N279" s="241"/>
      <c r="O279" s="241"/>
      <c r="P279" s="241"/>
      <c r="Q279" s="241"/>
      <c r="R279" s="241"/>
      <c r="S279" s="241"/>
      <c r="T279" s="242"/>
      <c r="AT279" s="243" t="s">
        <v>150</v>
      </c>
      <c r="AU279" s="243" t="s">
        <v>84</v>
      </c>
      <c r="AV279" s="11" t="s">
        <v>82</v>
      </c>
      <c r="AW279" s="11" t="s">
        <v>37</v>
      </c>
      <c r="AX279" s="11" t="s">
        <v>74</v>
      </c>
      <c r="AY279" s="243" t="s">
        <v>141</v>
      </c>
    </row>
    <row r="280" s="11" customFormat="1">
      <c r="B280" s="233"/>
      <c r="C280" s="234"/>
      <c r="D280" s="235" t="s">
        <v>150</v>
      </c>
      <c r="E280" s="236" t="s">
        <v>30</v>
      </c>
      <c r="F280" s="237" t="s">
        <v>504</v>
      </c>
      <c r="G280" s="234"/>
      <c r="H280" s="236" t="s">
        <v>30</v>
      </c>
      <c r="I280" s="238"/>
      <c r="J280" s="234"/>
      <c r="K280" s="234"/>
      <c r="L280" s="239"/>
      <c r="M280" s="240"/>
      <c r="N280" s="241"/>
      <c r="O280" s="241"/>
      <c r="P280" s="241"/>
      <c r="Q280" s="241"/>
      <c r="R280" s="241"/>
      <c r="S280" s="241"/>
      <c r="T280" s="242"/>
      <c r="AT280" s="243" t="s">
        <v>150</v>
      </c>
      <c r="AU280" s="243" t="s">
        <v>84</v>
      </c>
      <c r="AV280" s="11" t="s">
        <v>82</v>
      </c>
      <c r="AW280" s="11" t="s">
        <v>37</v>
      </c>
      <c r="AX280" s="11" t="s">
        <v>74</v>
      </c>
      <c r="AY280" s="243" t="s">
        <v>141</v>
      </c>
    </row>
    <row r="281" s="12" customFormat="1">
      <c r="B281" s="244"/>
      <c r="C281" s="245"/>
      <c r="D281" s="235" t="s">
        <v>150</v>
      </c>
      <c r="E281" s="246" t="s">
        <v>30</v>
      </c>
      <c r="F281" s="247" t="s">
        <v>589</v>
      </c>
      <c r="G281" s="245"/>
      <c r="H281" s="248">
        <v>12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AT281" s="254" t="s">
        <v>150</v>
      </c>
      <c r="AU281" s="254" t="s">
        <v>84</v>
      </c>
      <c r="AV281" s="12" t="s">
        <v>84</v>
      </c>
      <c r="AW281" s="12" t="s">
        <v>37</v>
      </c>
      <c r="AX281" s="12" t="s">
        <v>82</v>
      </c>
      <c r="AY281" s="254" t="s">
        <v>141</v>
      </c>
    </row>
    <row r="282" s="1" customFormat="1" ht="16.5" customHeight="1">
      <c r="B282" s="46"/>
      <c r="C282" s="277" t="s">
        <v>411</v>
      </c>
      <c r="D282" s="277" t="s">
        <v>349</v>
      </c>
      <c r="E282" s="278" t="s">
        <v>507</v>
      </c>
      <c r="F282" s="279" t="s">
        <v>508</v>
      </c>
      <c r="G282" s="280" t="s">
        <v>147</v>
      </c>
      <c r="H282" s="281">
        <v>8</v>
      </c>
      <c r="I282" s="282"/>
      <c r="J282" s="283">
        <f>ROUND(I282*H282,2)</f>
        <v>0</v>
      </c>
      <c r="K282" s="279" t="s">
        <v>30</v>
      </c>
      <c r="L282" s="284"/>
      <c r="M282" s="285" t="s">
        <v>30</v>
      </c>
      <c r="N282" s="286" t="s">
        <v>45</v>
      </c>
      <c r="O282" s="47"/>
      <c r="P282" s="230">
        <f>O282*H282</f>
        <v>0</v>
      </c>
      <c r="Q282" s="230">
        <v>0.016</v>
      </c>
      <c r="R282" s="230">
        <f>Q282*H282</f>
        <v>0.128</v>
      </c>
      <c r="S282" s="230">
        <v>0</v>
      </c>
      <c r="T282" s="231">
        <f>S282*H282</f>
        <v>0</v>
      </c>
      <c r="AR282" s="24" t="s">
        <v>348</v>
      </c>
      <c r="AT282" s="24" t="s">
        <v>349</v>
      </c>
      <c r="AU282" s="24" t="s">
        <v>84</v>
      </c>
      <c r="AY282" s="24" t="s">
        <v>141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24" t="s">
        <v>82</v>
      </c>
      <c r="BK282" s="232">
        <f>ROUND(I282*H282,2)</f>
        <v>0</v>
      </c>
      <c r="BL282" s="24" t="s">
        <v>185</v>
      </c>
      <c r="BM282" s="24" t="s">
        <v>509</v>
      </c>
    </row>
    <row r="283" s="11" customFormat="1">
      <c r="B283" s="233"/>
      <c r="C283" s="234"/>
      <c r="D283" s="235" t="s">
        <v>150</v>
      </c>
      <c r="E283" s="236" t="s">
        <v>30</v>
      </c>
      <c r="F283" s="237" t="s">
        <v>503</v>
      </c>
      <c r="G283" s="234"/>
      <c r="H283" s="236" t="s">
        <v>30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AT283" s="243" t="s">
        <v>150</v>
      </c>
      <c r="AU283" s="243" t="s">
        <v>84</v>
      </c>
      <c r="AV283" s="11" t="s">
        <v>82</v>
      </c>
      <c r="AW283" s="11" t="s">
        <v>37</v>
      </c>
      <c r="AX283" s="11" t="s">
        <v>74</v>
      </c>
      <c r="AY283" s="243" t="s">
        <v>141</v>
      </c>
    </row>
    <row r="284" s="11" customFormat="1">
      <c r="B284" s="233"/>
      <c r="C284" s="234"/>
      <c r="D284" s="235" t="s">
        <v>150</v>
      </c>
      <c r="E284" s="236" t="s">
        <v>30</v>
      </c>
      <c r="F284" s="237" t="s">
        <v>917</v>
      </c>
      <c r="G284" s="234"/>
      <c r="H284" s="236" t="s">
        <v>30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AT284" s="243" t="s">
        <v>150</v>
      </c>
      <c r="AU284" s="243" t="s">
        <v>84</v>
      </c>
      <c r="AV284" s="11" t="s">
        <v>82</v>
      </c>
      <c r="AW284" s="11" t="s">
        <v>37</v>
      </c>
      <c r="AX284" s="11" t="s">
        <v>74</v>
      </c>
      <c r="AY284" s="243" t="s">
        <v>141</v>
      </c>
    </row>
    <row r="285" s="11" customFormat="1">
      <c r="B285" s="233"/>
      <c r="C285" s="234"/>
      <c r="D285" s="235" t="s">
        <v>150</v>
      </c>
      <c r="E285" s="236" t="s">
        <v>30</v>
      </c>
      <c r="F285" s="237" t="s">
        <v>510</v>
      </c>
      <c r="G285" s="234"/>
      <c r="H285" s="236" t="s">
        <v>30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AT285" s="243" t="s">
        <v>150</v>
      </c>
      <c r="AU285" s="243" t="s">
        <v>84</v>
      </c>
      <c r="AV285" s="11" t="s">
        <v>82</v>
      </c>
      <c r="AW285" s="11" t="s">
        <v>37</v>
      </c>
      <c r="AX285" s="11" t="s">
        <v>74</v>
      </c>
      <c r="AY285" s="243" t="s">
        <v>141</v>
      </c>
    </row>
    <row r="286" s="12" customFormat="1">
      <c r="B286" s="244"/>
      <c r="C286" s="245"/>
      <c r="D286" s="235" t="s">
        <v>150</v>
      </c>
      <c r="E286" s="246" t="s">
        <v>30</v>
      </c>
      <c r="F286" s="247" t="s">
        <v>946</v>
      </c>
      <c r="G286" s="245"/>
      <c r="H286" s="248">
        <v>8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AT286" s="254" t="s">
        <v>150</v>
      </c>
      <c r="AU286" s="254" t="s">
        <v>84</v>
      </c>
      <c r="AV286" s="12" t="s">
        <v>84</v>
      </c>
      <c r="AW286" s="12" t="s">
        <v>37</v>
      </c>
      <c r="AX286" s="12" t="s">
        <v>82</v>
      </c>
      <c r="AY286" s="254" t="s">
        <v>141</v>
      </c>
    </row>
    <row r="287" s="1" customFormat="1" ht="25.5" customHeight="1">
      <c r="B287" s="46"/>
      <c r="C287" s="277" t="s">
        <v>418</v>
      </c>
      <c r="D287" s="277" t="s">
        <v>349</v>
      </c>
      <c r="E287" s="278" t="s">
        <v>513</v>
      </c>
      <c r="F287" s="279" t="s">
        <v>514</v>
      </c>
      <c r="G287" s="280" t="s">
        <v>147</v>
      </c>
      <c r="H287" s="281">
        <v>17.5</v>
      </c>
      <c r="I287" s="282"/>
      <c r="J287" s="283">
        <f>ROUND(I287*H287,2)</f>
        <v>0</v>
      </c>
      <c r="K287" s="279" t="s">
        <v>30</v>
      </c>
      <c r="L287" s="284"/>
      <c r="M287" s="285" t="s">
        <v>30</v>
      </c>
      <c r="N287" s="286" t="s">
        <v>45</v>
      </c>
      <c r="O287" s="47"/>
      <c r="P287" s="230">
        <f>O287*H287</f>
        <v>0</v>
      </c>
      <c r="Q287" s="230">
        <v>0.032000000000000001</v>
      </c>
      <c r="R287" s="230">
        <f>Q287*H287</f>
        <v>0.56000000000000005</v>
      </c>
      <c r="S287" s="230">
        <v>0</v>
      </c>
      <c r="T287" s="231">
        <f>S287*H287</f>
        <v>0</v>
      </c>
      <c r="AR287" s="24" t="s">
        <v>348</v>
      </c>
      <c r="AT287" s="24" t="s">
        <v>349</v>
      </c>
      <c r="AU287" s="24" t="s">
        <v>84</v>
      </c>
      <c r="AY287" s="24" t="s">
        <v>141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24" t="s">
        <v>82</v>
      </c>
      <c r="BK287" s="232">
        <f>ROUND(I287*H287,2)</f>
        <v>0</v>
      </c>
      <c r="BL287" s="24" t="s">
        <v>185</v>
      </c>
      <c r="BM287" s="24" t="s">
        <v>515</v>
      </c>
    </row>
    <row r="288" s="11" customFormat="1">
      <c r="B288" s="233"/>
      <c r="C288" s="234"/>
      <c r="D288" s="235" t="s">
        <v>150</v>
      </c>
      <c r="E288" s="236" t="s">
        <v>30</v>
      </c>
      <c r="F288" s="237" t="s">
        <v>503</v>
      </c>
      <c r="G288" s="234"/>
      <c r="H288" s="236" t="s">
        <v>30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AT288" s="243" t="s">
        <v>150</v>
      </c>
      <c r="AU288" s="243" t="s">
        <v>84</v>
      </c>
      <c r="AV288" s="11" t="s">
        <v>82</v>
      </c>
      <c r="AW288" s="11" t="s">
        <v>37</v>
      </c>
      <c r="AX288" s="11" t="s">
        <v>74</v>
      </c>
      <c r="AY288" s="243" t="s">
        <v>141</v>
      </c>
    </row>
    <row r="289" s="11" customFormat="1">
      <c r="B289" s="233"/>
      <c r="C289" s="234"/>
      <c r="D289" s="235" t="s">
        <v>150</v>
      </c>
      <c r="E289" s="236" t="s">
        <v>30</v>
      </c>
      <c r="F289" s="237" t="s">
        <v>516</v>
      </c>
      <c r="G289" s="234"/>
      <c r="H289" s="236" t="s">
        <v>30</v>
      </c>
      <c r="I289" s="238"/>
      <c r="J289" s="234"/>
      <c r="K289" s="234"/>
      <c r="L289" s="239"/>
      <c r="M289" s="240"/>
      <c r="N289" s="241"/>
      <c r="O289" s="241"/>
      <c r="P289" s="241"/>
      <c r="Q289" s="241"/>
      <c r="R289" s="241"/>
      <c r="S289" s="241"/>
      <c r="T289" s="242"/>
      <c r="AT289" s="243" t="s">
        <v>150</v>
      </c>
      <c r="AU289" s="243" t="s">
        <v>84</v>
      </c>
      <c r="AV289" s="11" t="s">
        <v>82</v>
      </c>
      <c r="AW289" s="11" t="s">
        <v>37</v>
      </c>
      <c r="AX289" s="11" t="s">
        <v>74</v>
      </c>
      <c r="AY289" s="243" t="s">
        <v>141</v>
      </c>
    </row>
    <row r="290" s="12" customFormat="1">
      <c r="B290" s="244"/>
      <c r="C290" s="245"/>
      <c r="D290" s="235" t="s">
        <v>150</v>
      </c>
      <c r="E290" s="246" t="s">
        <v>30</v>
      </c>
      <c r="F290" s="247" t="s">
        <v>919</v>
      </c>
      <c r="G290" s="245"/>
      <c r="H290" s="248">
        <v>17.5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AT290" s="254" t="s">
        <v>150</v>
      </c>
      <c r="AU290" s="254" t="s">
        <v>84</v>
      </c>
      <c r="AV290" s="12" t="s">
        <v>84</v>
      </c>
      <c r="AW290" s="12" t="s">
        <v>37</v>
      </c>
      <c r="AX290" s="12" t="s">
        <v>82</v>
      </c>
      <c r="AY290" s="254" t="s">
        <v>141</v>
      </c>
    </row>
    <row r="291" s="1" customFormat="1" ht="25.5" customHeight="1">
      <c r="B291" s="46"/>
      <c r="C291" s="221" t="s">
        <v>424</v>
      </c>
      <c r="D291" s="221" t="s">
        <v>144</v>
      </c>
      <c r="E291" s="222" t="s">
        <v>531</v>
      </c>
      <c r="F291" s="223" t="s">
        <v>532</v>
      </c>
      <c r="G291" s="224" t="s">
        <v>268</v>
      </c>
      <c r="H291" s="225">
        <v>1</v>
      </c>
      <c r="I291" s="226"/>
      <c r="J291" s="227">
        <f>ROUND(I291*H291,2)</f>
        <v>0</v>
      </c>
      <c r="K291" s="223" t="s">
        <v>162</v>
      </c>
      <c r="L291" s="72"/>
      <c r="M291" s="228" t="s">
        <v>30</v>
      </c>
      <c r="N291" s="229" t="s">
        <v>45</v>
      </c>
      <c r="O291" s="47"/>
      <c r="P291" s="230">
        <f>O291*H291</f>
        <v>0</v>
      </c>
      <c r="Q291" s="230">
        <v>0</v>
      </c>
      <c r="R291" s="230">
        <f>Q291*H291</f>
        <v>0</v>
      </c>
      <c r="S291" s="230">
        <v>0</v>
      </c>
      <c r="T291" s="231">
        <f>S291*H291</f>
        <v>0</v>
      </c>
      <c r="AR291" s="24" t="s">
        <v>185</v>
      </c>
      <c r="AT291" s="24" t="s">
        <v>144</v>
      </c>
      <c r="AU291" s="24" t="s">
        <v>84</v>
      </c>
      <c r="AY291" s="24" t="s">
        <v>141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24" t="s">
        <v>82</v>
      </c>
      <c r="BK291" s="232">
        <f>ROUND(I291*H291,2)</f>
        <v>0</v>
      </c>
      <c r="BL291" s="24" t="s">
        <v>185</v>
      </c>
      <c r="BM291" s="24" t="s">
        <v>533</v>
      </c>
    </row>
    <row r="292" s="1" customFormat="1" ht="16.5" customHeight="1">
      <c r="B292" s="46"/>
      <c r="C292" s="277" t="s">
        <v>430</v>
      </c>
      <c r="D292" s="277" t="s">
        <v>349</v>
      </c>
      <c r="E292" s="278" t="s">
        <v>535</v>
      </c>
      <c r="F292" s="279" t="s">
        <v>536</v>
      </c>
      <c r="G292" s="280" t="s">
        <v>280</v>
      </c>
      <c r="H292" s="281">
        <v>6</v>
      </c>
      <c r="I292" s="282"/>
      <c r="J292" s="283">
        <f>ROUND(I292*H292,2)</f>
        <v>0</v>
      </c>
      <c r="K292" s="279" t="s">
        <v>162</v>
      </c>
      <c r="L292" s="284"/>
      <c r="M292" s="285" t="s">
        <v>30</v>
      </c>
      <c r="N292" s="286" t="s">
        <v>45</v>
      </c>
      <c r="O292" s="47"/>
      <c r="P292" s="230">
        <f>O292*H292</f>
        <v>0</v>
      </c>
      <c r="Q292" s="230">
        <v>0.0011000000000000001</v>
      </c>
      <c r="R292" s="230">
        <f>Q292*H292</f>
        <v>0.0066</v>
      </c>
      <c r="S292" s="230">
        <v>0</v>
      </c>
      <c r="T292" s="231">
        <f>S292*H292</f>
        <v>0</v>
      </c>
      <c r="AR292" s="24" t="s">
        <v>348</v>
      </c>
      <c r="AT292" s="24" t="s">
        <v>349</v>
      </c>
      <c r="AU292" s="24" t="s">
        <v>84</v>
      </c>
      <c r="AY292" s="24" t="s">
        <v>141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24" t="s">
        <v>82</v>
      </c>
      <c r="BK292" s="232">
        <f>ROUND(I292*H292,2)</f>
        <v>0</v>
      </c>
      <c r="BL292" s="24" t="s">
        <v>185</v>
      </c>
      <c r="BM292" s="24" t="s">
        <v>537</v>
      </c>
    </row>
    <row r="293" s="1" customFormat="1" ht="16.5" customHeight="1">
      <c r="B293" s="46"/>
      <c r="C293" s="277" t="s">
        <v>436</v>
      </c>
      <c r="D293" s="277" t="s">
        <v>349</v>
      </c>
      <c r="E293" s="278" t="s">
        <v>539</v>
      </c>
      <c r="F293" s="279" t="s">
        <v>540</v>
      </c>
      <c r="G293" s="280" t="s">
        <v>541</v>
      </c>
      <c r="H293" s="281">
        <v>1</v>
      </c>
      <c r="I293" s="282"/>
      <c r="J293" s="283">
        <f>ROUND(I293*H293,2)</f>
        <v>0</v>
      </c>
      <c r="K293" s="279" t="s">
        <v>162</v>
      </c>
      <c r="L293" s="284"/>
      <c r="M293" s="285" t="s">
        <v>30</v>
      </c>
      <c r="N293" s="286" t="s">
        <v>45</v>
      </c>
      <c r="O293" s="47"/>
      <c r="P293" s="230">
        <f>O293*H293</f>
        <v>0</v>
      </c>
      <c r="Q293" s="230">
        <v>0.00020000000000000001</v>
      </c>
      <c r="R293" s="230">
        <f>Q293*H293</f>
        <v>0.00020000000000000001</v>
      </c>
      <c r="S293" s="230">
        <v>0</v>
      </c>
      <c r="T293" s="231">
        <f>S293*H293</f>
        <v>0</v>
      </c>
      <c r="AR293" s="24" t="s">
        <v>348</v>
      </c>
      <c r="AT293" s="24" t="s">
        <v>349</v>
      </c>
      <c r="AU293" s="24" t="s">
        <v>84</v>
      </c>
      <c r="AY293" s="24" t="s">
        <v>141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24" t="s">
        <v>82</v>
      </c>
      <c r="BK293" s="232">
        <f>ROUND(I293*H293,2)</f>
        <v>0</v>
      </c>
      <c r="BL293" s="24" t="s">
        <v>185</v>
      </c>
      <c r="BM293" s="24" t="s">
        <v>542</v>
      </c>
    </row>
    <row r="294" s="1" customFormat="1" ht="16.5" customHeight="1">
      <c r="B294" s="46"/>
      <c r="C294" s="221" t="s">
        <v>444</v>
      </c>
      <c r="D294" s="221" t="s">
        <v>144</v>
      </c>
      <c r="E294" s="222" t="s">
        <v>544</v>
      </c>
      <c r="F294" s="223" t="s">
        <v>545</v>
      </c>
      <c r="G294" s="224" t="s">
        <v>302</v>
      </c>
      <c r="H294" s="225">
        <v>0.86099999999999999</v>
      </c>
      <c r="I294" s="226"/>
      <c r="J294" s="227">
        <f>ROUND(I294*H294,2)</f>
        <v>0</v>
      </c>
      <c r="K294" s="223" t="s">
        <v>162</v>
      </c>
      <c r="L294" s="72"/>
      <c r="M294" s="228" t="s">
        <v>30</v>
      </c>
      <c r="N294" s="229" t="s">
        <v>45</v>
      </c>
      <c r="O294" s="47"/>
      <c r="P294" s="230">
        <f>O294*H294</f>
        <v>0</v>
      </c>
      <c r="Q294" s="230">
        <v>0</v>
      </c>
      <c r="R294" s="230">
        <f>Q294*H294</f>
        <v>0</v>
      </c>
      <c r="S294" s="230">
        <v>0</v>
      </c>
      <c r="T294" s="231">
        <f>S294*H294</f>
        <v>0</v>
      </c>
      <c r="AR294" s="24" t="s">
        <v>185</v>
      </c>
      <c r="AT294" s="24" t="s">
        <v>144</v>
      </c>
      <c r="AU294" s="24" t="s">
        <v>84</v>
      </c>
      <c r="AY294" s="24" t="s">
        <v>141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24" t="s">
        <v>82</v>
      </c>
      <c r="BK294" s="232">
        <f>ROUND(I294*H294,2)</f>
        <v>0</v>
      </c>
      <c r="BL294" s="24" t="s">
        <v>185</v>
      </c>
      <c r="BM294" s="24" t="s">
        <v>546</v>
      </c>
    </row>
    <row r="295" s="10" customFormat="1" ht="29.88" customHeight="1">
      <c r="B295" s="205"/>
      <c r="C295" s="206"/>
      <c r="D295" s="207" t="s">
        <v>73</v>
      </c>
      <c r="E295" s="219" t="s">
        <v>547</v>
      </c>
      <c r="F295" s="219" t="s">
        <v>548</v>
      </c>
      <c r="G295" s="206"/>
      <c r="H295" s="206"/>
      <c r="I295" s="209"/>
      <c r="J295" s="220">
        <f>BK295</f>
        <v>0</v>
      </c>
      <c r="K295" s="206"/>
      <c r="L295" s="211"/>
      <c r="M295" s="212"/>
      <c r="N295" s="213"/>
      <c r="O295" s="213"/>
      <c r="P295" s="214">
        <f>SUM(P296:P306)</f>
        <v>0</v>
      </c>
      <c r="Q295" s="213"/>
      <c r="R295" s="214">
        <f>SUM(R296:R306)</f>
        <v>0.58950000000000002</v>
      </c>
      <c r="S295" s="213"/>
      <c r="T295" s="215">
        <f>SUM(T296:T306)</f>
        <v>0</v>
      </c>
      <c r="AR295" s="216" t="s">
        <v>84</v>
      </c>
      <c r="AT295" s="217" t="s">
        <v>73</v>
      </c>
      <c r="AU295" s="217" t="s">
        <v>82</v>
      </c>
      <c r="AY295" s="216" t="s">
        <v>141</v>
      </c>
      <c r="BK295" s="218">
        <f>SUM(BK296:BK306)</f>
        <v>0</v>
      </c>
    </row>
    <row r="296" s="1" customFormat="1" ht="16.5" customHeight="1">
      <c r="B296" s="46"/>
      <c r="C296" s="221" t="s">
        <v>450</v>
      </c>
      <c r="D296" s="221" t="s">
        <v>144</v>
      </c>
      <c r="E296" s="222" t="s">
        <v>550</v>
      </c>
      <c r="F296" s="223" t="s">
        <v>551</v>
      </c>
      <c r="G296" s="224" t="s">
        <v>280</v>
      </c>
      <c r="H296" s="225">
        <v>6</v>
      </c>
      <c r="I296" s="226"/>
      <c r="J296" s="227">
        <f>ROUND(I296*H296,2)</f>
        <v>0</v>
      </c>
      <c r="K296" s="223" t="s">
        <v>162</v>
      </c>
      <c r="L296" s="72"/>
      <c r="M296" s="228" t="s">
        <v>30</v>
      </c>
      <c r="N296" s="229" t="s">
        <v>45</v>
      </c>
      <c r="O296" s="47"/>
      <c r="P296" s="230">
        <f>O296*H296</f>
        <v>0</v>
      </c>
      <c r="Q296" s="230">
        <v>0.016</v>
      </c>
      <c r="R296" s="230">
        <f>Q296*H296</f>
        <v>0.096000000000000002</v>
      </c>
      <c r="S296" s="230">
        <v>0</v>
      </c>
      <c r="T296" s="231">
        <f>S296*H296</f>
        <v>0</v>
      </c>
      <c r="AR296" s="24" t="s">
        <v>148</v>
      </c>
      <c r="AT296" s="24" t="s">
        <v>144</v>
      </c>
      <c r="AU296" s="24" t="s">
        <v>84</v>
      </c>
      <c r="AY296" s="24" t="s">
        <v>141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24" t="s">
        <v>82</v>
      </c>
      <c r="BK296" s="232">
        <f>ROUND(I296*H296,2)</f>
        <v>0</v>
      </c>
      <c r="BL296" s="24" t="s">
        <v>148</v>
      </c>
      <c r="BM296" s="24" t="s">
        <v>552</v>
      </c>
    </row>
    <row r="297" s="11" customFormat="1">
      <c r="B297" s="233"/>
      <c r="C297" s="234"/>
      <c r="D297" s="235" t="s">
        <v>150</v>
      </c>
      <c r="E297" s="236" t="s">
        <v>30</v>
      </c>
      <c r="F297" s="237" t="s">
        <v>553</v>
      </c>
      <c r="G297" s="234"/>
      <c r="H297" s="236" t="s">
        <v>30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AT297" s="243" t="s">
        <v>150</v>
      </c>
      <c r="AU297" s="243" t="s">
        <v>84</v>
      </c>
      <c r="AV297" s="11" t="s">
        <v>82</v>
      </c>
      <c r="AW297" s="11" t="s">
        <v>37</v>
      </c>
      <c r="AX297" s="11" t="s">
        <v>74</v>
      </c>
      <c r="AY297" s="243" t="s">
        <v>141</v>
      </c>
    </row>
    <row r="298" s="12" customFormat="1">
      <c r="B298" s="244"/>
      <c r="C298" s="245"/>
      <c r="D298" s="235" t="s">
        <v>150</v>
      </c>
      <c r="E298" s="246" t="s">
        <v>30</v>
      </c>
      <c r="F298" s="247" t="s">
        <v>448</v>
      </c>
      <c r="G298" s="245"/>
      <c r="H298" s="248">
        <v>6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AT298" s="254" t="s">
        <v>150</v>
      </c>
      <c r="AU298" s="254" t="s">
        <v>84</v>
      </c>
      <c r="AV298" s="12" t="s">
        <v>84</v>
      </c>
      <c r="AW298" s="12" t="s">
        <v>37</v>
      </c>
      <c r="AX298" s="12" t="s">
        <v>82</v>
      </c>
      <c r="AY298" s="254" t="s">
        <v>141</v>
      </c>
    </row>
    <row r="299" s="1" customFormat="1" ht="16.5" customHeight="1">
      <c r="B299" s="46"/>
      <c r="C299" s="221" t="s">
        <v>457</v>
      </c>
      <c r="D299" s="221" t="s">
        <v>144</v>
      </c>
      <c r="E299" s="222" t="s">
        <v>555</v>
      </c>
      <c r="F299" s="223" t="s">
        <v>556</v>
      </c>
      <c r="G299" s="224" t="s">
        <v>280</v>
      </c>
      <c r="H299" s="225">
        <v>6</v>
      </c>
      <c r="I299" s="226"/>
      <c r="J299" s="227">
        <f>ROUND(I299*H299,2)</f>
        <v>0</v>
      </c>
      <c r="K299" s="223" t="s">
        <v>30</v>
      </c>
      <c r="L299" s="72"/>
      <c r="M299" s="228" t="s">
        <v>30</v>
      </c>
      <c r="N299" s="229" t="s">
        <v>45</v>
      </c>
      <c r="O299" s="47"/>
      <c r="P299" s="230">
        <f>O299*H299</f>
        <v>0</v>
      </c>
      <c r="Q299" s="230">
        <v>0.016</v>
      </c>
      <c r="R299" s="230">
        <f>Q299*H299</f>
        <v>0.096000000000000002</v>
      </c>
      <c r="S299" s="230">
        <v>0</v>
      </c>
      <c r="T299" s="231">
        <f>S299*H299</f>
        <v>0</v>
      </c>
      <c r="AR299" s="24" t="s">
        <v>148</v>
      </c>
      <c r="AT299" s="24" t="s">
        <v>144</v>
      </c>
      <c r="AU299" s="24" t="s">
        <v>84</v>
      </c>
      <c r="AY299" s="24" t="s">
        <v>141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24" t="s">
        <v>82</v>
      </c>
      <c r="BK299" s="232">
        <f>ROUND(I299*H299,2)</f>
        <v>0</v>
      </c>
      <c r="BL299" s="24" t="s">
        <v>148</v>
      </c>
      <c r="BM299" s="24" t="s">
        <v>557</v>
      </c>
    </row>
    <row r="300" s="1" customFormat="1" ht="16.5" customHeight="1">
      <c r="B300" s="46"/>
      <c r="C300" s="221" t="s">
        <v>463</v>
      </c>
      <c r="D300" s="221" t="s">
        <v>144</v>
      </c>
      <c r="E300" s="222" t="s">
        <v>559</v>
      </c>
      <c r="F300" s="223" t="s">
        <v>560</v>
      </c>
      <c r="G300" s="224" t="s">
        <v>285</v>
      </c>
      <c r="H300" s="225">
        <v>375</v>
      </c>
      <c r="I300" s="226"/>
      <c r="J300" s="227">
        <f>ROUND(I300*H300,2)</f>
        <v>0</v>
      </c>
      <c r="K300" s="223" t="s">
        <v>162</v>
      </c>
      <c r="L300" s="72"/>
      <c r="M300" s="228" t="s">
        <v>30</v>
      </c>
      <c r="N300" s="229" t="s">
        <v>45</v>
      </c>
      <c r="O300" s="47"/>
      <c r="P300" s="230">
        <f>O300*H300</f>
        <v>0</v>
      </c>
      <c r="Q300" s="230">
        <v>6.0000000000000002E-05</v>
      </c>
      <c r="R300" s="230">
        <f>Q300*H300</f>
        <v>0.022499999999999999</v>
      </c>
      <c r="S300" s="230">
        <v>0</v>
      </c>
      <c r="T300" s="231">
        <f>S300*H300</f>
        <v>0</v>
      </c>
      <c r="AR300" s="24" t="s">
        <v>148</v>
      </c>
      <c r="AT300" s="24" t="s">
        <v>144</v>
      </c>
      <c r="AU300" s="24" t="s">
        <v>84</v>
      </c>
      <c r="AY300" s="24" t="s">
        <v>141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24" t="s">
        <v>82</v>
      </c>
      <c r="BK300" s="232">
        <f>ROUND(I300*H300,2)</f>
        <v>0</v>
      </c>
      <c r="BL300" s="24" t="s">
        <v>148</v>
      </c>
      <c r="BM300" s="24" t="s">
        <v>561</v>
      </c>
    </row>
    <row r="301" s="11" customFormat="1">
      <c r="B301" s="233"/>
      <c r="C301" s="234"/>
      <c r="D301" s="235" t="s">
        <v>150</v>
      </c>
      <c r="E301" s="236" t="s">
        <v>30</v>
      </c>
      <c r="F301" s="237" t="s">
        <v>287</v>
      </c>
      <c r="G301" s="234"/>
      <c r="H301" s="236" t="s">
        <v>30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AT301" s="243" t="s">
        <v>150</v>
      </c>
      <c r="AU301" s="243" t="s">
        <v>84</v>
      </c>
      <c r="AV301" s="11" t="s">
        <v>82</v>
      </c>
      <c r="AW301" s="11" t="s">
        <v>37</v>
      </c>
      <c r="AX301" s="11" t="s">
        <v>74</v>
      </c>
      <c r="AY301" s="243" t="s">
        <v>141</v>
      </c>
    </row>
    <row r="302" s="11" customFormat="1">
      <c r="B302" s="233"/>
      <c r="C302" s="234"/>
      <c r="D302" s="235" t="s">
        <v>150</v>
      </c>
      <c r="E302" s="236" t="s">
        <v>30</v>
      </c>
      <c r="F302" s="237" t="s">
        <v>288</v>
      </c>
      <c r="G302" s="234"/>
      <c r="H302" s="236" t="s">
        <v>30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AT302" s="243" t="s">
        <v>150</v>
      </c>
      <c r="AU302" s="243" t="s">
        <v>84</v>
      </c>
      <c r="AV302" s="11" t="s">
        <v>82</v>
      </c>
      <c r="AW302" s="11" t="s">
        <v>37</v>
      </c>
      <c r="AX302" s="11" t="s">
        <v>74</v>
      </c>
      <c r="AY302" s="243" t="s">
        <v>141</v>
      </c>
    </row>
    <row r="303" s="11" customFormat="1">
      <c r="B303" s="233"/>
      <c r="C303" s="234"/>
      <c r="D303" s="235" t="s">
        <v>150</v>
      </c>
      <c r="E303" s="236" t="s">
        <v>30</v>
      </c>
      <c r="F303" s="237" t="s">
        <v>562</v>
      </c>
      <c r="G303" s="234"/>
      <c r="H303" s="236" t="s">
        <v>30</v>
      </c>
      <c r="I303" s="238"/>
      <c r="J303" s="234"/>
      <c r="K303" s="234"/>
      <c r="L303" s="239"/>
      <c r="M303" s="240"/>
      <c r="N303" s="241"/>
      <c r="O303" s="241"/>
      <c r="P303" s="241"/>
      <c r="Q303" s="241"/>
      <c r="R303" s="241"/>
      <c r="S303" s="241"/>
      <c r="T303" s="242"/>
      <c r="AT303" s="243" t="s">
        <v>150</v>
      </c>
      <c r="AU303" s="243" t="s">
        <v>84</v>
      </c>
      <c r="AV303" s="11" t="s">
        <v>82</v>
      </c>
      <c r="AW303" s="11" t="s">
        <v>37</v>
      </c>
      <c r="AX303" s="11" t="s">
        <v>74</v>
      </c>
      <c r="AY303" s="243" t="s">
        <v>141</v>
      </c>
    </row>
    <row r="304" s="12" customFormat="1">
      <c r="B304" s="244"/>
      <c r="C304" s="245"/>
      <c r="D304" s="235" t="s">
        <v>150</v>
      </c>
      <c r="E304" s="246" t="s">
        <v>30</v>
      </c>
      <c r="F304" s="247" t="s">
        <v>803</v>
      </c>
      <c r="G304" s="245"/>
      <c r="H304" s="248">
        <v>375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AT304" s="254" t="s">
        <v>150</v>
      </c>
      <c r="AU304" s="254" t="s">
        <v>84</v>
      </c>
      <c r="AV304" s="12" t="s">
        <v>84</v>
      </c>
      <c r="AW304" s="12" t="s">
        <v>37</v>
      </c>
      <c r="AX304" s="12" t="s">
        <v>82</v>
      </c>
      <c r="AY304" s="254" t="s">
        <v>141</v>
      </c>
    </row>
    <row r="305" s="1" customFormat="1" ht="25.5" customHeight="1">
      <c r="B305" s="46"/>
      <c r="C305" s="277" t="s">
        <v>469</v>
      </c>
      <c r="D305" s="277" t="s">
        <v>349</v>
      </c>
      <c r="E305" s="278" t="s">
        <v>564</v>
      </c>
      <c r="F305" s="279" t="s">
        <v>565</v>
      </c>
      <c r="G305" s="280" t="s">
        <v>285</v>
      </c>
      <c r="H305" s="281">
        <v>375</v>
      </c>
      <c r="I305" s="282"/>
      <c r="J305" s="283">
        <f>ROUND(I305*H305,2)</f>
        <v>0</v>
      </c>
      <c r="K305" s="279" t="s">
        <v>30</v>
      </c>
      <c r="L305" s="284"/>
      <c r="M305" s="285" t="s">
        <v>30</v>
      </c>
      <c r="N305" s="286" t="s">
        <v>45</v>
      </c>
      <c r="O305" s="47"/>
      <c r="P305" s="230">
        <f>O305*H305</f>
        <v>0</v>
      </c>
      <c r="Q305" s="230">
        <v>0.001</v>
      </c>
      <c r="R305" s="230">
        <f>Q305*H305</f>
        <v>0.375</v>
      </c>
      <c r="S305" s="230">
        <v>0</v>
      </c>
      <c r="T305" s="231">
        <f>S305*H305</f>
        <v>0</v>
      </c>
      <c r="AR305" s="24" t="s">
        <v>194</v>
      </c>
      <c r="AT305" s="24" t="s">
        <v>349</v>
      </c>
      <c r="AU305" s="24" t="s">
        <v>84</v>
      </c>
      <c r="AY305" s="24" t="s">
        <v>141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24" t="s">
        <v>82</v>
      </c>
      <c r="BK305" s="232">
        <f>ROUND(I305*H305,2)</f>
        <v>0</v>
      </c>
      <c r="BL305" s="24" t="s">
        <v>148</v>
      </c>
      <c r="BM305" s="24" t="s">
        <v>566</v>
      </c>
    </row>
    <row r="306" s="1" customFormat="1" ht="16.5" customHeight="1">
      <c r="B306" s="46"/>
      <c r="C306" s="221" t="s">
        <v>475</v>
      </c>
      <c r="D306" s="221" t="s">
        <v>144</v>
      </c>
      <c r="E306" s="222" t="s">
        <v>568</v>
      </c>
      <c r="F306" s="223" t="s">
        <v>569</v>
      </c>
      <c r="G306" s="224" t="s">
        <v>302</v>
      </c>
      <c r="H306" s="225">
        <v>0.58999999999999997</v>
      </c>
      <c r="I306" s="226"/>
      <c r="J306" s="227">
        <f>ROUND(I306*H306,2)</f>
        <v>0</v>
      </c>
      <c r="K306" s="223" t="s">
        <v>162</v>
      </c>
      <c r="L306" s="72"/>
      <c r="M306" s="228" t="s">
        <v>30</v>
      </c>
      <c r="N306" s="229" t="s">
        <v>45</v>
      </c>
      <c r="O306" s="47"/>
      <c r="P306" s="230">
        <f>O306*H306</f>
        <v>0</v>
      </c>
      <c r="Q306" s="230">
        <v>0</v>
      </c>
      <c r="R306" s="230">
        <f>Q306*H306</f>
        <v>0</v>
      </c>
      <c r="S306" s="230">
        <v>0</v>
      </c>
      <c r="T306" s="231">
        <f>S306*H306</f>
        <v>0</v>
      </c>
      <c r="AR306" s="24" t="s">
        <v>148</v>
      </c>
      <c r="AT306" s="24" t="s">
        <v>144</v>
      </c>
      <c r="AU306" s="24" t="s">
        <v>84</v>
      </c>
      <c r="AY306" s="24" t="s">
        <v>141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24" t="s">
        <v>82</v>
      </c>
      <c r="BK306" s="232">
        <f>ROUND(I306*H306,2)</f>
        <v>0</v>
      </c>
      <c r="BL306" s="24" t="s">
        <v>148</v>
      </c>
      <c r="BM306" s="24" t="s">
        <v>570</v>
      </c>
    </row>
    <row r="307" s="10" customFormat="1" ht="29.88" customHeight="1">
      <c r="B307" s="205"/>
      <c r="C307" s="206"/>
      <c r="D307" s="207" t="s">
        <v>73</v>
      </c>
      <c r="E307" s="219" t="s">
        <v>571</v>
      </c>
      <c r="F307" s="219" t="s">
        <v>572</v>
      </c>
      <c r="G307" s="206"/>
      <c r="H307" s="206"/>
      <c r="I307" s="209"/>
      <c r="J307" s="220">
        <f>BK307</f>
        <v>0</v>
      </c>
      <c r="K307" s="206"/>
      <c r="L307" s="211"/>
      <c r="M307" s="212"/>
      <c r="N307" s="213"/>
      <c r="O307" s="213"/>
      <c r="P307" s="214">
        <f>SUM(P308:P325)</f>
        <v>0</v>
      </c>
      <c r="Q307" s="213"/>
      <c r="R307" s="214">
        <f>SUM(R308:R325)</f>
        <v>0.00198</v>
      </c>
      <c r="S307" s="213"/>
      <c r="T307" s="215">
        <f>SUM(T308:T325)</f>
        <v>0</v>
      </c>
      <c r="AR307" s="216" t="s">
        <v>84</v>
      </c>
      <c r="AT307" s="217" t="s">
        <v>73</v>
      </c>
      <c r="AU307" s="217" t="s">
        <v>82</v>
      </c>
      <c r="AY307" s="216" t="s">
        <v>141</v>
      </c>
      <c r="BK307" s="218">
        <f>SUM(BK308:BK325)</f>
        <v>0</v>
      </c>
    </row>
    <row r="308" s="1" customFormat="1" ht="25.5" customHeight="1">
      <c r="B308" s="46"/>
      <c r="C308" s="221" t="s">
        <v>481</v>
      </c>
      <c r="D308" s="221" t="s">
        <v>144</v>
      </c>
      <c r="E308" s="222" t="s">
        <v>574</v>
      </c>
      <c r="F308" s="223" t="s">
        <v>575</v>
      </c>
      <c r="G308" s="224" t="s">
        <v>147</v>
      </c>
      <c r="H308" s="225">
        <v>24</v>
      </c>
      <c r="I308" s="226"/>
      <c r="J308" s="227">
        <f>ROUND(I308*H308,2)</f>
        <v>0</v>
      </c>
      <c r="K308" s="223" t="s">
        <v>30</v>
      </c>
      <c r="L308" s="72"/>
      <c r="M308" s="228" t="s">
        <v>30</v>
      </c>
      <c r="N308" s="229" t="s">
        <v>45</v>
      </c>
      <c r="O308" s="47"/>
      <c r="P308" s="230">
        <f>O308*H308</f>
        <v>0</v>
      </c>
      <c r="Q308" s="230">
        <v>0</v>
      </c>
      <c r="R308" s="230">
        <f>Q308*H308</f>
        <v>0</v>
      </c>
      <c r="S308" s="230">
        <v>0</v>
      </c>
      <c r="T308" s="231">
        <f>S308*H308</f>
        <v>0</v>
      </c>
      <c r="AR308" s="24" t="s">
        <v>185</v>
      </c>
      <c r="AT308" s="24" t="s">
        <v>144</v>
      </c>
      <c r="AU308" s="24" t="s">
        <v>84</v>
      </c>
      <c r="AY308" s="24" t="s">
        <v>141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24" t="s">
        <v>82</v>
      </c>
      <c r="BK308" s="232">
        <f>ROUND(I308*H308,2)</f>
        <v>0</v>
      </c>
      <c r="BL308" s="24" t="s">
        <v>185</v>
      </c>
      <c r="BM308" s="24" t="s">
        <v>576</v>
      </c>
    </row>
    <row r="309" s="11" customFormat="1">
      <c r="B309" s="233"/>
      <c r="C309" s="234"/>
      <c r="D309" s="235" t="s">
        <v>150</v>
      </c>
      <c r="E309" s="236" t="s">
        <v>30</v>
      </c>
      <c r="F309" s="237" t="s">
        <v>577</v>
      </c>
      <c r="G309" s="234"/>
      <c r="H309" s="236" t="s">
        <v>30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AT309" s="243" t="s">
        <v>150</v>
      </c>
      <c r="AU309" s="243" t="s">
        <v>84</v>
      </c>
      <c r="AV309" s="11" t="s">
        <v>82</v>
      </c>
      <c r="AW309" s="11" t="s">
        <v>37</v>
      </c>
      <c r="AX309" s="11" t="s">
        <v>74</v>
      </c>
      <c r="AY309" s="243" t="s">
        <v>141</v>
      </c>
    </row>
    <row r="310" s="12" customFormat="1">
      <c r="B310" s="244"/>
      <c r="C310" s="245"/>
      <c r="D310" s="235" t="s">
        <v>150</v>
      </c>
      <c r="E310" s="246" t="s">
        <v>30</v>
      </c>
      <c r="F310" s="247" t="s">
        <v>863</v>
      </c>
      <c r="G310" s="245"/>
      <c r="H310" s="248">
        <v>12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AT310" s="254" t="s">
        <v>150</v>
      </c>
      <c r="AU310" s="254" t="s">
        <v>84</v>
      </c>
      <c r="AV310" s="12" t="s">
        <v>84</v>
      </c>
      <c r="AW310" s="12" t="s">
        <v>37</v>
      </c>
      <c r="AX310" s="12" t="s">
        <v>74</v>
      </c>
      <c r="AY310" s="254" t="s">
        <v>141</v>
      </c>
    </row>
    <row r="311" s="11" customFormat="1">
      <c r="B311" s="233"/>
      <c r="C311" s="234"/>
      <c r="D311" s="235" t="s">
        <v>150</v>
      </c>
      <c r="E311" s="236" t="s">
        <v>30</v>
      </c>
      <c r="F311" s="237" t="s">
        <v>579</v>
      </c>
      <c r="G311" s="234"/>
      <c r="H311" s="236" t="s">
        <v>30</v>
      </c>
      <c r="I311" s="238"/>
      <c r="J311" s="234"/>
      <c r="K311" s="234"/>
      <c r="L311" s="239"/>
      <c r="M311" s="240"/>
      <c r="N311" s="241"/>
      <c r="O311" s="241"/>
      <c r="P311" s="241"/>
      <c r="Q311" s="241"/>
      <c r="R311" s="241"/>
      <c r="S311" s="241"/>
      <c r="T311" s="242"/>
      <c r="AT311" s="243" t="s">
        <v>150</v>
      </c>
      <c r="AU311" s="243" t="s">
        <v>84</v>
      </c>
      <c r="AV311" s="11" t="s">
        <v>82</v>
      </c>
      <c r="AW311" s="11" t="s">
        <v>37</v>
      </c>
      <c r="AX311" s="11" t="s">
        <v>74</v>
      </c>
      <c r="AY311" s="243" t="s">
        <v>141</v>
      </c>
    </row>
    <row r="312" s="12" customFormat="1">
      <c r="B312" s="244"/>
      <c r="C312" s="245"/>
      <c r="D312" s="235" t="s">
        <v>150</v>
      </c>
      <c r="E312" s="246" t="s">
        <v>30</v>
      </c>
      <c r="F312" s="247" t="s">
        <v>580</v>
      </c>
      <c r="G312" s="245"/>
      <c r="H312" s="248">
        <v>12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AT312" s="254" t="s">
        <v>150</v>
      </c>
      <c r="AU312" s="254" t="s">
        <v>84</v>
      </c>
      <c r="AV312" s="12" t="s">
        <v>84</v>
      </c>
      <c r="AW312" s="12" t="s">
        <v>37</v>
      </c>
      <c r="AX312" s="12" t="s">
        <v>74</v>
      </c>
      <c r="AY312" s="254" t="s">
        <v>141</v>
      </c>
    </row>
    <row r="313" s="13" customFormat="1">
      <c r="B313" s="255"/>
      <c r="C313" s="256"/>
      <c r="D313" s="235" t="s">
        <v>150</v>
      </c>
      <c r="E313" s="257" t="s">
        <v>30</v>
      </c>
      <c r="F313" s="258" t="s">
        <v>170</v>
      </c>
      <c r="G313" s="256"/>
      <c r="H313" s="259">
        <v>24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AT313" s="265" t="s">
        <v>150</v>
      </c>
      <c r="AU313" s="265" t="s">
        <v>84</v>
      </c>
      <c r="AV313" s="13" t="s">
        <v>148</v>
      </c>
      <c r="AW313" s="13" t="s">
        <v>37</v>
      </c>
      <c r="AX313" s="13" t="s">
        <v>82</v>
      </c>
      <c r="AY313" s="265" t="s">
        <v>141</v>
      </c>
    </row>
    <row r="314" s="1" customFormat="1" ht="16.5" customHeight="1">
      <c r="B314" s="46"/>
      <c r="C314" s="221" t="s">
        <v>487</v>
      </c>
      <c r="D314" s="221" t="s">
        <v>144</v>
      </c>
      <c r="E314" s="222" t="s">
        <v>582</v>
      </c>
      <c r="F314" s="223" t="s">
        <v>583</v>
      </c>
      <c r="G314" s="224" t="s">
        <v>147</v>
      </c>
      <c r="H314" s="225">
        <v>12</v>
      </c>
      <c r="I314" s="226"/>
      <c r="J314" s="227">
        <f>ROUND(I314*H314,2)</f>
        <v>0</v>
      </c>
      <c r="K314" s="223" t="s">
        <v>162</v>
      </c>
      <c r="L314" s="72"/>
      <c r="M314" s="228" t="s">
        <v>30</v>
      </c>
      <c r="N314" s="229" t="s">
        <v>45</v>
      </c>
      <c r="O314" s="47"/>
      <c r="P314" s="230">
        <f>O314*H314</f>
        <v>0</v>
      </c>
      <c r="Q314" s="230">
        <v>0</v>
      </c>
      <c r="R314" s="230">
        <f>Q314*H314</f>
        <v>0</v>
      </c>
      <c r="S314" s="230">
        <v>0</v>
      </c>
      <c r="T314" s="231">
        <f>S314*H314</f>
        <v>0</v>
      </c>
      <c r="AR314" s="24" t="s">
        <v>185</v>
      </c>
      <c r="AT314" s="24" t="s">
        <v>144</v>
      </c>
      <c r="AU314" s="24" t="s">
        <v>84</v>
      </c>
      <c r="AY314" s="24" t="s">
        <v>141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24" t="s">
        <v>82</v>
      </c>
      <c r="BK314" s="232">
        <f>ROUND(I314*H314,2)</f>
        <v>0</v>
      </c>
      <c r="BL314" s="24" t="s">
        <v>185</v>
      </c>
      <c r="BM314" s="24" t="s">
        <v>584</v>
      </c>
    </row>
    <row r="315" s="11" customFormat="1">
      <c r="B315" s="233"/>
      <c r="C315" s="234"/>
      <c r="D315" s="235" t="s">
        <v>150</v>
      </c>
      <c r="E315" s="236" t="s">
        <v>30</v>
      </c>
      <c r="F315" s="237" t="s">
        <v>579</v>
      </c>
      <c r="G315" s="234"/>
      <c r="H315" s="236" t="s">
        <v>30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AT315" s="243" t="s">
        <v>150</v>
      </c>
      <c r="AU315" s="243" t="s">
        <v>84</v>
      </c>
      <c r="AV315" s="11" t="s">
        <v>82</v>
      </c>
      <c r="AW315" s="11" t="s">
        <v>37</v>
      </c>
      <c r="AX315" s="11" t="s">
        <v>74</v>
      </c>
      <c r="AY315" s="243" t="s">
        <v>141</v>
      </c>
    </row>
    <row r="316" s="12" customFormat="1">
      <c r="B316" s="244"/>
      <c r="C316" s="245"/>
      <c r="D316" s="235" t="s">
        <v>150</v>
      </c>
      <c r="E316" s="246" t="s">
        <v>30</v>
      </c>
      <c r="F316" s="247" t="s">
        <v>580</v>
      </c>
      <c r="G316" s="245"/>
      <c r="H316" s="248">
        <v>12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AT316" s="254" t="s">
        <v>150</v>
      </c>
      <c r="AU316" s="254" t="s">
        <v>84</v>
      </c>
      <c r="AV316" s="12" t="s">
        <v>84</v>
      </c>
      <c r="AW316" s="12" t="s">
        <v>37</v>
      </c>
      <c r="AX316" s="12" t="s">
        <v>82</v>
      </c>
      <c r="AY316" s="254" t="s">
        <v>141</v>
      </c>
    </row>
    <row r="317" s="1" customFormat="1" ht="16.5" customHeight="1">
      <c r="B317" s="46"/>
      <c r="C317" s="221" t="s">
        <v>494</v>
      </c>
      <c r="D317" s="221" t="s">
        <v>144</v>
      </c>
      <c r="E317" s="222" t="s">
        <v>586</v>
      </c>
      <c r="F317" s="223" t="s">
        <v>587</v>
      </c>
      <c r="G317" s="224" t="s">
        <v>147</v>
      </c>
      <c r="H317" s="225">
        <v>12</v>
      </c>
      <c r="I317" s="226"/>
      <c r="J317" s="227">
        <f>ROUND(I317*H317,2)</f>
        <v>0</v>
      </c>
      <c r="K317" s="223" t="s">
        <v>162</v>
      </c>
      <c r="L317" s="72"/>
      <c r="M317" s="228" t="s">
        <v>30</v>
      </c>
      <c r="N317" s="229" t="s">
        <v>45</v>
      </c>
      <c r="O317" s="47"/>
      <c r="P317" s="230">
        <f>O317*H317</f>
        <v>0</v>
      </c>
      <c r="Q317" s="230">
        <v>0</v>
      </c>
      <c r="R317" s="230">
        <f>Q317*H317</f>
        <v>0</v>
      </c>
      <c r="S317" s="230">
        <v>0</v>
      </c>
      <c r="T317" s="231">
        <f>S317*H317</f>
        <v>0</v>
      </c>
      <c r="AR317" s="24" t="s">
        <v>185</v>
      </c>
      <c r="AT317" s="24" t="s">
        <v>144</v>
      </c>
      <c r="AU317" s="24" t="s">
        <v>84</v>
      </c>
      <c r="AY317" s="24" t="s">
        <v>141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24" t="s">
        <v>82</v>
      </c>
      <c r="BK317" s="232">
        <f>ROUND(I317*H317,2)</f>
        <v>0</v>
      </c>
      <c r="BL317" s="24" t="s">
        <v>185</v>
      </c>
      <c r="BM317" s="24" t="s">
        <v>588</v>
      </c>
    </row>
    <row r="318" s="11" customFormat="1">
      <c r="B318" s="233"/>
      <c r="C318" s="234"/>
      <c r="D318" s="235" t="s">
        <v>150</v>
      </c>
      <c r="E318" s="236" t="s">
        <v>30</v>
      </c>
      <c r="F318" s="237" t="s">
        <v>579</v>
      </c>
      <c r="G318" s="234"/>
      <c r="H318" s="236" t="s">
        <v>30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AT318" s="243" t="s">
        <v>150</v>
      </c>
      <c r="AU318" s="243" t="s">
        <v>84</v>
      </c>
      <c r="AV318" s="11" t="s">
        <v>82</v>
      </c>
      <c r="AW318" s="11" t="s">
        <v>37</v>
      </c>
      <c r="AX318" s="11" t="s">
        <v>74</v>
      </c>
      <c r="AY318" s="243" t="s">
        <v>141</v>
      </c>
    </row>
    <row r="319" s="12" customFormat="1">
      <c r="B319" s="244"/>
      <c r="C319" s="245"/>
      <c r="D319" s="235" t="s">
        <v>150</v>
      </c>
      <c r="E319" s="246" t="s">
        <v>30</v>
      </c>
      <c r="F319" s="247" t="s">
        <v>589</v>
      </c>
      <c r="G319" s="245"/>
      <c r="H319" s="248">
        <v>12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AT319" s="254" t="s">
        <v>150</v>
      </c>
      <c r="AU319" s="254" t="s">
        <v>84</v>
      </c>
      <c r="AV319" s="12" t="s">
        <v>84</v>
      </c>
      <c r="AW319" s="12" t="s">
        <v>37</v>
      </c>
      <c r="AX319" s="12" t="s">
        <v>82</v>
      </c>
      <c r="AY319" s="254" t="s">
        <v>141</v>
      </c>
    </row>
    <row r="320" s="1" customFormat="1" ht="16.5" customHeight="1">
      <c r="B320" s="46"/>
      <c r="C320" s="221" t="s">
        <v>499</v>
      </c>
      <c r="D320" s="221" t="s">
        <v>144</v>
      </c>
      <c r="E320" s="222" t="s">
        <v>591</v>
      </c>
      <c r="F320" s="223" t="s">
        <v>592</v>
      </c>
      <c r="G320" s="224" t="s">
        <v>147</v>
      </c>
      <c r="H320" s="225">
        <v>12</v>
      </c>
      <c r="I320" s="226"/>
      <c r="J320" s="227">
        <f>ROUND(I320*H320,2)</f>
        <v>0</v>
      </c>
      <c r="K320" s="223" t="s">
        <v>162</v>
      </c>
      <c r="L320" s="72"/>
      <c r="M320" s="228" t="s">
        <v>30</v>
      </c>
      <c r="N320" s="229" t="s">
        <v>45</v>
      </c>
      <c r="O320" s="47"/>
      <c r="P320" s="230">
        <f>O320*H320</f>
        <v>0</v>
      </c>
      <c r="Q320" s="230">
        <v>6.9999999999999994E-05</v>
      </c>
      <c r="R320" s="230">
        <f>Q320*H320</f>
        <v>0.00083999999999999993</v>
      </c>
      <c r="S320" s="230">
        <v>0</v>
      </c>
      <c r="T320" s="231">
        <f>S320*H320</f>
        <v>0</v>
      </c>
      <c r="AR320" s="24" t="s">
        <v>185</v>
      </c>
      <c r="AT320" s="24" t="s">
        <v>144</v>
      </c>
      <c r="AU320" s="24" t="s">
        <v>84</v>
      </c>
      <c r="AY320" s="24" t="s">
        <v>141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24" t="s">
        <v>82</v>
      </c>
      <c r="BK320" s="232">
        <f>ROUND(I320*H320,2)</f>
        <v>0</v>
      </c>
      <c r="BL320" s="24" t="s">
        <v>185</v>
      </c>
      <c r="BM320" s="24" t="s">
        <v>593</v>
      </c>
    </row>
    <row r="321" s="11" customFormat="1">
      <c r="B321" s="233"/>
      <c r="C321" s="234"/>
      <c r="D321" s="235" t="s">
        <v>150</v>
      </c>
      <c r="E321" s="236" t="s">
        <v>30</v>
      </c>
      <c r="F321" s="237" t="s">
        <v>579</v>
      </c>
      <c r="G321" s="234"/>
      <c r="H321" s="236" t="s">
        <v>30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AT321" s="243" t="s">
        <v>150</v>
      </c>
      <c r="AU321" s="243" t="s">
        <v>84</v>
      </c>
      <c r="AV321" s="11" t="s">
        <v>82</v>
      </c>
      <c r="AW321" s="11" t="s">
        <v>37</v>
      </c>
      <c r="AX321" s="11" t="s">
        <v>74</v>
      </c>
      <c r="AY321" s="243" t="s">
        <v>141</v>
      </c>
    </row>
    <row r="322" s="12" customFormat="1">
      <c r="B322" s="244"/>
      <c r="C322" s="245"/>
      <c r="D322" s="235" t="s">
        <v>150</v>
      </c>
      <c r="E322" s="246" t="s">
        <v>30</v>
      </c>
      <c r="F322" s="247" t="s">
        <v>589</v>
      </c>
      <c r="G322" s="245"/>
      <c r="H322" s="248">
        <v>12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AT322" s="254" t="s">
        <v>150</v>
      </c>
      <c r="AU322" s="254" t="s">
        <v>84</v>
      </c>
      <c r="AV322" s="12" t="s">
        <v>84</v>
      </c>
      <c r="AW322" s="12" t="s">
        <v>37</v>
      </c>
      <c r="AX322" s="12" t="s">
        <v>82</v>
      </c>
      <c r="AY322" s="254" t="s">
        <v>141</v>
      </c>
    </row>
    <row r="323" s="1" customFormat="1" ht="16.5" customHeight="1">
      <c r="B323" s="46"/>
      <c r="C323" s="221" t="s">
        <v>506</v>
      </c>
      <c r="D323" s="221" t="s">
        <v>144</v>
      </c>
      <c r="E323" s="222" t="s">
        <v>595</v>
      </c>
      <c r="F323" s="223" t="s">
        <v>596</v>
      </c>
      <c r="G323" s="224" t="s">
        <v>147</v>
      </c>
      <c r="H323" s="225">
        <v>9.5</v>
      </c>
      <c r="I323" s="226"/>
      <c r="J323" s="227">
        <f>ROUND(I323*H323,2)</f>
        <v>0</v>
      </c>
      <c r="K323" s="223" t="s">
        <v>30</v>
      </c>
      <c r="L323" s="72"/>
      <c r="M323" s="228" t="s">
        <v>30</v>
      </c>
      <c r="N323" s="229" t="s">
        <v>45</v>
      </c>
      <c r="O323" s="47"/>
      <c r="P323" s="230">
        <f>O323*H323</f>
        <v>0</v>
      </c>
      <c r="Q323" s="230">
        <v>0.00012</v>
      </c>
      <c r="R323" s="230">
        <f>Q323*H323</f>
        <v>0.00114</v>
      </c>
      <c r="S323" s="230">
        <v>0</v>
      </c>
      <c r="T323" s="231">
        <f>S323*H323</f>
        <v>0</v>
      </c>
      <c r="AR323" s="24" t="s">
        <v>185</v>
      </c>
      <c r="AT323" s="24" t="s">
        <v>144</v>
      </c>
      <c r="AU323" s="24" t="s">
        <v>84</v>
      </c>
      <c r="AY323" s="24" t="s">
        <v>141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24" t="s">
        <v>82</v>
      </c>
      <c r="BK323" s="232">
        <f>ROUND(I323*H323,2)</f>
        <v>0</v>
      </c>
      <c r="BL323" s="24" t="s">
        <v>185</v>
      </c>
      <c r="BM323" s="24" t="s">
        <v>597</v>
      </c>
    </row>
    <row r="324" s="11" customFormat="1">
      <c r="B324" s="233"/>
      <c r="C324" s="234"/>
      <c r="D324" s="235" t="s">
        <v>150</v>
      </c>
      <c r="E324" s="236" t="s">
        <v>30</v>
      </c>
      <c r="F324" s="237" t="s">
        <v>598</v>
      </c>
      <c r="G324" s="234"/>
      <c r="H324" s="236" t="s">
        <v>30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AT324" s="243" t="s">
        <v>150</v>
      </c>
      <c r="AU324" s="243" t="s">
        <v>84</v>
      </c>
      <c r="AV324" s="11" t="s">
        <v>82</v>
      </c>
      <c r="AW324" s="11" t="s">
        <v>37</v>
      </c>
      <c r="AX324" s="11" t="s">
        <v>74</v>
      </c>
      <c r="AY324" s="243" t="s">
        <v>141</v>
      </c>
    </row>
    <row r="325" s="12" customFormat="1">
      <c r="B325" s="244"/>
      <c r="C325" s="245"/>
      <c r="D325" s="235" t="s">
        <v>150</v>
      </c>
      <c r="E325" s="246" t="s">
        <v>30</v>
      </c>
      <c r="F325" s="247" t="s">
        <v>947</v>
      </c>
      <c r="G325" s="245"/>
      <c r="H325" s="248">
        <v>9.5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AT325" s="254" t="s">
        <v>150</v>
      </c>
      <c r="AU325" s="254" t="s">
        <v>84</v>
      </c>
      <c r="AV325" s="12" t="s">
        <v>84</v>
      </c>
      <c r="AW325" s="12" t="s">
        <v>37</v>
      </c>
      <c r="AX325" s="12" t="s">
        <v>82</v>
      </c>
      <c r="AY325" s="254" t="s">
        <v>141</v>
      </c>
    </row>
    <row r="326" s="10" customFormat="1" ht="29.88" customHeight="1">
      <c r="B326" s="205"/>
      <c r="C326" s="206"/>
      <c r="D326" s="207" t="s">
        <v>73</v>
      </c>
      <c r="E326" s="219" t="s">
        <v>600</v>
      </c>
      <c r="F326" s="219" t="s">
        <v>601</v>
      </c>
      <c r="G326" s="206"/>
      <c r="H326" s="206"/>
      <c r="I326" s="209"/>
      <c r="J326" s="220">
        <f>BK326</f>
        <v>0</v>
      </c>
      <c r="K326" s="206"/>
      <c r="L326" s="211"/>
      <c r="M326" s="212"/>
      <c r="N326" s="213"/>
      <c r="O326" s="213"/>
      <c r="P326" s="214">
        <f>SUM(P327:P337)</f>
        <v>0</v>
      </c>
      <c r="Q326" s="213"/>
      <c r="R326" s="214">
        <f>SUM(R327:R337)</f>
        <v>0.0155</v>
      </c>
      <c r="S326" s="213"/>
      <c r="T326" s="215">
        <f>SUM(T327:T337)</f>
        <v>0</v>
      </c>
      <c r="AR326" s="216" t="s">
        <v>84</v>
      </c>
      <c r="AT326" s="217" t="s">
        <v>73</v>
      </c>
      <c r="AU326" s="217" t="s">
        <v>82</v>
      </c>
      <c r="AY326" s="216" t="s">
        <v>141</v>
      </c>
      <c r="BK326" s="218">
        <f>SUM(BK327:BK337)</f>
        <v>0</v>
      </c>
    </row>
    <row r="327" s="1" customFormat="1" ht="16.5" customHeight="1">
      <c r="B327" s="46"/>
      <c r="C327" s="221" t="s">
        <v>512</v>
      </c>
      <c r="D327" s="221" t="s">
        <v>144</v>
      </c>
      <c r="E327" s="222" t="s">
        <v>603</v>
      </c>
      <c r="F327" s="223" t="s">
        <v>604</v>
      </c>
      <c r="G327" s="224" t="s">
        <v>147</v>
      </c>
      <c r="H327" s="225">
        <v>31</v>
      </c>
      <c r="I327" s="226"/>
      <c r="J327" s="227">
        <f>ROUND(I327*H327,2)</f>
        <v>0</v>
      </c>
      <c r="K327" s="223" t="s">
        <v>162</v>
      </c>
      <c r="L327" s="72"/>
      <c r="M327" s="228" t="s">
        <v>30</v>
      </c>
      <c r="N327" s="229" t="s">
        <v>45</v>
      </c>
      <c r="O327" s="47"/>
      <c r="P327" s="230">
        <f>O327*H327</f>
        <v>0</v>
      </c>
      <c r="Q327" s="230">
        <v>0.00020000000000000001</v>
      </c>
      <c r="R327" s="230">
        <f>Q327*H327</f>
        <v>0.0062000000000000006</v>
      </c>
      <c r="S327" s="230">
        <v>0</v>
      </c>
      <c r="T327" s="231">
        <f>S327*H327</f>
        <v>0</v>
      </c>
      <c r="AR327" s="24" t="s">
        <v>185</v>
      </c>
      <c r="AT327" s="24" t="s">
        <v>144</v>
      </c>
      <c r="AU327" s="24" t="s">
        <v>84</v>
      </c>
      <c r="AY327" s="24" t="s">
        <v>141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24" t="s">
        <v>82</v>
      </c>
      <c r="BK327" s="232">
        <f>ROUND(I327*H327,2)</f>
        <v>0</v>
      </c>
      <c r="BL327" s="24" t="s">
        <v>185</v>
      </c>
      <c r="BM327" s="24" t="s">
        <v>605</v>
      </c>
    </row>
    <row r="328" s="11" customFormat="1">
      <c r="B328" s="233"/>
      <c r="C328" s="234"/>
      <c r="D328" s="235" t="s">
        <v>150</v>
      </c>
      <c r="E328" s="236" t="s">
        <v>30</v>
      </c>
      <c r="F328" s="237" t="s">
        <v>295</v>
      </c>
      <c r="G328" s="234"/>
      <c r="H328" s="236" t="s">
        <v>30</v>
      </c>
      <c r="I328" s="238"/>
      <c r="J328" s="234"/>
      <c r="K328" s="234"/>
      <c r="L328" s="239"/>
      <c r="M328" s="240"/>
      <c r="N328" s="241"/>
      <c r="O328" s="241"/>
      <c r="P328" s="241"/>
      <c r="Q328" s="241"/>
      <c r="R328" s="241"/>
      <c r="S328" s="241"/>
      <c r="T328" s="242"/>
      <c r="AT328" s="243" t="s">
        <v>150</v>
      </c>
      <c r="AU328" s="243" t="s">
        <v>84</v>
      </c>
      <c r="AV328" s="11" t="s">
        <v>82</v>
      </c>
      <c r="AW328" s="11" t="s">
        <v>37</v>
      </c>
      <c r="AX328" s="11" t="s">
        <v>74</v>
      </c>
      <c r="AY328" s="243" t="s">
        <v>141</v>
      </c>
    </row>
    <row r="329" s="12" customFormat="1">
      <c r="B329" s="244"/>
      <c r="C329" s="245"/>
      <c r="D329" s="235" t="s">
        <v>150</v>
      </c>
      <c r="E329" s="246" t="s">
        <v>30</v>
      </c>
      <c r="F329" s="247" t="s">
        <v>925</v>
      </c>
      <c r="G329" s="245"/>
      <c r="H329" s="248">
        <v>31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AT329" s="254" t="s">
        <v>150</v>
      </c>
      <c r="AU329" s="254" t="s">
        <v>84</v>
      </c>
      <c r="AV329" s="12" t="s">
        <v>84</v>
      </c>
      <c r="AW329" s="12" t="s">
        <v>37</v>
      </c>
      <c r="AX329" s="12" t="s">
        <v>82</v>
      </c>
      <c r="AY329" s="254" t="s">
        <v>141</v>
      </c>
    </row>
    <row r="330" s="1" customFormat="1" ht="25.5" customHeight="1">
      <c r="B330" s="46"/>
      <c r="C330" s="221" t="s">
        <v>517</v>
      </c>
      <c r="D330" s="221" t="s">
        <v>144</v>
      </c>
      <c r="E330" s="222" t="s">
        <v>607</v>
      </c>
      <c r="F330" s="223" t="s">
        <v>608</v>
      </c>
      <c r="G330" s="224" t="s">
        <v>147</v>
      </c>
      <c r="H330" s="225">
        <v>31</v>
      </c>
      <c r="I330" s="226"/>
      <c r="J330" s="227">
        <f>ROUND(I330*H330,2)</f>
        <v>0</v>
      </c>
      <c r="K330" s="223" t="s">
        <v>162</v>
      </c>
      <c r="L330" s="72"/>
      <c r="M330" s="228" t="s">
        <v>30</v>
      </c>
      <c r="N330" s="229" t="s">
        <v>45</v>
      </c>
      <c r="O330" s="47"/>
      <c r="P330" s="230">
        <f>O330*H330</f>
        <v>0</v>
      </c>
      <c r="Q330" s="230">
        <v>0.00029</v>
      </c>
      <c r="R330" s="230">
        <f>Q330*H330</f>
        <v>0.0089899999999999997</v>
      </c>
      <c r="S330" s="230">
        <v>0</v>
      </c>
      <c r="T330" s="231">
        <f>S330*H330</f>
        <v>0</v>
      </c>
      <c r="AR330" s="24" t="s">
        <v>185</v>
      </c>
      <c r="AT330" s="24" t="s">
        <v>144</v>
      </c>
      <c r="AU330" s="24" t="s">
        <v>84</v>
      </c>
      <c r="AY330" s="24" t="s">
        <v>141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24" t="s">
        <v>82</v>
      </c>
      <c r="BK330" s="232">
        <f>ROUND(I330*H330,2)</f>
        <v>0</v>
      </c>
      <c r="BL330" s="24" t="s">
        <v>185</v>
      </c>
      <c r="BM330" s="24" t="s">
        <v>609</v>
      </c>
    </row>
    <row r="331" s="11" customFormat="1">
      <c r="B331" s="233"/>
      <c r="C331" s="234"/>
      <c r="D331" s="235" t="s">
        <v>150</v>
      </c>
      <c r="E331" s="236" t="s">
        <v>30</v>
      </c>
      <c r="F331" s="237" t="s">
        <v>610</v>
      </c>
      <c r="G331" s="234"/>
      <c r="H331" s="236" t="s">
        <v>30</v>
      </c>
      <c r="I331" s="238"/>
      <c r="J331" s="234"/>
      <c r="K331" s="234"/>
      <c r="L331" s="239"/>
      <c r="M331" s="240"/>
      <c r="N331" s="241"/>
      <c r="O331" s="241"/>
      <c r="P331" s="241"/>
      <c r="Q331" s="241"/>
      <c r="R331" s="241"/>
      <c r="S331" s="241"/>
      <c r="T331" s="242"/>
      <c r="AT331" s="243" t="s">
        <v>150</v>
      </c>
      <c r="AU331" s="243" t="s">
        <v>84</v>
      </c>
      <c r="AV331" s="11" t="s">
        <v>82</v>
      </c>
      <c r="AW331" s="11" t="s">
        <v>37</v>
      </c>
      <c r="AX331" s="11" t="s">
        <v>74</v>
      </c>
      <c r="AY331" s="243" t="s">
        <v>141</v>
      </c>
    </row>
    <row r="332" s="11" customFormat="1">
      <c r="B332" s="233"/>
      <c r="C332" s="234"/>
      <c r="D332" s="235" t="s">
        <v>150</v>
      </c>
      <c r="E332" s="236" t="s">
        <v>30</v>
      </c>
      <c r="F332" s="237" t="s">
        <v>917</v>
      </c>
      <c r="G332" s="234"/>
      <c r="H332" s="236" t="s">
        <v>30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AT332" s="243" t="s">
        <v>150</v>
      </c>
      <c r="AU332" s="243" t="s">
        <v>84</v>
      </c>
      <c r="AV332" s="11" t="s">
        <v>82</v>
      </c>
      <c r="AW332" s="11" t="s">
        <v>37</v>
      </c>
      <c r="AX332" s="11" t="s">
        <v>74</v>
      </c>
      <c r="AY332" s="243" t="s">
        <v>141</v>
      </c>
    </row>
    <row r="333" s="12" customFormat="1">
      <c r="B333" s="244"/>
      <c r="C333" s="245"/>
      <c r="D333" s="235" t="s">
        <v>150</v>
      </c>
      <c r="E333" s="246" t="s">
        <v>30</v>
      </c>
      <c r="F333" s="247" t="s">
        <v>948</v>
      </c>
      <c r="G333" s="245"/>
      <c r="H333" s="248">
        <v>28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AT333" s="254" t="s">
        <v>150</v>
      </c>
      <c r="AU333" s="254" t="s">
        <v>84</v>
      </c>
      <c r="AV333" s="12" t="s">
        <v>84</v>
      </c>
      <c r="AW333" s="12" t="s">
        <v>37</v>
      </c>
      <c r="AX333" s="12" t="s">
        <v>74</v>
      </c>
      <c r="AY333" s="254" t="s">
        <v>141</v>
      </c>
    </row>
    <row r="334" s="12" customFormat="1">
      <c r="B334" s="244"/>
      <c r="C334" s="245"/>
      <c r="D334" s="235" t="s">
        <v>150</v>
      </c>
      <c r="E334" s="246" t="s">
        <v>30</v>
      </c>
      <c r="F334" s="247" t="s">
        <v>949</v>
      </c>
      <c r="G334" s="245"/>
      <c r="H334" s="248">
        <v>3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AT334" s="254" t="s">
        <v>150</v>
      </c>
      <c r="AU334" s="254" t="s">
        <v>84</v>
      </c>
      <c r="AV334" s="12" t="s">
        <v>84</v>
      </c>
      <c r="AW334" s="12" t="s">
        <v>37</v>
      </c>
      <c r="AX334" s="12" t="s">
        <v>74</v>
      </c>
      <c r="AY334" s="254" t="s">
        <v>141</v>
      </c>
    </row>
    <row r="335" s="13" customFormat="1">
      <c r="B335" s="255"/>
      <c r="C335" s="256"/>
      <c r="D335" s="235" t="s">
        <v>150</v>
      </c>
      <c r="E335" s="257" t="s">
        <v>30</v>
      </c>
      <c r="F335" s="258" t="s">
        <v>170</v>
      </c>
      <c r="G335" s="256"/>
      <c r="H335" s="259">
        <v>31</v>
      </c>
      <c r="I335" s="260"/>
      <c r="J335" s="256"/>
      <c r="K335" s="256"/>
      <c r="L335" s="261"/>
      <c r="M335" s="262"/>
      <c r="N335" s="263"/>
      <c r="O335" s="263"/>
      <c r="P335" s="263"/>
      <c r="Q335" s="263"/>
      <c r="R335" s="263"/>
      <c r="S335" s="263"/>
      <c r="T335" s="264"/>
      <c r="AT335" s="265" t="s">
        <v>150</v>
      </c>
      <c r="AU335" s="265" t="s">
        <v>84</v>
      </c>
      <c r="AV335" s="13" t="s">
        <v>148</v>
      </c>
      <c r="AW335" s="13" t="s">
        <v>37</v>
      </c>
      <c r="AX335" s="13" t="s">
        <v>82</v>
      </c>
      <c r="AY335" s="265" t="s">
        <v>141</v>
      </c>
    </row>
    <row r="336" s="1" customFormat="1" ht="25.5" customHeight="1">
      <c r="B336" s="46"/>
      <c r="C336" s="221" t="s">
        <v>522</v>
      </c>
      <c r="D336" s="221" t="s">
        <v>144</v>
      </c>
      <c r="E336" s="222" t="s">
        <v>615</v>
      </c>
      <c r="F336" s="223" t="s">
        <v>616</v>
      </c>
      <c r="G336" s="224" t="s">
        <v>147</v>
      </c>
      <c r="H336" s="225">
        <v>31</v>
      </c>
      <c r="I336" s="226"/>
      <c r="J336" s="227">
        <f>ROUND(I336*H336,2)</f>
        <v>0</v>
      </c>
      <c r="K336" s="223" t="s">
        <v>162</v>
      </c>
      <c r="L336" s="72"/>
      <c r="M336" s="228" t="s">
        <v>30</v>
      </c>
      <c r="N336" s="229" t="s">
        <v>45</v>
      </c>
      <c r="O336" s="47"/>
      <c r="P336" s="230">
        <f>O336*H336</f>
        <v>0</v>
      </c>
      <c r="Q336" s="230">
        <v>0</v>
      </c>
      <c r="R336" s="230">
        <f>Q336*H336</f>
        <v>0</v>
      </c>
      <c r="S336" s="230">
        <v>0</v>
      </c>
      <c r="T336" s="231">
        <f>S336*H336</f>
        <v>0</v>
      </c>
      <c r="AR336" s="24" t="s">
        <v>185</v>
      </c>
      <c r="AT336" s="24" t="s">
        <v>144</v>
      </c>
      <c r="AU336" s="24" t="s">
        <v>84</v>
      </c>
      <c r="AY336" s="24" t="s">
        <v>141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24" t="s">
        <v>82</v>
      </c>
      <c r="BK336" s="232">
        <f>ROUND(I336*H336,2)</f>
        <v>0</v>
      </c>
      <c r="BL336" s="24" t="s">
        <v>185</v>
      </c>
      <c r="BM336" s="24" t="s">
        <v>617</v>
      </c>
    </row>
    <row r="337" s="1" customFormat="1" ht="25.5" customHeight="1">
      <c r="B337" s="46"/>
      <c r="C337" s="221" t="s">
        <v>526</v>
      </c>
      <c r="D337" s="221" t="s">
        <v>144</v>
      </c>
      <c r="E337" s="222" t="s">
        <v>619</v>
      </c>
      <c r="F337" s="223" t="s">
        <v>620</v>
      </c>
      <c r="G337" s="224" t="s">
        <v>147</v>
      </c>
      <c r="H337" s="225">
        <v>31</v>
      </c>
      <c r="I337" s="226"/>
      <c r="J337" s="227">
        <f>ROUND(I337*H337,2)</f>
        <v>0</v>
      </c>
      <c r="K337" s="223" t="s">
        <v>162</v>
      </c>
      <c r="L337" s="72"/>
      <c r="M337" s="228" t="s">
        <v>30</v>
      </c>
      <c r="N337" s="287" t="s">
        <v>45</v>
      </c>
      <c r="O337" s="288"/>
      <c r="P337" s="289">
        <f>O337*H337</f>
        <v>0</v>
      </c>
      <c r="Q337" s="289">
        <v>1.0000000000000001E-05</v>
      </c>
      <c r="R337" s="289">
        <f>Q337*H337</f>
        <v>0.00031</v>
      </c>
      <c r="S337" s="289">
        <v>0</v>
      </c>
      <c r="T337" s="290">
        <f>S337*H337</f>
        <v>0</v>
      </c>
      <c r="AR337" s="24" t="s">
        <v>185</v>
      </c>
      <c r="AT337" s="24" t="s">
        <v>144</v>
      </c>
      <c r="AU337" s="24" t="s">
        <v>84</v>
      </c>
      <c r="AY337" s="24" t="s">
        <v>141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24" t="s">
        <v>82</v>
      </c>
      <c r="BK337" s="232">
        <f>ROUND(I337*H337,2)</f>
        <v>0</v>
      </c>
      <c r="BL337" s="24" t="s">
        <v>185</v>
      </c>
      <c r="BM337" s="24" t="s">
        <v>621</v>
      </c>
    </row>
    <row r="338" s="1" customFormat="1" ht="6.96" customHeight="1">
      <c r="B338" s="67"/>
      <c r="C338" s="68"/>
      <c r="D338" s="68"/>
      <c r="E338" s="68"/>
      <c r="F338" s="68"/>
      <c r="G338" s="68"/>
      <c r="H338" s="68"/>
      <c r="I338" s="166"/>
      <c r="J338" s="68"/>
      <c r="K338" s="68"/>
      <c r="L338" s="72"/>
    </row>
  </sheetData>
  <sheetProtection sheet="1" autoFilter="0" formatColumns="0" formatRows="0" objects="1" scenarios="1" spinCount="100000" saltValue="iIvvkRuXVhH1hgSyK9vNDo34/ELrcc7AyTecsz5pjcxmI6GZxv6/7NVgeOvWd7fOYO99D/77PIqDN9Tw60wSPg==" hashValue="dRNuRG4YHgI9w4cia9wcOmGEf01nEd+RuIRIkR/v+tI4kkr1xGs83A8nX/zWJwN9w5YOuPKo+r+yYXqodRJ/tg==" algorithmName="SHA-512" password="CC35"/>
  <autoFilter ref="C90:K337"/>
  <mergeCells count="10">
    <mergeCell ref="E7:H7"/>
    <mergeCell ref="E9:H9"/>
    <mergeCell ref="E24:H24"/>
    <mergeCell ref="E45:H45"/>
    <mergeCell ref="E47:H47"/>
    <mergeCell ref="J51:J52"/>
    <mergeCell ref="E81:H81"/>
    <mergeCell ref="E83:H83"/>
    <mergeCell ref="G1:H1"/>
    <mergeCell ref="L2:V2"/>
  </mergeCells>
  <hyperlinks>
    <hyperlink ref="F1:G1" location="C2" display="1) Krycí list soupisu"/>
    <hyperlink ref="G1:H1" location="C54" display="2) Rekapitulace"/>
    <hyperlink ref="J1" location="C9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96</v>
      </c>
      <c r="G1" s="139" t="s">
        <v>97</v>
      </c>
      <c r="H1" s="139"/>
      <c r="I1" s="140"/>
      <c r="J1" s="139" t="s">
        <v>98</v>
      </c>
      <c r="K1" s="138" t="s">
        <v>99</v>
      </c>
      <c r="L1" s="139" t="s">
        <v>100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95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84</v>
      </c>
    </row>
    <row r="4" ht="36.96" customHeight="1">
      <c r="B4" s="28"/>
      <c r="C4" s="29"/>
      <c r="D4" s="30" t="s">
        <v>101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B1707 Stavební úpravy ZŠ JANOV - projektová dokumentace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102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950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23</v>
      </c>
      <c r="K11" s="51"/>
    </row>
    <row r="12" s="1" customFormat="1" ht="14.4" customHeight="1">
      <c r="B12" s="46"/>
      <c r="C12" s="47"/>
      <c r="D12" s="40" t="s">
        <v>24</v>
      </c>
      <c r="E12" s="47"/>
      <c r="F12" s="35" t="s">
        <v>25</v>
      </c>
      <c r="G12" s="47"/>
      <c r="H12" s="47"/>
      <c r="I12" s="146" t="s">
        <v>26</v>
      </c>
      <c r="J12" s="147" t="str">
        <f>'Rekapitulace stavby'!AN8</f>
        <v>26. 2. 2018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28</v>
      </c>
      <c r="E14" s="47"/>
      <c r="F14" s="47"/>
      <c r="G14" s="47"/>
      <c r="H14" s="47"/>
      <c r="I14" s="146" t="s">
        <v>29</v>
      </c>
      <c r="J14" s="35" t="s">
        <v>30</v>
      </c>
      <c r="K14" s="51"/>
    </row>
    <row r="15" s="1" customFormat="1" ht="18" customHeight="1">
      <c r="B15" s="46"/>
      <c r="C15" s="47"/>
      <c r="D15" s="47"/>
      <c r="E15" s="35" t="s">
        <v>31</v>
      </c>
      <c r="F15" s="47"/>
      <c r="G15" s="47"/>
      <c r="H15" s="47"/>
      <c r="I15" s="146" t="s">
        <v>32</v>
      </c>
      <c r="J15" s="35" t="s">
        <v>30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33</v>
      </c>
      <c r="E17" s="47"/>
      <c r="F17" s="47"/>
      <c r="G17" s="47"/>
      <c r="H17" s="47"/>
      <c r="I17" s="146" t="s">
        <v>29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32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35</v>
      </c>
      <c r="E20" s="47"/>
      <c r="F20" s="47"/>
      <c r="G20" s="47"/>
      <c r="H20" s="47"/>
      <c r="I20" s="146" t="s">
        <v>29</v>
      </c>
      <c r="J20" s="35" t="s">
        <v>30</v>
      </c>
      <c r="K20" s="51"/>
    </row>
    <row r="21" s="1" customFormat="1" ht="18" customHeight="1">
      <c r="B21" s="46"/>
      <c r="C21" s="47"/>
      <c r="D21" s="47"/>
      <c r="E21" s="35" t="s">
        <v>36</v>
      </c>
      <c r="F21" s="47"/>
      <c r="G21" s="47"/>
      <c r="H21" s="47"/>
      <c r="I21" s="146" t="s">
        <v>32</v>
      </c>
      <c r="J21" s="35" t="s">
        <v>30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38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30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40</v>
      </c>
      <c r="E27" s="47"/>
      <c r="F27" s="47"/>
      <c r="G27" s="47"/>
      <c r="H27" s="47"/>
      <c r="I27" s="144"/>
      <c r="J27" s="155">
        <f>ROUND(J78,2)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42</v>
      </c>
      <c r="G29" s="47"/>
      <c r="H29" s="47"/>
      <c r="I29" s="156" t="s">
        <v>41</v>
      </c>
      <c r="J29" s="52" t="s">
        <v>43</v>
      </c>
      <c r="K29" s="51"/>
    </row>
    <row r="30" s="1" customFormat="1" ht="14.4" customHeight="1">
      <c r="B30" s="46"/>
      <c r="C30" s="47"/>
      <c r="D30" s="55" t="s">
        <v>44</v>
      </c>
      <c r="E30" s="55" t="s">
        <v>45</v>
      </c>
      <c r="F30" s="157">
        <f>ROUND(SUM(BE78:BE91), 2)</f>
        <v>0</v>
      </c>
      <c r="G30" s="47"/>
      <c r="H30" s="47"/>
      <c r="I30" s="158">
        <v>0.20999999999999999</v>
      </c>
      <c r="J30" s="157">
        <f>ROUND(ROUND((SUM(BE78:BE91)), 2)*I30, 2)</f>
        <v>0</v>
      </c>
      <c r="K30" s="51"/>
    </row>
    <row r="31" s="1" customFormat="1" ht="14.4" customHeight="1">
      <c r="B31" s="46"/>
      <c r="C31" s="47"/>
      <c r="D31" s="47"/>
      <c r="E31" s="55" t="s">
        <v>46</v>
      </c>
      <c r="F31" s="157">
        <f>ROUND(SUM(BF78:BF91), 2)</f>
        <v>0</v>
      </c>
      <c r="G31" s="47"/>
      <c r="H31" s="47"/>
      <c r="I31" s="158">
        <v>0.14999999999999999</v>
      </c>
      <c r="J31" s="157">
        <f>ROUND(ROUND((SUM(BF78:BF91)),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47</v>
      </c>
      <c r="F32" s="157">
        <f>ROUND(SUM(BG78:BG91),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48</v>
      </c>
      <c r="F33" s="157">
        <f>ROUND(SUM(BH78:BH91),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49</v>
      </c>
      <c r="F34" s="157">
        <f>ROUND(SUM(BI78:BI91),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50</v>
      </c>
      <c r="E36" s="98"/>
      <c r="F36" s="98"/>
      <c r="G36" s="161" t="s">
        <v>51</v>
      </c>
      <c r="H36" s="162" t="s">
        <v>52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104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B1707 Stavební úpravy ZŠ JANOV - projektová dokumentace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102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E - Vedlejší náklady stavby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24</v>
      </c>
      <c r="D49" s="47"/>
      <c r="E49" s="47"/>
      <c r="F49" s="35" t="str">
        <f>F12</f>
        <v>Litvínov</v>
      </c>
      <c r="G49" s="47"/>
      <c r="H49" s="47"/>
      <c r="I49" s="146" t="s">
        <v>26</v>
      </c>
      <c r="J49" s="147" t="str">
        <f>IF(J12="","",J12)</f>
        <v>26. 2. 2018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28</v>
      </c>
      <c r="D51" s="47"/>
      <c r="E51" s="47"/>
      <c r="F51" s="35" t="str">
        <f>E15</f>
        <v>Město Litvínov</v>
      </c>
      <c r="G51" s="47"/>
      <c r="H51" s="47"/>
      <c r="I51" s="146" t="s">
        <v>35</v>
      </c>
      <c r="J51" s="44" t="str">
        <f>E21</f>
        <v>BPO spol. s r.o.,Lidická 1239,36317 OSTROV</v>
      </c>
      <c r="K51" s="51"/>
    </row>
    <row r="52" s="1" customFormat="1" ht="14.4" customHeight="1">
      <c r="B52" s="46"/>
      <c r="C52" s="40" t="s">
        <v>33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105</v>
      </c>
      <c r="D54" s="159"/>
      <c r="E54" s="159"/>
      <c r="F54" s="159"/>
      <c r="G54" s="159"/>
      <c r="H54" s="159"/>
      <c r="I54" s="173"/>
      <c r="J54" s="174" t="s">
        <v>106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107</v>
      </c>
      <c r="D56" s="47"/>
      <c r="E56" s="47"/>
      <c r="F56" s="47"/>
      <c r="G56" s="47"/>
      <c r="H56" s="47"/>
      <c r="I56" s="144"/>
      <c r="J56" s="155">
        <f>J78</f>
        <v>0</v>
      </c>
      <c r="K56" s="51"/>
      <c r="AU56" s="24" t="s">
        <v>108</v>
      </c>
    </row>
    <row r="57" s="7" customFormat="1" ht="24.96" customHeight="1">
      <c r="B57" s="177"/>
      <c r="C57" s="178"/>
      <c r="D57" s="179" t="s">
        <v>951</v>
      </c>
      <c r="E57" s="180"/>
      <c r="F57" s="180"/>
      <c r="G57" s="180"/>
      <c r="H57" s="180"/>
      <c r="I57" s="181"/>
      <c r="J57" s="182">
        <f>J79</f>
        <v>0</v>
      </c>
      <c r="K57" s="183"/>
    </row>
    <row r="58" s="7" customFormat="1" ht="24.96" customHeight="1">
      <c r="B58" s="177"/>
      <c r="C58" s="178"/>
      <c r="D58" s="179" t="s">
        <v>952</v>
      </c>
      <c r="E58" s="180"/>
      <c r="F58" s="180"/>
      <c r="G58" s="180"/>
      <c r="H58" s="180"/>
      <c r="I58" s="181"/>
      <c r="J58" s="182">
        <f>J82</f>
        <v>0</v>
      </c>
      <c r="K58" s="183"/>
    </row>
    <row r="59" s="1" customFormat="1" ht="21.84" customHeight="1">
      <c r="B59" s="46"/>
      <c r="C59" s="47"/>
      <c r="D59" s="47"/>
      <c r="E59" s="47"/>
      <c r="F59" s="47"/>
      <c r="G59" s="47"/>
      <c r="H59" s="47"/>
      <c r="I59" s="144"/>
      <c r="J59" s="47"/>
      <c r="K59" s="51"/>
    </row>
    <row r="60" s="1" customFormat="1" ht="6.96" customHeight="1">
      <c r="B60" s="67"/>
      <c r="C60" s="68"/>
      <c r="D60" s="68"/>
      <c r="E60" s="68"/>
      <c r="F60" s="68"/>
      <c r="G60" s="68"/>
      <c r="H60" s="68"/>
      <c r="I60" s="166"/>
      <c r="J60" s="68"/>
      <c r="K60" s="69"/>
    </row>
    <row r="64" s="1" customFormat="1" ht="6.96" customHeight="1">
      <c r="B64" s="70"/>
      <c r="C64" s="71"/>
      <c r="D64" s="71"/>
      <c r="E64" s="71"/>
      <c r="F64" s="71"/>
      <c r="G64" s="71"/>
      <c r="H64" s="71"/>
      <c r="I64" s="169"/>
      <c r="J64" s="71"/>
      <c r="K64" s="71"/>
      <c r="L64" s="72"/>
    </row>
    <row r="65" s="1" customFormat="1" ht="36.96" customHeight="1">
      <c r="B65" s="46"/>
      <c r="C65" s="73" t="s">
        <v>125</v>
      </c>
      <c r="D65" s="74"/>
      <c r="E65" s="74"/>
      <c r="F65" s="74"/>
      <c r="G65" s="74"/>
      <c r="H65" s="74"/>
      <c r="I65" s="191"/>
      <c r="J65" s="74"/>
      <c r="K65" s="74"/>
      <c r="L65" s="72"/>
    </row>
    <row r="66" s="1" customFormat="1" ht="6.96" customHeight="1">
      <c r="B66" s="46"/>
      <c r="C66" s="74"/>
      <c r="D66" s="74"/>
      <c r="E66" s="74"/>
      <c r="F66" s="74"/>
      <c r="G66" s="74"/>
      <c r="H66" s="74"/>
      <c r="I66" s="191"/>
      <c r="J66" s="74"/>
      <c r="K66" s="74"/>
      <c r="L66" s="72"/>
    </row>
    <row r="67" s="1" customFormat="1" ht="14.4" customHeight="1">
      <c r="B67" s="46"/>
      <c r="C67" s="76" t="s">
        <v>18</v>
      </c>
      <c r="D67" s="74"/>
      <c r="E67" s="74"/>
      <c r="F67" s="74"/>
      <c r="G67" s="74"/>
      <c r="H67" s="74"/>
      <c r="I67" s="191"/>
      <c r="J67" s="74"/>
      <c r="K67" s="74"/>
      <c r="L67" s="72"/>
    </row>
    <row r="68" s="1" customFormat="1" ht="16.5" customHeight="1">
      <c r="B68" s="46"/>
      <c r="C68" s="74"/>
      <c r="D68" s="74"/>
      <c r="E68" s="192" t="str">
        <f>E7</f>
        <v>B1707 Stavební úpravy ZŠ JANOV - projektová dokumentace</v>
      </c>
      <c r="F68" s="76"/>
      <c r="G68" s="76"/>
      <c r="H68" s="76"/>
      <c r="I68" s="191"/>
      <c r="J68" s="74"/>
      <c r="K68" s="74"/>
      <c r="L68" s="72"/>
    </row>
    <row r="69" s="1" customFormat="1" ht="14.4" customHeight="1">
      <c r="B69" s="46"/>
      <c r="C69" s="76" t="s">
        <v>102</v>
      </c>
      <c r="D69" s="74"/>
      <c r="E69" s="74"/>
      <c r="F69" s="74"/>
      <c r="G69" s="74"/>
      <c r="H69" s="74"/>
      <c r="I69" s="191"/>
      <c r="J69" s="74"/>
      <c r="K69" s="74"/>
      <c r="L69" s="72"/>
    </row>
    <row r="70" s="1" customFormat="1" ht="17.25" customHeight="1">
      <c r="B70" s="46"/>
      <c r="C70" s="74"/>
      <c r="D70" s="74"/>
      <c r="E70" s="82" t="str">
        <f>E9</f>
        <v>E - Vedlejší náklady stavby</v>
      </c>
      <c r="F70" s="74"/>
      <c r="G70" s="74"/>
      <c r="H70" s="74"/>
      <c r="I70" s="191"/>
      <c r="J70" s="74"/>
      <c r="K70" s="74"/>
      <c r="L70" s="72"/>
    </row>
    <row r="71" s="1" customFormat="1" ht="6.96" customHeight="1">
      <c r="B71" s="46"/>
      <c r="C71" s="74"/>
      <c r="D71" s="74"/>
      <c r="E71" s="74"/>
      <c r="F71" s="74"/>
      <c r="G71" s="74"/>
      <c r="H71" s="74"/>
      <c r="I71" s="191"/>
      <c r="J71" s="74"/>
      <c r="K71" s="74"/>
      <c r="L71" s="72"/>
    </row>
    <row r="72" s="1" customFormat="1" ht="18" customHeight="1">
      <c r="B72" s="46"/>
      <c r="C72" s="76" t="s">
        <v>24</v>
      </c>
      <c r="D72" s="74"/>
      <c r="E72" s="74"/>
      <c r="F72" s="193" t="str">
        <f>F12</f>
        <v>Litvínov</v>
      </c>
      <c r="G72" s="74"/>
      <c r="H72" s="74"/>
      <c r="I72" s="194" t="s">
        <v>26</v>
      </c>
      <c r="J72" s="85" t="str">
        <f>IF(J12="","",J12)</f>
        <v>26. 2. 2018</v>
      </c>
      <c r="K72" s="74"/>
      <c r="L72" s="72"/>
    </row>
    <row r="73" s="1" customFormat="1" ht="6.96" customHeight="1">
      <c r="B73" s="46"/>
      <c r="C73" s="74"/>
      <c r="D73" s="74"/>
      <c r="E73" s="74"/>
      <c r="F73" s="74"/>
      <c r="G73" s="74"/>
      <c r="H73" s="74"/>
      <c r="I73" s="191"/>
      <c r="J73" s="74"/>
      <c r="K73" s="74"/>
      <c r="L73" s="72"/>
    </row>
    <row r="74" s="1" customFormat="1">
      <c r="B74" s="46"/>
      <c r="C74" s="76" t="s">
        <v>28</v>
      </c>
      <c r="D74" s="74"/>
      <c r="E74" s="74"/>
      <c r="F74" s="193" t="str">
        <f>E15</f>
        <v>Město Litvínov</v>
      </c>
      <c r="G74" s="74"/>
      <c r="H74" s="74"/>
      <c r="I74" s="194" t="s">
        <v>35</v>
      </c>
      <c r="J74" s="193" t="str">
        <f>E21</f>
        <v>BPO spol. s r.o.,Lidická 1239,36317 OSTROV</v>
      </c>
      <c r="K74" s="74"/>
      <c r="L74" s="72"/>
    </row>
    <row r="75" s="1" customFormat="1" ht="14.4" customHeight="1">
      <c r="B75" s="46"/>
      <c r="C75" s="76" t="s">
        <v>33</v>
      </c>
      <c r="D75" s="74"/>
      <c r="E75" s="74"/>
      <c r="F75" s="193" t="str">
        <f>IF(E18="","",E18)</f>
        <v/>
      </c>
      <c r="G75" s="74"/>
      <c r="H75" s="74"/>
      <c r="I75" s="191"/>
      <c r="J75" s="74"/>
      <c r="K75" s="74"/>
      <c r="L75" s="72"/>
    </row>
    <row r="76" s="1" customFormat="1" ht="10.32" customHeight="1">
      <c r="B76" s="46"/>
      <c r="C76" s="74"/>
      <c r="D76" s="74"/>
      <c r="E76" s="74"/>
      <c r="F76" s="74"/>
      <c r="G76" s="74"/>
      <c r="H76" s="74"/>
      <c r="I76" s="191"/>
      <c r="J76" s="74"/>
      <c r="K76" s="74"/>
      <c r="L76" s="72"/>
    </row>
    <row r="77" s="9" customFormat="1" ht="29.28" customHeight="1">
      <c r="B77" s="195"/>
      <c r="C77" s="196" t="s">
        <v>126</v>
      </c>
      <c r="D77" s="197" t="s">
        <v>59</v>
      </c>
      <c r="E77" s="197" t="s">
        <v>55</v>
      </c>
      <c r="F77" s="197" t="s">
        <v>127</v>
      </c>
      <c r="G77" s="197" t="s">
        <v>128</v>
      </c>
      <c r="H77" s="197" t="s">
        <v>129</v>
      </c>
      <c r="I77" s="198" t="s">
        <v>130</v>
      </c>
      <c r="J77" s="197" t="s">
        <v>106</v>
      </c>
      <c r="K77" s="199" t="s">
        <v>131</v>
      </c>
      <c r="L77" s="200"/>
      <c r="M77" s="102" t="s">
        <v>132</v>
      </c>
      <c r="N77" s="103" t="s">
        <v>44</v>
      </c>
      <c r="O77" s="103" t="s">
        <v>133</v>
      </c>
      <c r="P77" s="103" t="s">
        <v>134</v>
      </c>
      <c r="Q77" s="103" t="s">
        <v>135</v>
      </c>
      <c r="R77" s="103" t="s">
        <v>136</v>
      </c>
      <c r="S77" s="103" t="s">
        <v>137</v>
      </c>
      <c r="T77" s="104" t="s">
        <v>138</v>
      </c>
    </row>
    <row r="78" s="1" customFormat="1" ht="29.28" customHeight="1">
      <c r="B78" s="46"/>
      <c r="C78" s="108" t="s">
        <v>107</v>
      </c>
      <c r="D78" s="74"/>
      <c r="E78" s="74"/>
      <c r="F78" s="74"/>
      <c r="G78" s="74"/>
      <c r="H78" s="74"/>
      <c r="I78" s="191"/>
      <c r="J78" s="201">
        <f>BK78</f>
        <v>0</v>
      </c>
      <c r="K78" s="74"/>
      <c r="L78" s="72"/>
      <c r="M78" s="105"/>
      <c r="N78" s="106"/>
      <c r="O78" s="106"/>
      <c r="P78" s="202">
        <f>P79+P82</f>
        <v>0</v>
      </c>
      <c r="Q78" s="106"/>
      <c r="R78" s="202">
        <f>R79+R82</f>
        <v>0</v>
      </c>
      <c r="S78" s="106"/>
      <c r="T78" s="203">
        <f>T79+T82</f>
        <v>0</v>
      </c>
      <c r="AT78" s="24" t="s">
        <v>73</v>
      </c>
      <c r="AU78" s="24" t="s">
        <v>108</v>
      </c>
      <c r="BK78" s="204">
        <f>BK79+BK82</f>
        <v>0</v>
      </c>
    </row>
    <row r="79" s="10" customFormat="1" ht="37.44" customHeight="1">
      <c r="B79" s="205"/>
      <c r="C79" s="206"/>
      <c r="D79" s="207" t="s">
        <v>73</v>
      </c>
      <c r="E79" s="208" t="s">
        <v>953</v>
      </c>
      <c r="F79" s="208" t="s">
        <v>954</v>
      </c>
      <c r="G79" s="206"/>
      <c r="H79" s="206"/>
      <c r="I79" s="209"/>
      <c r="J79" s="210">
        <f>BK79</f>
        <v>0</v>
      </c>
      <c r="K79" s="206"/>
      <c r="L79" s="211"/>
      <c r="M79" s="212"/>
      <c r="N79" s="213"/>
      <c r="O79" s="213"/>
      <c r="P79" s="214">
        <f>SUM(P80:P81)</f>
        <v>0</v>
      </c>
      <c r="Q79" s="213"/>
      <c r="R79" s="214">
        <f>SUM(R80:R81)</f>
        <v>0</v>
      </c>
      <c r="S79" s="213"/>
      <c r="T79" s="215">
        <f>SUM(T80:T81)</f>
        <v>0</v>
      </c>
      <c r="AR79" s="216" t="s">
        <v>179</v>
      </c>
      <c r="AT79" s="217" t="s">
        <v>73</v>
      </c>
      <c r="AU79" s="217" t="s">
        <v>74</v>
      </c>
      <c r="AY79" s="216" t="s">
        <v>141</v>
      </c>
      <c r="BK79" s="218">
        <f>SUM(BK80:BK81)</f>
        <v>0</v>
      </c>
    </row>
    <row r="80" s="1" customFormat="1" ht="16.5" customHeight="1">
      <c r="B80" s="46"/>
      <c r="C80" s="221" t="s">
        <v>82</v>
      </c>
      <c r="D80" s="221" t="s">
        <v>144</v>
      </c>
      <c r="E80" s="222" t="s">
        <v>955</v>
      </c>
      <c r="F80" s="223" t="s">
        <v>956</v>
      </c>
      <c r="G80" s="224" t="s">
        <v>957</v>
      </c>
      <c r="H80" s="225">
        <v>1</v>
      </c>
      <c r="I80" s="226"/>
      <c r="J80" s="227">
        <f>ROUND(I80*H80,2)</f>
        <v>0</v>
      </c>
      <c r="K80" s="223" t="s">
        <v>30</v>
      </c>
      <c r="L80" s="72"/>
      <c r="M80" s="228" t="s">
        <v>30</v>
      </c>
      <c r="N80" s="229" t="s">
        <v>45</v>
      </c>
      <c r="O80" s="47"/>
      <c r="P80" s="230">
        <f>O80*H80</f>
        <v>0</v>
      </c>
      <c r="Q80" s="230">
        <v>0</v>
      </c>
      <c r="R80" s="230">
        <f>Q80*H80</f>
        <v>0</v>
      </c>
      <c r="S80" s="230">
        <v>0</v>
      </c>
      <c r="T80" s="231">
        <f>S80*H80</f>
        <v>0</v>
      </c>
      <c r="AR80" s="24" t="s">
        <v>148</v>
      </c>
      <c r="AT80" s="24" t="s">
        <v>144</v>
      </c>
      <c r="AU80" s="24" t="s">
        <v>82</v>
      </c>
      <c r="AY80" s="24" t="s">
        <v>141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24" t="s">
        <v>82</v>
      </c>
      <c r="BK80" s="232">
        <f>ROUND(I80*H80,2)</f>
        <v>0</v>
      </c>
      <c r="BL80" s="24" t="s">
        <v>148</v>
      </c>
      <c r="BM80" s="24" t="s">
        <v>958</v>
      </c>
    </row>
    <row r="81" s="1" customFormat="1" ht="16.5" customHeight="1">
      <c r="B81" s="46"/>
      <c r="C81" s="221" t="s">
        <v>84</v>
      </c>
      <c r="D81" s="221" t="s">
        <v>144</v>
      </c>
      <c r="E81" s="222" t="s">
        <v>959</v>
      </c>
      <c r="F81" s="223" t="s">
        <v>960</v>
      </c>
      <c r="G81" s="224" t="s">
        <v>957</v>
      </c>
      <c r="H81" s="225">
        <v>1</v>
      </c>
      <c r="I81" s="226"/>
      <c r="J81" s="227">
        <f>ROUND(I81*H81,2)</f>
        <v>0</v>
      </c>
      <c r="K81" s="223" t="s">
        <v>30</v>
      </c>
      <c r="L81" s="72"/>
      <c r="M81" s="228" t="s">
        <v>30</v>
      </c>
      <c r="N81" s="229" t="s">
        <v>45</v>
      </c>
      <c r="O81" s="47"/>
      <c r="P81" s="230">
        <f>O81*H81</f>
        <v>0</v>
      </c>
      <c r="Q81" s="230">
        <v>0</v>
      </c>
      <c r="R81" s="230">
        <f>Q81*H81</f>
        <v>0</v>
      </c>
      <c r="S81" s="230">
        <v>0</v>
      </c>
      <c r="T81" s="231">
        <f>S81*H81</f>
        <v>0</v>
      </c>
      <c r="AR81" s="24" t="s">
        <v>148</v>
      </c>
      <c r="AT81" s="24" t="s">
        <v>144</v>
      </c>
      <c r="AU81" s="24" t="s">
        <v>82</v>
      </c>
      <c r="AY81" s="24" t="s">
        <v>141</v>
      </c>
      <c r="BE81" s="232">
        <f>IF(N81="základní",J81,0)</f>
        <v>0</v>
      </c>
      <c r="BF81" s="232">
        <f>IF(N81="snížená",J81,0)</f>
        <v>0</v>
      </c>
      <c r="BG81" s="232">
        <f>IF(N81="zákl. přenesená",J81,0)</f>
        <v>0</v>
      </c>
      <c r="BH81" s="232">
        <f>IF(N81="sníž. přenesená",J81,0)</f>
        <v>0</v>
      </c>
      <c r="BI81" s="232">
        <f>IF(N81="nulová",J81,0)</f>
        <v>0</v>
      </c>
      <c r="BJ81" s="24" t="s">
        <v>82</v>
      </c>
      <c r="BK81" s="232">
        <f>ROUND(I81*H81,2)</f>
        <v>0</v>
      </c>
      <c r="BL81" s="24" t="s">
        <v>148</v>
      </c>
      <c r="BM81" s="24" t="s">
        <v>961</v>
      </c>
    </row>
    <row r="82" s="10" customFormat="1" ht="37.44" customHeight="1">
      <c r="B82" s="205"/>
      <c r="C82" s="206"/>
      <c r="D82" s="207" t="s">
        <v>73</v>
      </c>
      <c r="E82" s="208" t="s">
        <v>962</v>
      </c>
      <c r="F82" s="208" t="s">
        <v>963</v>
      </c>
      <c r="G82" s="206"/>
      <c r="H82" s="206"/>
      <c r="I82" s="209"/>
      <c r="J82" s="210">
        <f>BK82</f>
        <v>0</v>
      </c>
      <c r="K82" s="206"/>
      <c r="L82" s="211"/>
      <c r="M82" s="212"/>
      <c r="N82" s="213"/>
      <c r="O82" s="213"/>
      <c r="P82" s="214">
        <f>SUM(P83:P91)</f>
        <v>0</v>
      </c>
      <c r="Q82" s="213"/>
      <c r="R82" s="214">
        <f>SUM(R83:R91)</f>
        <v>0</v>
      </c>
      <c r="S82" s="213"/>
      <c r="T82" s="215">
        <f>SUM(T83:T91)</f>
        <v>0</v>
      </c>
      <c r="AR82" s="216" t="s">
        <v>148</v>
      </c>
      <c r="AT82" s="217" t="s">
        <v>73</v>
      </c>
      <c r="AU82" s="217" t="s">
        <v>74</v>
      </c>
      <c r="AY82" s="216" t="s">
        <v>141</v>
      </c>
      <c r="BK82" s="218">
        <f>SUM(BK83:BK91)</f>
        <v>0</v>
      </c>
    </row>
    <row r="83" s="1" customFormat="1" ht="16.5" customHeight="1">
      <c r="B83" s="46"/>
      <c r="C83" s="221" t="s">
        <v>159</v>
      </c>
      <c r="D83" s="221" t="s">
        <v>144</v>
      </c>
      <c r="E83" s="222" t="s">
        <v>964</v>
      </c>
      <c r="F83" s="223" t="s">
        <v>965</v>
      </c>
      <c r="G83" s="224" t="s">
        <v>957</v>
      </c>
      <c r="H83" s="225">
        <v>1</v>
      </c>
      <c r="I83" s="226"/>
      <c r="J83" s="227">
        <f>ROUND(I83*H83,2)</f>
        <v>0</v>
      </c>
      <c r="K83" s="223" t="s">
        <v>30</v>
      </c>
      <c r="L83" s="72"/>
      <c r="M83" s="228" t="s">
        <v>30</v>
      </c>
      <c r="N83" s="229" t="s">
        <v>45</v>
      </c>
      <c r="O83" s="47"/>
      <c r="P83" s="230">
        <f>O83*H83</f>
        <v>0</v>
      </c>
      <c r="Q83" s="230">
        <v>0</v>
      </c>
      <c r="R83" s="230">
        <f>Q83*H83</f>
        <v>0</v>
      </c>
      <c r="S83" s="230">
        <v>0</v>
      </c>
      <c r="T83" s="231">
        <f>S83*H83</f>
        <v>0</v>
      </c>
      <c r="AR83" s="24" t="s">
        <v>966</v>
      </c>
      <c r="AT83" s="24" t="s">
        <v>144</v>
      </c>
      <c r="AU83" s="24" t="s">
        <v>82</v>
      </c>
      <c r="AY83" s="24" t="s">
        <v>141</v>
      </c>
      <c r="BE83" s="232">
        <f>IF(N83="základní",J83,0)</f>
        <v>0</v>
      </c>
      <c r="BF83" s="232">
        <f>IF(N83="snížená",J83,0)</f>
        <v>0</v>
      </c>
      <c r="BG83" s="232">
        <f>IF(N83="zákl. přenesená",J83,0)</f>
        <v>0</v>
      </c>
      <c r="BH83" s="232">
        <f>IF(N83="sníž. přenesená",J83,0)</f>
        <v>0</v>
      </c>
      <c r="BI83" s="232">
        <f>IF(N83="nulová",J83,0)</f>
        <v>0</v>
      </c>
      <c r="BJ83" s="24" t="s">
        <v>82</v>
      </c>
      <c r="BK83" s="232">
        <f>ROUND(I83*H83,2)</f>
        <v>0</v>
      </c>
      <c r="BL83" s="24" t="s">
        <v>966</v>
      </c>
      <c r="BM83" s="24" t="s">
        <v>967</v>
      </c>
    </row>
    <row r="84" s="1" customFormat="1" ht="16.5" customHeight="1">
      <c r="B84" s="46"/>
      <c r="C84" s="221" t="s">
        <v>148</v>
      </c>
      <c r="D84" s="221" t="s">
        <v>144</v>
      </c>
      <c r="E84" s="222" t="s">
        <v>968</v>
      </c>
      <c r="F84" s="223" t="s">
        <v>969</v>
      </c>
      <c r="G84" s="224" t="s">
        <v>957</v>
      </c>
      <c r="H84" s="225">
        <v>1</v>
      </c>
      <c r="I84" s="226"/>
      <c r="J84" s="227">
        <f>ROUND(I84*H84,2)</f>
        <v>0</v>
      </c>
      <c r="K84" s="223" t="s">
        <v>30</v>
      </c>
      <c r="L84" s="72"/>
      <c r="M84" s="228" t="s">
        <v>30</v>
      </c>
      <c r="N84" s="229" t="s">
        <v>45</v>
      </c>
      <c r="O84" s="47"/>
      <c r="P84" s="230">
        <f>O84*H84</f>
        <v>0</v>
      </c>
      <c r="Q84" s="230">
        <v>0</v>
      </c>
      <c r="R84" s="230">
        <f>Q84*H84</f>
        <v>0</v>
      </c>
      <c r="S84" s="230">
        <v>0</v>
      </c>
      <c r="T84" s="231">
        <f>S84*H84</f>
        <v>0</v>
      </c>
      <c r="AR84" s="24" t="s">
        <v>966</v>
      </c>
      <c r="AT84" s="24" t="s">
        <v>144</v>
      </c>
      <c r="AU84" s="24" t="s">
        <v>82</v>
      </c>
      <c r="AY84" s="24" t="s">
        <v>141</v>
      </c>
      <c r="BE84" s="232">
        <f>IF(N84="základní",J84,0)</f>
        <v>0</v>
      </c>
      <c r="BF84" s="232">
        <f>IF(N84="snížená",J84,0)</f>
        <v>0</v>
      </c>
      <c r="BG84" s="232">
        <f>IF(N84="zákl. přenesená",J84,0)</f>
        <v>0</v>
      </c>
      <c r="BH84" s="232">
        <f>IF(N84="sníž. přenesená",J84,0)</f>
        <v>0</v>
      </c>
      <c r="BI84" s="232">
        <f>IF(N84="nulová",J84,0)</f>
        <v>0</v>
      </c>
      <c r="BJ84" s="24" t="s">
        <v>82</v>
      </c>
      <c r="BK84" s="232">
        <f>ROUND(I84*H84,2)</f>
        <v>0</v>
      </c>
      <c r="BL84" s="24" t="s">
        <v>966</v>
      </c>
      <c r="BM84" s="24" t="s">
        <v>970</v>
      </c>
    </row>
    <row r="85" s="1" customFormat="1" ht="16.5" customHeight="1">
      <c r="B85" s="46"/>
      <c r="C85" s="221" t="s">
        <v>179</v>
      </c>
      <c r="D85" s="221" t="s">
        <v>144</v>
      </c>
      <c r="E85" s="222" t="s">
        <v>971</v>
      </c>
      <c r="F85" s="223" t="s">
        <v>972</v>
      </c>
      <c r="G85" s="224" t="s">
        <v>957</v>
      </c>
      <c r="H85" s="225">
        <v>1</v>
      </c>
      <c r="I85" s="226"/>
      <c r="J85" s="227">
        <f>ROUND(I85*H85,2)</f>
        <v>0</v>
      </c>
      <c r="K85" s="223" t="s">
        <v>30</v>
      </c>
      <c r="L85" s="72"/>
      <c r="M85" s="228" t="s">
        <v>30</v>
      </c>
      <c r="N85" s="229" t="s">
        <v>45</v>
      </c>
      <c r="O85" s="47"/>
      <c r="P85" s="230">
        <f>O85*H85</f>
        <v>0</v>
      </c>
      <c r="Q85" s="230">
        <v>0</v>
      </c>
      <c r="R85" s="230">
        <f>Q85*H85</f>
        <v>0</v>
      </c>
      <c r="S85" s="230">
        <v>0</v>
      </c>
      <c r="T85" s="231">
        <f>S85*H85</f>
        <v>0</v>
      </c>
      <c r="AR85" s="24" t="s">
        <v>966</v>
      </c>
      <c r="AT85" s="24" t="s">
        <v>144</v>
      </c>
      <c r="AU85" s="24" t="s">
        <v>82</v>
      </c>
      <c r="AY85" s="24" t="s">
        <v>141</v>
      </c>
      <c r="BE85" s="232">
        <f>IF(N85="základní",J85,0)</f>
        <v>0</v>
      </c>
      <c r="BF85" s="232">
        <f>IF(N85="snížená",J85,0)</f>
        <v>0</v>
      </c>
      <c r="BG85" s="232">
        <f>IF(N85="zákl. přenesená",J85,0)</f>
        <v>0</v>
      </c>
      <c r="BH85" s="232">
        <f>IF(N85="sníž. přenesená",J85,0)</f>
        <v>0</v>
      </c>
      <c r="BI85" s="232">
        <f>IF(N85="nulová",J85,0)</f>
        <v>0</v>
      </c>
      <c r="BJ85" s="24" t="s">
        <v>82</v>
      </c>
      <c r="BK85" s="232">
        <f>ROUND(I85*H85,2)</f>
        <v>0</v>
      </c>
      <c r="BL85" s="24" t="s">
        <v>966</v>
      </c>
      <c r="BM85" s="24" t="s">
        <v>973</v>
      </c>
    </row>
    <row r="86" s="1" customFormat="1" ht="25.5" customHeight="1">
      <c r="B86" s="46"/>
      <c r="C86" s="221" t="s">
        <v>142</v>
      </c>
      <c r="D86" s="221" t="s">
        <v>144</v>
      </c>
      <c r="E86" s="222" t="s">
        <v>974</v>
      </c>
      <c r="F86" s="223" t="s">
        <v>975</v>
      </c>
      <c r="G86" s="224" t="s">
        <v>957</v>
      </c>
      <c r="H86" s="225">
        <v>1</v>
      </c>
      <c r="I86" s="226"/>
      <c r="J86" s="227">
        <f>ROUND(I86*H86,2)</f>
        <v>0</v>
      </c>
      <c r="K86" s="223" t="s">
        <v>30</v>
      </c>
      <c r="L86" s="72"/>
      <c r="M86" s="228" t="s">
        <v>30</v>
      </c>
      <c r="N86" s="229" t="s">
        <v>45</v>
      </c>
      <c r="O86" s="47"/>
      <c r="P86" s="230">
        <f>O86*H86</f>
        <v>0</v>
      </c>
      <c r="Q86" s="230">
        <v>0</v>
      </c>
      <c r="R86" s="230">
        <f>Q86*H86</f>
        <v>0</v>
      </c>
      <c r="S86" s="230">
        <v>0</v>
      </c>
      <c r="T86" s="231">
        <f>S86*H86</f>
        <v>0</v>
      </c>
      <c r="AR86" s="24" t="s">
        <v>966</v>
      </c>
      <c r="AT86" s="24" t="s">
        <v>144</v>
      </c>
      <c r="AU86" s="24" t="s">
        <v>82</v>
      </c>
      <c r="AY86" s="24" t="s">
        <v>141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24" t="s">
        <v>82</v>
      </c>
      <c r="BK86" s="232">
        <f>ROUND(I86*H86,2)</f>
        <v>0</v>
      </c>
      <c r="BL86" s="24" t="s">
        <v>966</v>
      </c>
      <c r="BM86" s="24" t="s">
        <v>976</v>
      </c>
    </row>
    <row r="87" s="1" customFormat="1" ht="25.5" customHeight="1">
      <c r="B87" s="46"/>
      <c r="C87" s="221" t="s">
        <v>189</v>
      </c>
      <c r="D87" s="221" t="s">
        <v>144</v>
      </c>
      <c r="E87" s="222" t="s">
        <v>977</v>
      </c>
      <c r="F87" s="223" t="s">
        <v>978</v>
      </c>
      <c r="G87" s="224" t="s">
        <v>957</v>
      </c>
      <c r="H87" s="225">
        <v>1</v>
      </c>
      <c r="I87" s="226"/>
      <c r="J87" s="227">
        <f>ROUND(I87*H87,2)</f>
        <v>0</v>
      </c>
      <c r="K87" s="223" t="s">
        <v>30</v>
      </c>
      <c r="L87" s="72"/>
      <c r="M87" s="228" t="s">
        <v>30</v>
      </c>
      <c r="N87" s="229" t="s">
        <v>45</v>
      </c>
      <c r="O87" s="47"/>
      <c r="P87" s="230">
        <f>O87*H87</f>
        <v>0</v>
      </c>
      <c r="Q87" s="230">
        <v>0</v>
      </c>
      <c r="R87" s="230">
        <f>Q87*H87</f>
        <v>0</v>
      </c>
      <c r="S87" s="230">
        <v>0</v>
      </c>
      <c r="T87" s="231">
        <f>S87*H87</f>
        <v>0</v>
      </c>
      <c r="AR87" s="24" t="s">
        <v>966</v>
      </c>
      <c r="AT87" s="24" t="s">
        <v>144</v>
      </c>
      <c r="AU87" s="24" t="s">
        <v>82</v>
      </c>
      <c r="AY87" s="24" t="s">
        <v>141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24" t="s">
        <v>82</v>
      </c>
      <c r="BK87" s="232">
        <f>ROUND(I87*H87,2)</f>
        <v>0</v>
      </c>
      <c r="BL87" s="24" t="s">
        <v>966</v>
      </c>
      <c r="BM87" s="24" t="s">
        <v>979</v>
      </c>
    </row>
    <row r="88" s="1" customFormat="1" ht="25.5" customHeight="1">
      <c r="B88" s="46"/>
      <c r="C88" s="221" t="s">
        <v>194</v>
      </c>
      <c r="D88" s="221" t="s">
        <v>144</v>
      </c>
      <c r="E88" s="222" t="s">
        <v>980</v>
      </c>
      <c r="F88" s="223" t="s">
        <v>981</v>
      </c>
      <c r="G88" s="224" t="s">
        <v>957</v>
      </c>
      <c r="H88" s="225">
        <v>1</v>
      </c>
      <c r="I88" s="226"/>
      <c r="J88" s="227">
        <f>ROUND(I88*H88,2)</f>
        <v>0</v>
      </c>
      <c r="K88" s="223" t="s">
        <v>30</v>
      </c>
      <c r="L88" s="72"/>
      <c r="M88" s="228" t="s">
        <v>30</v>
      </c>
      <c r="N88" s="229" t="s">
        <v>45</v>
      </c>
      <c r="O88" s="47"/>
      <c r="P88" s="230">
        <f>O88*H88</f>
        <v>0</v>
      </c>
      <c r="Q88" s="230">
        <v>0</v>
      </c>
      <c r="R88" s="230">
        <f>Q88*H88</f>
        <v>0</v>
      </c>
      <c r="S88" s="230">
        <v>0</v>
      </c>
      <c r="T88" s="231">
        <f>S88*H88</f>
        <v>0</v>
      </c>
      <c r="AR88" s="24" t="s">
        <v>966</v>
      </c>
      <c r="AT88" s="24" t="s">
        <v>144</v>
      </c>
      <c r="AU88" s="24" t="s">
        <v>82</v>
      </c>
      <c r="AY88" s="24" t="s">
        <v>141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24" t="s">
        <v>82</v>
      </c>
      <c r="BK88" s="232">
        <f>ROUND(I88*H88,2)</f>
        <v>0</v>
      </c>
      <c r="BL88" s="24" t="s">
        <v>966</v>
      </c>
      <c r="BM88" s="24" t="s">
        <v>982</v>
      </c>
    </row>
    <row r="89" s="1" customFormat="1" ht="16.5" customHeight="1">
      <c r="B89" s="46"/>
      <c r="C89" s="221" t="s">
        <v>198</v>
      </c>
      <c r="D89" s="221" t="s">
        <v>144</v>
      </c>
      <c r="E89" s="222" t="s">
        <v>983</v>
      </c>
      <c r="F89" s="223" t="s">
        <v>984</v>
      </c>
      <c r="G89" s="224" t="s">
        <v>957</v>
      </c>
      <c r="H89" s="225">
        <v>1</v>
      </c>
      <c r="I89" s="226"/>
      <c r="J89" s="227">
        <f>ROUND(I89*H89,2)</f>
        <v>0</v>
      </c>
      <c r="K89" s="223" t="s">
        <v>30</v>
      </c>
      <c r="L89" s="72"/>
      <c r="M89" s="228" t="s">
        <v>30</v>
      </c>
      <c r="N89" s="229" t="s">
        <v>45</v>
      </c>
      <c r="O89" s="47"/>
      <c r="P89" s="230">
        <f>O89*H89</f>
        <v>0</v>
      </c>
      <c r="Q89" s="230">
        <v>0</v>
      </c>
      <c r="R89" s="230">
        <f>Q89*H89</f>
        <v>0</v>
      </c>
      <c r="S89" s="230">
        <v>0</v>
      </c>
      <c r="T89" s="231">
        <f>S89*H89</f>
        <v>0</v>
      </c>
      <c r="AR89" s="24" t="s">
        <v>966</v>
      </c>
      <c r="AT89" s="24" t="s">
        <v>144</v>
      </c>
      <c r="AU89" s="24" t="s">
        <v>82</v>
      </c>
      <c r="AY89" s="24" t="s">
        <v>141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24" t="s">
        <v>82</v>
      </c>
      <c r="BK89" s="232">
        <f>ROUND(I89*H89,2)</f>
        <v>0</v>
      </c>
      <c r="BL89" s="24" t="s">
        <v>966</v>
      </c>
      <c r="BM89" s="24" t="s">
        <v>985</v>
      </c>
    </row>
    <row r="90" s="1" customFormat="1" ht="16.5" customHeight="1">
      <c r="B90" s="46"/>
      <c r="C90" s="221" t="s">
        <v>207</v>
      </c>
      <c r="D90" s="221" t="s">
        <v>144</v>
      </c>
      <c r="E90" s="222" t="s">
        <v>986</v>
      </c>
      <c r="F90" s="223" t="s">
        <v>987</v>
      </c>
      <c r="G90" s="224" t="s">
        <v>957</v>
      </c>
      <c r="H90" s="225">
        <v>1</v>
      </c>
      <c r="I90" s="226"/>
      <c r="J90" s="227">
        <f>ROUND(I90*H90,2)</f>
        <v>0</v>
      </c>
      <c r="K90" s="223" t="s">
        <v>30</v>
      </c>
      <c r="L90" s="72"/>
      <c r="M90" s="228" t="s">
        <v>30</v>
      </c>
      <c r="N90" s="229" t="s">
        <v>45</v>
      </c>
      <c r="O90" s="47"/>
      <c r="P90" s="230">
        <f>O90*H90</f>
        <v>0</v>
      </c>
      <c r="Q90" s="230">
        <v>0</v>
      </c>
      <c r="R90" s="230">
        <f>Q90*H90</f>
        <v>0</v>
      </c>
      <c r="S90" s="230">
        <v>0</v>
      </c>
      <c r="T90" s="231">
        <f>S90*H90</f>
        <v>0</v>
      </c>
      <c r="AR90" s="24" t="s">
        <v>966</v>
      </c>
      <c r="AT90" s="24" t="s">
        <v>144</v>
      </c>
      <c r="AU90" s="24" t="s">
        <v>82</v>
      </c>
      <c r="AY90" s="24" t="s">
        <v>141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24" t="s">
        <v>82</v>
      </c>
      <c r="BK90" s="232">
        <f>ROUND(I90*H90,2)</f>
        <v>0</v>
      </c>
      <c r="BL90" s="24" t="s">
        <v>966</v>
      </c>
      <c r="BM90" s="24" t="s">
        <v>988</v>
      </c>
    </row>
    <row r="91" s="1" customFormat="1" ht="16.5" customHeight="1">
      <c r="B91" s="46"/>
      <c r="C91" s="221" t="s">
        <v>211</v>
      </c>
      <c r="D91" s="221" t="s">
        <v>144</v>
      </c>
      <c r="E91" s="222" t="s">
        <v>989</v>
      </c>
      <c r="F91" s="223" t="s">
        <v>990</v>
      </c>
      <c r="G91" s="224" t="s">
        <v>957</v>
      </c>
      <c r="H91" s="225">
        <v>1</v>
      </c>
      <c r="I91" s="226"/>
      <c r="J91" s="227">
        <f>ROUND(I91*H91,2)</f>
        <v>0</v>
      </c>
      <c r="K91" s="223" t="s">
        <v>30</v>
      </c>
      <c r="L91" s="72"/>
      <c r="M91" s="228" t="s">
        <v>30</v>
      </c>
      <c r="N91" s="287" t="s">
        <v>45</v>
      </c>
      <c r="O91" s="288"/>
      <c r="P91" s="289">
        <f>O91*H91</f>
        <v>0</v>
      </c>
      <c r="Q91" s="289">
        <v>0</v>
      </c>
      <c r="R91" s="289">
        <f>Q91*H91</f>
        <v>0</v>
      </c>
      <c r="S91" s="289">
        <v>0</v>
      </c>
      <c r="T91" s="290">
        <f>S91*H91</f>
        <v>0</v>
      </c>
      <c r="AR91" s="24" t="s">
        <v>966</v>
      </c>
      <c r="AT91" s="24" t="s">
        <v>144</v>
      </c>
      <c r="AU91" s="24" t="s">
        <v>82</v>
      </c>
      <c r="AY91" s="24" t="s">
        <v>141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24" t="s">
        <v>82</v>
      </c>
      <c r="BK91" s="232">
        <f>ROUND(I91*H91,2)</f>
        <v>0</v>
      </c>
      <c r="BL91" s="24" t="s">
        <v>966</v>
      </c>
      <c r="BM91" s="24" t="s">
        <v>991</v>
      </c>
    </row>
    <row r="92" s="1" customFormat="1" ht="6.96" customHeight="1">
      <c r="B92" s="67"/>
      <c r="C92" s="68"/>
      <c r="D92" s="68"/>
      <c r="E92" s="68"/>
      <c r="F92" s="68"/>
      <c r="G92" s="68"/>
      <c r="H92" s="68"/>
      <c r="I92" s="166"/>
      <c r="J92" s="68"/>
      <c r="K92" s="68"/>
      <c r="L92" s="72"/>
    </row>
  </sheetData>
  <sheetProtection sheet="1" autoFilter="0" formatColumns="0" formatRows="0" objects="1" scenarios="1" spinCount="100000" saltValue="B0MS+WMczZk2Fl9C+GfMp9O30Kg6RWk/mAL8mvnfb/XJuNSGJIqFcLCoTCxuiX/kXATo45wCCjUrT21DzlcwwQ==" hashValue="DA9vEP+gcB/ydRuxn46G/SmUeIXR/uSoj8HudzIn3mYHGpXtYQpe1u3UPoR5+IM1D/wEsJGHTYBhMcutVJqcVQ==" algorithmName="SHA-512" password="CC35"/>
  <autoFilter ref="C77:K91"/>
  <mergeCells count="10">
    <mergeCell ref="E7:H7"/>
    <mergeCell ref="E9:H9"/>
    <mergeCell ref="E24:H24"/>
    <mergeCell ref="E45:H45"/>
    <mergeCell ref="E47:H47"/>
    <mergeCell ref="J51:J52"/>
    <mergeCell ref="E68:H68"/>
    <mergeCell ref="E70:H70"/>
    <mergeCell ref="G1:H1"/>
    <mergeCell ref="L2:V2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91" customWidth="1"/>
    <col min="2" max="2" width="1.664063" style="291" customWidth="1"/>
    <col min="3" max="4" width="5" style="291" customWidth="1"/>
    <col min="5" max="5" width="11.67" style="291" customWidth="1"/>
    <col min="6" max="6" width="9.17" style="291" customWidth="1"/>
    <col min="7" max="7" width="5" style="291" customWidth="1"/>
    <col min="8" max="8" width="77.83" style="291" customWidth="1"/>
    <col min="9" max="10" width="20" style="291" customWidth="1"/>
    <col min="11" max="11" width="1.664063" style="291" customWidth="1"/>
  </cols>
  <sheetData>
    <row r="1" ht="37.5" customHeight="1"/>
    <row r="2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5" customFormat="1" ht="45" customHeight="1">
      <c r="B3" s="295"/>
      <c r="C3" s="296" t="s">
        <v>992</v>
      </c>
      <c r="D3" s="296"/>
      <c r="E3" s="296"/>
      <c r="F3" s="296"/>
      <c r="G3" s="296"/>
      <c r="H3" s="296"/>
      <c r="I3" s="296"/>
      <c r="J3" s="296"/>
      <c r="K3" s="297"/>
    </row>
    <row r="4" ht="25.5" customHeight="1">
      <c r="B4" s="298"/>
      <c r="C4" s="299" t="s">
        <v>993</v>
      </c>
      <c r="D4" s="299"/>
      <c r="E4" s="299"/>
      <c r="F4" s="299"/>
      <c r="G4" s="299"/>
      <c r="H4" s="299"/>
      <c r="I4" s="299"/>
      <c r="J4" s="299"/>
      <c r="K4" s="300"/>
    </row>
    <row r="5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ht="15" customHeight="1">
      <c r="B6" s="298"/>
      <c r="C6" s="302" t="s">
        <v>994</v>
      </c>
      <c r="D6" s="302"/>
      <c r="E6" s="302"/>
      <c r="F6" s="302"/>
      <c r="G6" s="302"/>
      <c r="H6" s="302"/>
      <c r="I6" s="302"/>
      <c r="J6" s="302"/>
      <c r="K6" s="300"/>
    </row>
    <row r="7" ht="15" customHeight="1">
      <c r="B7" s="303"/>
      <c r="C7" s="302" t="s">
        <v>995</v>
      </c>
      <c r="D7" s="302"/>
      <c r="E7" s="302"/>
      <c r="F7" s="302"/>
      <c r="G7" s="302"/>
      <c r="H7" s="302"/>
      <c r="I7" s="302"/>
      <c r="J7" s="302"/>
      <c r="K7" s="300"/>
    </row>
    <row r="8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ht="15" customHeight="1">
      <c r="B9" s="303"/>
      <c r="C9" s="302" t="s">
        <v>996</v>
      </c>
      <c r="D9" s="302"/>
      <c r="E9" s="302"/>
      <c r="F9" s="302"/>
      <c r="G9" s="302"/>
      <c r="H9" s="302"/>
      <c r="I9" s="302"/>
      <c r="J9" s="302"/>
      <c r="K9" s="300"/>
    </row>
    <row r="10" ht="15" customHeight="1">
      <c r="B10" s="303"/>
      <c r="C10" s="302"/>
      <c r="D10" s="302" t="s">
        <v>997</v>
      </c>
      <c r="E10" s="302"/>
      <c r="F10" s="302"/>
      <c r="G10" s="302"/>
      <c r="H10" s="302"/>
      <c r="I10" s="302"/>
      <c r="J10" s="302"/>
      <c r="K10" s="300"/>
    </row>
    <row r="11" ht="15" customHeight="1">
      <c r="B11" s="303"/>
      <c r="C11" s="304"/>
      <c r="D11" s="302" t="s">
        <v>998</v>
      </c>
      <c r="E11" s="302"/>
      <c r="F11" s="302"/>
      <c r="G11" s="302"/>
      <c r="H11" s="302"/>
      <c r="I11" s="302"/>
      <c r="J11" s="302"/>
      <c r="K11" s="300"/>
    </row>
    <row r="12" ht="12.75" customHeight="1">
      <c r="B12" s="303"/>
      <c r="C12" s="304"/>
      <c r="D12" s="304"/>
      <c r="E12" s="304"/>
      <c r="F12" s="304"/>
      <c r="G12" s="304"/>
      <c r="H12" s="304"/>
      <c r="I12" s="304"/>
      <c r="J12" s="304"/>
      <c r="K12" s="300"/>
    </row>
    <row r="13" ht="15" customHeight="1">
      <c r="B13" s="303"/>
      <c r="C13" s="304"/>
      <c r="D13" s="302" t="s">
        <v>999</v>
      </c>
      <c r="E13" s="302"/>
      <c r="F13" s="302"/>
      <c r="G13" s="302"/>
      <c r="H13" s="302"/>
      <c r="I13" s="302"/>
      <c r="J13" s="302"/>
      <c r="K13" s="300"/>
    </row>
    <row r="14" ht="15" customHeight="1">
      <c r="B14" s="303"/>
      <c r="C14" s="304"/>
      <c r="D14" s="302" t="s">
        <v>1000</v>
      </c>
      <c r="E14" s="302"/>
      <c r="F14" s="302"/>
      <c r="G14" s="302"/>
      <c r="H14" s="302"/>
      <c r="I14" s="302"/>
      <c r="J14" s="302"/>
      <c r="K14" s="300"/>
    </row>
    <row r="15" ht="15" customHeight="1">
      <c r="B15" s="303"/>
      <c r="C15" s="304"/>
      <c r="D15" s="302" t="s">
        <v>1001</v>
      </c>
      <c r="E15" s="302"/>
      <c r="F15" s="302"/>
      <c r="G15" s="302"/>
      <c r="H15" s="302"/>
      <c r="I15" s="302"/>
      <c r="J15" s="302"/>
      <c r="K15" s="300"/>
    </row>
    <row r="16" ht="15" customHeight="1">
      <c r="B16" s="303"/>
      <c r="C16" s="304"/>
      <c r="D16" s="304"/>
      <c r="E16" s="305" t="s">
        <v>81</v>
      </c>
      <c r="F16" s="302" t="s">
        <v>1002</v>
      </c>
      <c r="G16" s="302"/>
      <c r="H16" s="302"/>
      <c r="I16" s="302"/>
      <c r="J16" s="302"/>
      <c r="K16" s="300"/>
    </row>
    <row r="17" ht="15" customHeight="1">
      <c r="B17" s="303"/>
      <c r="C17" s="304"/>
      <c r="D17" s="304"/>
      <c r="E17" s="305" t="s">
        <v>1003</v>
      </c>
      <c r="F17" s="302" t="s">
        <v>1004</v>
      </c>
      <c r="G17" s="302"/>
      <c r="H17" s="302"/>
      <c r="I17" s="302"/>
      <c r="J17" s="302"/>
      <c r="K17" s="300"/>
    </row>
    <row r="18" ht="15" customHeight="1">
      <c r="B18" s="303"/>
      <c r="C18" s="304"/>
      <c r="D18" s="304"/>
      <c r="E18" s="305" t="s">
        <v>1005</v>
      </c>
      <c r="F18" s="302" t="s">
        <v>1006</v>
      </c>
      <c r="G18" s="302"/>
      <c r="H18" s="302"/>
      <c r="I18" s="302"/>
      <c r="J18" s="302"/>
      <c r="K18" s="300"/>
    </row>
    <row r="19" ht="15" customHeight="1">
      <c r="B19" s="303"/>
      <c r="C19" s="304"/>
      <c r="D19" s="304"/>
      <c r="E19" s="305" t="s">
        <v>962</v>
      </c>
      <c r="F19" s="302" t="s">
        <v>1007</v>
      </c>
      <c r="G19" s="302"/>
      <c r="H19" s="302"/>
      <c r="I19" s="302"/>
      <c r="J19" s="302"/>
      <c r="K19" s="300"/>
    </row>
    <row r="20" ht="15" customHeight="1">
      <c r="B20" s="303"/>
      <c r="C20" s="304"/>
      <c r="D20" s="304"/>
      <c r="E20" s="305" t="s">
        <v>1008</v>
      </c>
      <c r="F20" s="302" t="s">
        <v>1009</v>
      </c>
      <c r="G20" s="302"/>
      <c r="H20" s="302"/>
      <c r="I20" s="302"/>
      <c r="J20" s="302"/>
      <c r="K20" s="300"/>
    </row>
    <row r="21" ht="15" customHeight="1">
      <c r="B21" s="303"/>
      <c r="C21" s="304"/>
      <c r="D21" s="304"/>
      <c r="E21" s="305" t="s">
        <v>1010</v>
      </c>
      <c r="F21" s="302" t="s">
        <v>1011</v>
      </c>
      <c r="G21" s="302"/>
      <c r="H21" s="302"/>
      <c r="I21" s="302"/>
      <c r="J21" s="302"/>
      <c r="K21" s="300"/>
    </row>
    <row r="22" ht="12.75" customHeight="1">
      <c r="B22" s="303"/>
      <c r="C22" s="304"/>
      <c r="D22" s="304"/>
      <c r="E22" s="304"/>
      <c r="F22" s="304"/>
      <c r="G22" s="304"/>
      <c r="H22" s="304"/>
      <c r="I22" s="304"/>
      <c r="J22" s="304"/>
      <c r="K22" s="300"/>
    </row>
    <row r="23" ht="15" customHeight="1">
      <c r="B23" s="303"/>
      <c r="C23" s="302" t="s">
        <v>1012</v>
      </c>
      <c r="D23" s="302"/>
      <c r="E23" s="302"/>
      <c r="F23" s="302"/>
      <c r="G23" s="302"/>
      <c r="H23" s="302"/>
      <c r="I23" s="302"/>
      <c r="J23" s="302"/>
      <c r="K23" s="300"/>
    </row>
    <row r="24" ht="15" customHeight="1">
      <c r="B24" s="303"/>
      <c r="C24" s="302" t="s">
        <v>1013</v>
      </c>
      <c r="D24" s="302"/>
      <c r="E24" s="302"/>
      <c r="F24" s="302"/>
      <c r="G24" s="302"/>
      <c r="H24" s="302"/>
      <c r="I24" s="302"/>
      <c r="J24" s="302"/>
      <c r="K24" s="300"/>
    </row>
    <row r="25" ht="15" customHeight="1">
      <c r="B25" s="303"/>
      <c r="C25" s="302"/>
      <c r="D25" s="302" t="s">
        <v>1014</v>
      </c>
      <c r="E25" s="302"/>
      <c r="F25" s="302"/>
      <c r="G25" s="302"/>
      <c r="H25" s="302"/>
      <c r="I25" s="302"/>
      <c r="J25" s="302"/>
      <c r="K25" s="300"/>
    </row>
    <row r="26" ht="15" customHeight="1">
      <c r="B26" s="303"/>
      <c r="C26" s="304"/>
      <c r="D26" s="302" t="s">
        <v>1015</v>
      </c>
      <c r="E26" s="302"/>
      <c r="F26" s="302"/>
      <c r="G26" s="302"/>
      <c r="H26" s="302"/>
      <c r="I26" s="302"/>
      <c r="J26" s="302"/>
      <c r="K26" s="300"/>
    </row>
    <row r="27" ht="12.75" customHeight="1">
      <c r="B27" s="303"/>
      <c r="C27" s="304"/>
      <c r="D27" s="304"/>
      <c r="E27" s="304"/>
      <c r="F27" s="304"/>
      <c r="G27" s="304"/>
      <c r="H27" s="304"/>
      <c r="I27" s="304"/>
      <c r="J27" s="304"/>
      <c r="K27" s="300"/>
    </row>
    <row r="28" ht="15" customHeight="1">
      <c r="B28" s="303"/>
      <c r="C28" s="304"/>
      <c r="D28" s="302" t="s">
        <v>1016</v>
      </c>
      <c r="E28" s="302"/>
      <c r="F28" s="302"/>
      <c r="G28" s="302"/>
      <c r="H28" s="302"/>
      <c r="I28" s="302"/>
      <c r="J28" s="302"/>
      <c r="K28" s="300"/>
    </row>
    <row r="29" ht="15" customHeight="1">
      <c r="B29" s="303"/>
      <c r="C29" s="304"/>
      <c r="D29" s="302" t="s">
        <v>1017</v>
      </c>
      <c r="E29" s="302"/>
      <c r="F29" s="302"/>
      <c r="G29" s="302"/>
      <c r="H29" s="302"/>
      <c r="I29" s="302"/>
      <c r="J29" s="302"/>
      <c r="K29" s="300"/>
    </row>
    <row r="30" ht="12.75" customHeight="1">
      <c r="B30" s="303"/>
      <c r="C30" s="304"/>
      <c r="D30" s="304"/>
      <c r="E30" s="304"/>
      <c r="F30" s="304"/>
      <c r="G30" s="304"/>
      <c r="H30" s="304"/>
      <c r="I30" s="304"/>
      <c r="J30" s="304"/>
      <c r="K30" s="300"/>
    </row>
    <row r="31" ht="15" customHeight="1">
      <c r="B31" s="303"/>
      <c r="C31" s="304"/>
      <c r="D31" s="302" t="s">
        <v>1018</v>
      </c>
      <c r="E31" s="302"/>
      <c r="F31" s="302"/>
      <c r="G31" s="302"/>
      <c r="H31" s="302"/>
      <c r="I31" s="302"/>
      <c r="J31" s="302"/>
      <c r="K31" s="300"/>
    </row>
    <row r="32" ht="15" customHeight="1">
      <c r="B32" s="303"/>
      <c r="C32" s="304"/>
      <c r="D32" s="302" t="s">
        <v>1019</v>
      </c>
      <c r="E32" s="302"/>
      <c r="F32" s="302"/>
      <c r="G32" s="302"/>
      <c r="H32" s="302"/>
      <c r="I32" s="302"/>
      <c r="J32" s="302"/>
      <c r="K32" s="300"/>
    </row>
    <row r="33" ht="15" customHeight="1">
      <c r="B33" s="303"/>
      <c r="C33" s="304"/>
      <c r="D33" s="302" t="s">
        <v>1020</v>
      </c>
      <c r="E33" s="302"/>
      <c r="F33" s="302"/>
      <c r="G33" s="302"/>
      <c r="H33" s="302"/>
      <c r="I33" s="302"/>
      <c r="J33" s="302"/>
      <c r="K33" s="300"/>
    </row>
    <row r="34" ht="15" customHeight="1">
      <c r="B34" s="303"/>
      <c r="C34" s="304"/>
      <c r="D34" s="302"/>
      <c r="E34" s="306" t="s">
        <v>126</v>
      </c>
      <c r="F34" s="302"/>
      <c r="G34" s="302" t="s">
        <v>1021</v>
      </c>
      <c r="H34" s="302"/>
      <c r="I34" s="302"/>
      <c r="J34" s="302"/>
      <c r="K34" s="300"/>
    </row>
    <row r="35" ht="30.75" customHeight="1">
      <c r="B35" s="303"/>
      <c r="C35" s="304"/>
      <c r="D35" s="302"/>
      <c r="E35" s="306" t="s">
        <v>1022</v>
      </c>
      <c r="F35" s="302"/>
      <c r="G35" s="302" t="s">
        <v>1023</v>
      </c>
      <c r="H35" s="302"/>
      <c r="I35" s="302"/>
      <c r="J35" s="302"/>
      <c r="K35" s="300"/>
    </row>
    <row r="36" ht="15" customHeight="1">
      <c r="B36" s="303"/>
      <c r="C36" s="304"/>
      <c r="D36" s="302"/>
      <c r="E36" s="306" t="s">
        <v>55</v>
      </c>
      <c r="F36" s="302"/>
      <c r="G36" s="302" t="s">
        <v>1024</v>
      </c>
      <c r="H36" s="302"/>
      <c r="I36" s="302"/>
      <c r="J36" s="302"/>
      <c r="K36" s="300"/>
    </row>
    <row r="37" ht="15" customHeight="1">
      <c r="B37" s="303"/>
      <c r="C37" s="304"/>
      <c r="D37" s="302"/>
      <c r="E37" s="306" t="s">
        <v>127</v>
      </c>
      <c r="F37" s="302"/>
      <c r="G37" s="302" t="s">
        <v>1025</v>
      </c>
      <c r="H37" s="302"/>
      <c r="I37" s="302"/>
      <c r="J37" s="302"/>
      <c r="K37" s="300"/>
    </row>
    <row r="38" ht="15" customHeight="1">
      <c r="B38" s="303"/>
      <c r="C38" s="304"/>
      <c r="D38" s="302"/>
      <c r="E38" s="306" t="s">
        <v>128</v>
      </c>
      <c r="F38" s="302"/>
      <c r="G38" s="302" t="s">
        <v>1026</v>
      </c>
      <c r="H38" s="302"/>
      <c r="I38" s="302"/>
      <c r="J38" s="302"/>
      <c r="K38" s="300"/>
    </row>
    <row r="39" ht="15" customHeight="1">
      <c r="B39" s="303"/>
      <c r="C39" s="304"/>
      <c r="D39" s="302"/>
      <c r="E39" s="306" t="s">
        <v>129</v>
      </c>
      <c r="F39" s="302"/>
      <c r="G39" s="302" t="s">
        <v>1027</v>
      </c>
      <c r="H39" s="302"/>
      <c r="I39" s="302"/>
      <c r="J39" s="302"/>
      <c r="K39" s="300"/>
    </row>
    <row r="40" ht="15" customHeight="1">
      <c r="B40" s="303"/>
      <c r="C40" s="304"/>
      <c r="D40" s="302"/>
      <c r="E40" s="306" t="s">
        <v>1028</v>
      </c>
      <c r="F40" s="302"/>
      <c r="G40" s="302" t="s">
        <v>1029</v>
      </c>
      <c r="H40" s="302"/>
      <c r="I40" s="302"/>
      <c r="J40" s="302"/>
      <c r="K40" s="300"/>
    </row>
    <row r="41" ht="15" customHeight="1">
      <c r="B41" s="303"/>
      <c r="C41" s="304"/>
      <c r="D41" s="302"/>
      <c r="E41" s="306"/>
      <c r="F41" s="302"/>
      <c r="G41" s="302" t="s">
        <v>1030</v>
      </c>
      <c r="H41" s="302"/>
      <c r="I41" s="302"/>
      <c r="J41" s="302"/>
      <c r="K41" s="300"/>
    </row>
    <row r="42" ht="15" customHeight="1">
      <c r="B42" s="303"/>
      <c r="C42" s="304"/>
      <c r="D42" s="302"/>
      <c r="E42" s="306" t="s">
        <v>1031</v>
      </c>
      <c r="F42" s="302"/>
      <c r="G42" s="302" t="s">
        <v>1032</v>
      </c>
      <c r="H42" s="302"/>
      <c r="I42" s="302"/>
      <c r="J42" s="302"/>
      <c r="K42" s="300"/>
    </row>
    <row r="43" ht="15" customHeight="1">
      <c r="B43" s="303"/>
      <c r="C43" s="304"/>
      <c r="D43" s="302"/>
      <c r="E43" s="306" t="s">
        <v>131</v>
      </c>
      <c r="F43" s="302"/>
      <c r="G43" s="302" t="s">
        <v>1033</v>
      </c>
      <c r="H43" s="302"/>
      <c r="I43" s="302"/>
      <c r="J43" s="302"/>
      <c r="K43" s="300"/>
    </row>
    <row r="44" ht="12.75" customHeight="1">
      <c r="B44" s="303"/>
      <c r="C44" s="304"/>
      <c r="D44" s="302"/>
      <c r="E44" s="302"/>
      <c r="F44" s="302"/>
      <c r="G44" s="302"/>
      <c r="H44" s="302"/>
      <c r="I44" s="302"/>
      <c r="J44" s="302"/>
      <c r="K44" s="300"/>
    </row>
    <row r="45" ht="15" customHeight="1">
      <c r="B45" s="303"/>
      <c r="C45" s="304"/>
      <c r="D45" s="302" t="s">
        <v>1034</v>
      </c>
      <c r="E45" s="302"/>
      <c r="F45" s="302"/>
      <c r="G45" s="302"/>
      <c r="H45" s="302"/>
      <c r="I45" s="302"/>
      <c r="J45" s="302"/>
      <c r="K45" s="300"/>
    </row>
    <row r="46" ht="15" customHeight="1">
      <c r="B46" s="303"/>
      <c r="C46" s="304"/>
      <c r="D46" s="304"/>
      <c r="E46" s="302" t="s">
        <v>1035</v>
      </c>
      <c r="F46" s="302"/>
      <c r="G46" s="302"/>
      <c r="H46" s="302"/>
      <c r="I46" s="302"/>
      <c r="J46" s="302"/>
      <c r="K46" s="300"/>
    </row>
    <row r="47" ht="15" customHeight="1">
      <c r="B47" s="303"/>
      <c r="C47" s="304"/>
      <c r="D47" s="304"/>
      <c r="E47" s="302" t="s">
        <v>1036</v>
      </c>
      <c r="F47" s="302"/>
      <c r="G47" s="302"/>
      <c r="H47" s="302"/>
      <c r="I47" s="302"/>
      <c r="J47" s="302"/>
      <c r="K47" s="300"/>
    </row>
    <row r="48" ht="15" customHeight="1">
      <c r="B48" s="303"/>
      <c r="C48" s="304"/>
      <c r="D48" s="304"/>
      <c r="E48" s="302" t="s">
        <v>1037</v>
      </c>
      <c r="F48" s="302"/>
      <c r="G48" s="302"/>
      <c r="H48" s="302"/>
      <c r="I48" s="302"/>
      <c r="J48" s="302"/>
      <c r="K48" s="300"/>
    </row>
    <row r="49" ht="15" customHeight="1">
      <c r="B49" s="303"/>
      <c r="C49" s="304"/>
      <c r="D49" s="302" t="s">
        <v>1038</v>
      </c>
      <c r="E49" s="302"/>
      <c r="F49" s="302"/>
      <c r="G49" s="302"/>
      <c r="H49" s="302"/>
      <c r="I49" s="302"/>
      <c r="J49" s="302"/>
      <c r="K49" s="300"/>
    </row>
    <row r="50" ht="25.5" customHeight="1">
      <c r="B50" s="298"/>
      <c r="C50" s="299" t="s">
        <v>1039</v>
      </c>
      <c r="D50" s="299"/>
      <c r="E50" s="299"/>
      <c r="F50" s="299"/>
      <c r="G50" s="299"/>
      <c r="H50" s="299"/>
      <c r="I50" s="299"/>
      <c r="J50" s="299"/>
      <c r="K50" s="300"/>
    </row>
    <row r="51" ht="5.25" customHeight="1">
      <c r="B51" s="298"/>
      <c r="C51" s="301"/>
      <c r="D51" s="301"/>
      <c r="E51" s="301"/>
      <c r="F51" s="301"/>
      <c r="G51" s="301"/>
      <c r="H51" s="301"/>
      <c r="I51" s="301"/>
      <c r="J51" s="301"/>
      <c r="K51" s="300"/>
    </row>
    <row r="52" ht="15" customHeight="1">
      <c r="B52" s="298"/>
      <c r="C52" s="302" t="s">
        <v>1040</v>
      </c>
      <c r="D52" s="302"/>
      <c r="E52" s="302"/>
      <c r="F52" s="302"/>
      <c r="G52" s="302"/>
      <c r="H52" s="302"/>
      <c r="I52" s="302"/>
      <c r="J52" s="302"/>
      <c r="K52" s="300"/>
    </row>
    <row r="53" ht="15" customHeight="1">
      <c r="B53" s="298"/>
      <c r="C53" s="302" t="s">
        <v>1041</v>
      </c>
      <c r="D53" s="302"/>
      <c r="E53" s="302"/>
      <c r="F53" s="302"/>
      <c r="G53" s="302"/>
      <c r="H53" s="302"/>
      <c r="I53" s="302"/>
      <c r="J53" s="302"/>
      <c r="K53" s="300"/>
    </row>
    <row r="54" ht="12.75" customHeight="1">
      <c r="B54" s="298"/>
      <c r="C54" s="302"/>
      <c r="D54" s="302"/>
      <c r="E54" s="302"/>
      <c r="F54" s="302"/>
      <c r="G54" s="302"/>
      <c r="H54" s="302"/>
      <c r="I54" s="302"/>
      <c r="J54" s="302"/>
      <c r="K54" s="300"/>
    </row>
    <row r="55" ht="15" customHeight="1">
      <c r="B55" s="298"/>
      <c r="C55" s="302" t="s">
        <v>1042</v>
      </c>
      <c r="D55" s="302"/>
      <c r="E55" s="302"/>
      <c r="F55" s="302"/>
      <c r="G55" s="302"/>
      <c r="H55" s="302"/>
      <c r="I55" s="302"/>
      <c r="J55" s="302"/>
      <c r="K55" s="300"/>
    </row>
    <row r="56" ht="15" customHeight="1">
      <c r="B56" s="298"/>
      <c r="C56" s="304"/>
      <c r="D56" s="302" t="s">
        <v>1043</v>
      </c>
      <c r="E56" s="302"/>
      <c r="F56" s="302"/>
      <c r="G56" s="302"/>
      <c r="H56" s="302"/>
      <c r="I56" s="302"/>
      <c r="J56" s="302"/>
      <c r="K56" s="300"/>
    </row>
    <row r="57" ht="15" customHeight="1">
      <c r="B57" s="298"/>
      <c r="C57" s="304"/>
      <c r="D57" s="302" t="s">
        <v>1044</v>
      </c>
      <c r="E57" s="302"/>
      <c r="F57" s="302"/>
      <c r="G57" s="302"/>
      <c r="H57" s="302"/>
      <c r="I57" s="302"/>
      <c r="J57" s="302"/>
      <c r="K57" s="300"/>
    </row>
    <row r="58" ht="15" customHeight="1">
      <c r="B58" s="298"/>
      <c r="C58" s="304"/>
      <c r="D58" s="302" t="s">
        <v>1045</v>
      </c>
      <c r="E58" s="302"/>
      <c r="F58" s="302"/>
      <c r="G58" s="302"/>
      <c r="H58" s="302"/>
      <c r="I58" s="302"/>
      <c r="J58" s="302"/>
      <c r="K58" s="300"/>
    </row>
    <row r="59" ht="15" customHeight="1">
      <c r="B59" s="298"/>
      <c r="C59" s="304"/>
      <c r="D59" s="302" t="s">
        <v>1046</v>
      </c>
      <c r="E59" s="302"/>
      <c r="F59" s="302"/>
      <c r="G59" s="302"/>
      <c r="H59" s="302"/>
      <c r="I59" s="302"/>
      <c r="J59" s="302"/>
      <c r="K59" s="300"/>
    </row>
    <row r="60" ht="15" customHeight="1">
      <c r="B60" s="298"/>
      <c r="C60" s="304"/>
      <c r="D60" s="307" t="s">
        <v>1047</v>
      </c>
      <c r="E60" s="307"/>
      <c r="F60" s="307"/>
      <c r="G60" s="307"/>
      <c r="H60" s="307"/>
      <c r="I60" s="307"/>
      <c r="J60" s="307"/>
      <c r="K60" s="300"/>
    </row>
    <row r="61" ht="15" customHeight="1">
      <c r="B61" s="298"/>
      <c r="C61" s="304"/>
      <c r="D61" s="302" t="s">
        <v>1048</v>
      </c>
      <c r="E61" s="302"/>
      <c r="F61" s="302"/>
      <c r="G61" s="302"/>
      <c r="H61" s="302"/>
      <c r="I61" s="302"/>
      <c r="J61" s="302"/>
      <c r="K61" s="300"/>
    </row>
    <row r="62" ht="12.75" customHeight="1">
      <c r="B62" s="298"/>
      <c r="C62" s="304"/>
      <c r="D62" s="304"/>
      <c r="E62" s="308"/>
      <c r="F62" s="304"/>
      <c r="G62" s="304"/>
      <c r="H62" s="304"/>
      <c r="I62" s="304"/>
      <c r="J62" s="304"/>
      <c r="K62" s="300"/>
    </row>
    <row r="63" ht="15" customHeight="1">
      <c r="B63" s="298"/>
      <c r="C63" s="304"/>
      <c r="D63" s="302" t="s">
        <v>1049</v>
      </c>
      <c r="E63" s="302"/>
      <c r="F63" s="302"/>
      <c r="G63" s="302"/>
      <c r="H63" s="302"/>
      <c r="I63" s="302"/>
      <c r="J63" s="302"/>
      <c r="K63" s="300"/>
    </row>
    <row r="64" ht="15" customHeight="1">
      <c r="B64" s="298"/>
      <c r="C64" s="304"/>
      <c r="D64" s="307" t="s">
        <v>1050</v>
      </c>
      <c r="E64" s="307"/>
      <c r="F64" s="307"/>
      <c r="G64" s="307"/>
      <c r="H64" s="307"/>
      <c r="I64" s="307"/>
      <c r="J64" s="307"/>
      <c r="K64" s="300"/>
    </row>
    <row r="65" ht="15" customHeight="1">
      <c r="B65" s="298"/>
      <c r="C65" s="304"/>
      <c r="D65" s="302" t="s">
        <v>1051</v>
      </c>
      <c r="E65" s="302"/>
      <c r="F65" s="302"/>
      <c r="G65" s="302"/>
      <c r="H65" s="302"/>
      <c r="I65" s="302"/>
      <c r="J65" s="302"/>
      <c r="K65" s="300"/>
    </row>
    <row r="66" ht="15" customHeight="1">
      <c r="B66" s="298"/>
      <c r="C66" s="304"/>
      <c r="D66" s="302" t="s">
        <v>1052</v>
      </c>
      <c r="E66" s="302"/>
      <c r="F66" s="302"/>
      <c r="G66" s="302"/>
      <c r="H66" s="302"/>
      <c r="I66" s="302"/>
      <c r="J66" s="302"/>
      <c r="K66" s="300"/>
    </row>
    <row r="67" ht="15" customHeight="1">
      <c r="B67" s="298"/>
      <c r="C67" s="304"/>
      <c r="D67" s="302" t="s">
        <v>1053</v>
      </c>
      <c r="E67" s="302"/>
      <c r="F67" s="302"/>
      <c r="G67" s="302"/>
      <c r="H67" s="302"/>
      <c r="I67" s="302"/>
      <c r="J67" s="302"/>
      <c r="K67" s="300"/>
    </row>
    <row r="68" ht="15" customHeight="1">
      <c r="B68" s="298"/>
      <c r="C68" s="304"/>
      <c r="D68" s="302" t="s">
        <v>1054</v>
      </c>
      <c r="E68" s="302"/>
      <c r="F68" s="302"/>
      <c r="G68" s="302"/>
      <c r="H68" s="302"/>
      <c r="I68" s="302"/>
      <c r="J68" s="302"/>
      <c r="K68" s="300"/>
    </row>
    <row r="69" ht="12.75" customHeight="1">
      <c r="B69" s="309"/>
      <c r="C69" s="310"/>
      <c r="D69" s="310"/>
      <c r="E69" s="310"/>
      <c r="F69" s="310"/>
      <c r="G69" s="310"/>
      <c r="H69" s="310"/>
      <c r="I69" s="310"/>
      <c r="J69" s="310"/>
      <c r="K69" s="311"/>
    </row>
    <row r="70" ht="18.75" customHeight="1">
      <c r="B70" s="312"/>
      <c r="C70" s="312"/>
      <c r="D70" s="312"/>
      <c r="E70" s="312"/>
      <c r="F70" s="312"/>
      <c r="G70" s="312"/>
      <c r="H70" s="312"/>
      <c r="I70" s="312"/>
      <c r="J70" s="312"/>
      <c r="K70" s="313"/>
    </row>
    <row r="71" ht="18.75" customHeight="1">
      <c r="B71" s="313"/>
      <c r="C71" s="313"/>
      <c r="D71" s="313"/>
      <c r="E71" s="313"/>
      <c r="F71" s="313"/>
      <c r="G71" s="313"/>
      <c r="H71" s="313"/>
      <c r="I71" s="313"/>
      <c r="J71" s="313"/>
      <c r="K71" s="313"/>
    </row>
    <row r="72" ht="7.5" customHeight="1">
      <c r="B72" s="314"/>
      <c r="C72" s="315"/>
      <c r="D72" s="315"/>
      <c r="E72" s="315"/>
      <c r="F72" s="315"/>
      <c r="G72" s="315"/>
      <c r="H72" s="315"/>
      <c r="I72" s="315"/>
      <c r="J72" s="315"/>
      <c r="K72" s="316"/>
    </row>
    <row r="73" ht="45" customHeight="1">
      <c r="B73" s="317"/>
      <c r="C73" s="318" t="s">
        <v>100</v>
      </c>
      <c r="D73" s="318"/>
      <c r="E73" s="318"/>
      <c r="F73" s="318"/>
      <c r="G73" s="318"/>
      <c r="H73" s="318"/>
      <c r="I73" s="318"/>
      <c r="J73" s="318"/>
      <c r="K73" s="319"/>
    </row>
    <row r="74" ht="17.25" customHeight="1">
      <c r="B74" s="317"/>
      <c r="C74" s="320" t="s">
        <v>1055</v>
      </c>
      <c r="D74" s="320"/>
      <c r="E74" s="320"/>
      <c r="F74" s="320" t="s">
        <v>1056</v>
      </c>
      <c r="G74" s="321"/>
      <c r="H74" s="320" t="s">
        <v>127</v>
      </c>
      <c r="I74" s="320" t="s">
        <v>59</v>
      </c>
      <c r="J74" s="320" t="s">
        <v>1057</v>
      </c>
      <c r="K74" s="319"/>
    </row>
    <row r="75" ht="17.25" customHeight="1">
      <c r="B75" s="317"/>
      <c r="C75" s="322" t="s">
        <v>1058</v>
      </c>
      <c r="D75" s="322"/>
      <c r="E75" s="322"/>
      <c r="F75" s="323" t="s">
        <v>1059</v>
      </c>
      <c r="G75" s="324"/>
      <c r="H75" s="322"/>
      <c r="I75" s="322"/>
      <c r="J75" s="322" t="s">
        <v>1060</v>
      </c>
      <c r="K75" s="319"/>
    </row>
    <row r="76" ht="5.25" customHeight="1">
      <c r="B76" s="317"/>
      <c r="C76" s="325"/>
      <c r="D76" s="325"/>
      <c r="E76" s="325"/>
      <c r="F76" s="325"/>
      <c r="G76" s="326"/>
      <c r="H76" s="325"/>
      <c r="I76" s="325"/>
      <c r="J76" s="325"/>
      <c r="K76" s="319"/>
    </row>
    <row r="77" ht="15" customHeight="1">
      <c r="B77" s="317"/>
      <c r="C77" s="306" t="s">
        <v>55</v>
      </c>
      <c r="D77" s="325"/>
      <c r="E77" s="325"/>
      <c r="F77" s="327" t="s">
        <v>79</v>
      </c>
      <c r="G77" s="326"/>
      <c r="H77" s="306" t="s">
        <v>1061</v>
      </c>
      <c r="I77" s="306" t="s">
        <v>1062</v>
      </c>
      <c r="J77" s="306">
        <v>20</v>
      </c>
      <c r="K77" s="319"/>
    </row>
    <row r="78" ht="15" customHeight="1">
      <c r="B78" s="317"/>
      <c r="C78" s="306" t="s">
        <v>1063</v>
      </c>
      <c r="D78" s="306"/>
      <c r="E78" s="306"/>
      <c r="F78" s="327" t="s">
        <v>79</v>
      </c>
      <c r="G78" s="326"/>
      <c r="H78" s="306" t="s">
        <v>1064</v>
      </c>
      <c r="I78" s="306" t="s">
        <v>1062</v>
      </c>
      <c r="J78" s="306">
        <v>120</v>
      </c>
      <c r="K78" s="319"/>
    </row>
    <row r="79" ht="15" customHeight="1">
      <c r="B79" s="328"/>
      <c r="C79" s="306" t="s">
        <v>1065</v>
      </c>
      <c r="D79" s="306"/>
      <c r="E79" s="306"/>
      <c r="F79" s="327" t="s">
        <v>1066</v>
      </c>
      <c r="G79" s="326"/>
      <c r="H79" s="306" t="s">
        <v>1067</v>
      </c>
      <c r="I79" s="306" t="s">
        <v>1062</v>
      </c>
      <c r="J79" s="306">
        <v>50</v>
      </c>
      <c r="K79" s="319"/>
    </row>
    <row r="80" ht="15" customHeight="1">
      <c r="B80" s="328"/>
      <c r="C80" s="306" t="s">
        <v>1068</v>
      </c>
      <c r="D80" s="306"/>
      <c r="E80" s="306"/>
      <c r="F80" s="327" t="s">
        <v>79</v>
      </c>
      <c r="G80" s="326"/>
      <c r="H80" s="306" t="s">
        <v>1069</v>
      </c>
      <c r="I80" s="306" t="s">
        <v>1070</v>
      </c>
      <c r="J80" s="306"/>
      <c r="K80" s="319"/>
    </row>
    <row r="81" ht="15" customHeight="1">
      <c r="B81" s="328"/>
      <c r="C81" s="329" t="s">
        <v>1071</v>
      </c>
      <c r="D81" s="329"/>
      <c r="E81" s="329"/>
      <c r="F81" s="330" t="s">
        <v>1066</v>
      </c>
      <c r="G81" s="329"/>
      <c r="H81" s="329" t="s">
        <v>1072</v>
      </c>
      <c r="I81" s="329" t="s">
        <v>1062</v>
      </c>
      <c r="J81" s="329">
        <v>15</v>
      </c>
      <c r="K81" s="319"/>
    </row>
    <row r="82" ht="15" customHeight="1">
      <c r="B82" s="328"/>
      <c r="C82" s="329" t="s">
        <v>1073</v>
      </c>
      <c r="D82" s="329"/>
      <c r="E82" s="329"/>
      <c r="F82" s="330" t="s">
        <v>1066</v>
      </c>
      <c r="G82" s="329"/>
      <c r="H82" s="329" t="s">
        <v>1074</v>
      </c>
      <c r="I82" s="329" t="s">
        <v>1062</v>
      </c>
      <c r="J82" s="329">
        <v>15</v>
      </c>
      <c r="K82" s="319"/>
    </row>
    <row r="83" ht="15" customHeight="1">
      <c r="B83" s="328"/>
      <c r="C83" s="329" t="s">
        <v>1075</v>
      </c>
      <c r="D83" s="329"/>
      <c r="E83" s="329"/>
      <c r="F83" s="330" t="s">
        <v>1066</v>
      </c>
      <c r="G83" s="329"/>
      <c r="H83" s="329" t="s">
        <v>1076</v>
      </c>
      <c r="I83" s="329" t="s">
        <v>1062</v>
      </c>
      <c r="J83" s="329">
        <v>20</v>
      </c>
      <c r="K83" s="319"/>
    </row>
    <row r="84" ht="15" customHeight="1">
      <c r="B84" s="328"/>
      <c r="C84" s="329" t="s">
        <v>1077</v>
      </c>
      <c r="D84" s="329"/>
      <c r="E84" s="329"/>
      <c r="F84" s="330" t="s">
        <v>1066</v>
      </c>
      <c r="G84" s="329"/>
      <c r="H84" s="329" t="s">
        <v>1078</v>
      </c>
      <c r="I84" s="329" t="s">
        <v>1062</v>
      </c>
      <c r="J84" s="329">
        <v>20</v>
      </c>
      <c r="K84" s="319"/>
    </row>
    <row r="85" ht="15" customHeight="1">
      <c r="B85" s="328"/>
      <c r="C85" s="306" t="s">
        <v>1079</v>
      </c>
      <c r="D85" s="306"/>
      <c r="E85" s="306"/>
      <c r="F85" s="327" t="s">
        <v>1066</v>
      </c>
      <c r="G85" s="326"/>
      <c r="H85" s="306" t="s">
        <v>1080</v>
      </c>
      <c r="I85" s="306" t="s">
        <v>1062</v>
      </c>
      <c r="J85" s="306">
        <v>50</v>
      </c>
      <c r="K85" s="319"/>
    </row>
    <row r="86" ht="15" customHeight="1">
      <c r="B86" s="328"/>
      <c r="C86" s="306" t="s">
        <v>1081</v>
      </c>
      <c r="D86" s="306"/>
      <c r="E86" s="306"/>
      <c r="F86" s="327" t="s">
        <v>1066</v>
      </c>
      <c r="G86" s="326"/>
      <c r="H86" s="306" t="s">
        <v>1082</v>
      </c>
      <c r="I86" s="306" t="s">
        <v>1062</v>
      </c>
      <c r="J86" s="306">
        <v>20</v>
      </c>
      <c r="K86" s="319"/>
    </row>
    <row r="87" ht="15" customHeight="1">
      <c r="B87" s="328"/>
      <c r="C87" s="306" t="s">
        <v>1083</v>
      </c>
      <c r="D87" s="306"/>
      <c r="E87" s="306"/>
      <c r="F87" s="327" t="s">
        <v>1066</v>
      </c>
      <c r="G87" s="326"/>
      <c r="H87" s="306" t="s">
        <v>1084</v>
      </c>
      <c r="I87" s="306" t="s">
        <v>1062</v>
      </c>
      <c r="J87" s="306">
        <v>20</v>
      </c>
      <c r="K87" s="319"/>
    </row>
    <row r="88" ht="15" customHeight="1">
      <c r="B88" s="328"/>
      <c r="C88" s="306" t="s">
        <v>1085</v>
      </c>
      <c r="D88" s="306"/>
      <c r="E88" s="306"/>
      <c r="F88" s="327" t="s">
        <v>1066</v>
      </c>
      <c r="G88" s="326"/>
      <c r="H88" s="306" t="s">
        <v>1086</v>
      </c>
      <c r="I88" s="306" t="s">
        <v>1062</v>
      </c>
      <c r="J88" s="306">
        <v>50</v>
      </c>
      <c r="K88" s="319"/>
    </row>
    <row r="89" ht="15" customHeight="1">
      <c r="B89" s="328"/>
      <c r="C89" s="306" t="s">
        <v>1087</v>
      </c>
      <c r="D89" s="306"/>
      <c r="E89" s="306"/>
      <c r="F89" s="327" t="s">
        <v>1066</v>
      </c>
      <c r="G89" s="326"/>
      <c r="H89" s="306" t="s">
        <v>1087</v>
      </c>
      <c r="I89" s="306" t="s">
        <v>1062</v>
      </c>
      <c r="J89" s="306">
        <v>50</v>
      </c>
      <c r="K89" s="319"/>
    </row>
    <row r="90" ht="15" customHeight="1">
      <c r="B90" s="328"/>
      <c r="C90" s="306" t="s">
        <v>132</v>
      </c>
      <c r="D90" s="306"/>
      <c r="E90" s="306"/>
      <c r="F90" s="327" t="s">
        <v>1066</v>
      </c>
      <c r="G90" s="326"/>
      <c r="H90" s="306" t="s">
        <v>1088</v>
      </c>
      <c r="I90" s="306" t="s">
        <v>1062</v>
      </c>
      <c r="J90" s="306">
        <v>255</v>
      </c>
      <c r="K90" s="319"/>
    </row>
    <row r="91" ht="15" customHeight="1">
      <c r="B91" s="328"/>
      <c r="C91" s="306" t="s">
        <v>1089</v>
      </c>
      <c r="D91" s="306"/>
      <c r="E91" s="306"/>
      <c r="F91" s="327" t="s">
        <v>79</v>
      </c>
      <c r="G91" s="326"/>
      <c r="H91" s="306" t="s">
        <v>1090</v>
      </c>
      <c r="I91" s="306" t="s">
        <v>1091</v>
      </c>
      <c r="J91" s="306"/>
      <c r="K91" s="319"/>
    </row>
    <row r="92" ht="15" customHeight="1">
      <c r="B92" s="328"/>
      <c r="C92" s="306" t="s">
        <v>1092</v>
      </c>
      <c r="D92" s="306"/>
      <c r="E92" s="306"/>
      <c r="F92" s="327" t="s">
        <v>79</v>
      </c>
      <c r="G92" s="326"/>
      <c r="H92" s="306" t="s">
        <v>1093</v>
      </c>
      <c r="I92" s="306" t="s">
        <v>1094</v>
      </c>
      <c r="J92" s="306"/>
      <c r="K92" s="319"/>
    </row>
    <row r="93" ht="15" customHeight="1">
      <c r="B93" s="328"/>
      <c r="C93" s="306" t="s">
        <v>1095</v>
      </c>
      <c r="D93" s="306"/>
      <c r="E93" s="306"/>
      <c r="F93" s="327" t="s">
        <v>79</v>
      </c>
      <c r="G93" s="326"/>
      <c r="H93" s="306" t="s">
        <v>1095</v>
      </c>
      <c r="I93" s="306" t="s">
        <v>1094</v>
      </c>
      <c r="J93" s="306"/>
      <c r="K93" s="319"/>
    </row>
    <row r="94" ht="15" customHeight="1">
      <c r="B94" s="328"/>
      <c r="C94" s="306" t="s">
        <v>40</v>
      </c>
      <c r="D94" s="306"/>
      <c r="E94" s="306"/>
      <c r="F94" s="327" t="s">
        <v>79</v>
      </c>
      <c r="G94" s="326"/>
      <c r="H94" s="306" t="s">
        <v>1096</v>
      </c>
      <c r="I94" s="306" t="s">
        <v>1094</v>
      </c>
      <c r="J94" s="306"/>
      <c r="K94" s="319"/>
    </row>
    <row r="95" ht="15" customHeight="1">
      <c r="B95" s="328"/>
      <c r="C95" s="306" t="s">
        <v>50</v>
      </c>
      <c r="D95" s="306"/>
      <c r="E95" s="306"/>
      <c r="F95" s="327" t="s">
        <v>79</v>
      </c>
      <c r="G95" s="326"/>
      <c r="H95" s="306" t="s">
        <v>1097</v>
      </c>
      <c r="I95" s="306" t="s">
        <v>1094</v>
      </c>
      <c r="J95" s="306"/>
      <c r="K95" s="319"/>
    </row>
    <row r="96" ht="15" customHeight="1">
      <c r="B96" s="331"/>
      <c r="C96" s="332"/>
      <c r="D96" s="332"/>
      <c r="E96" s="332"/>
      <c r="F96" s="332"/>
      <c r="G96" s="332"/>
      <c r="H96" s="332"/>
      <c r="I96" s="332"/>
      <c r="J96" s="332"/>
      <c r="K96" s="333"/>
    </row>
    <row r="97" ht="18.75" customHeight="1">
      <c r="B97" s="334"/>
      <c r="C97" s="335"/>
      <c r="D97" s="335"/>
      <c r="E97" s="335"/>
      <c r="F97" s="335"/>
      <c r="G97" s="335"/>
      <c r="H97" s="335"/>
      <c r="I97" s="335"/>
      <c r="J97" s="335"/>
      <c r="K97" s="334"/>
    </row>
    <row r="98" ht="18.75" customHeight="1">
      <c r="B98" s="313"/>
      <c r="C98" s="313"/>
      <c r="D98" s="313"/>
      <c r="E98" s="313"/>
      <c r="F98" s="313"/>
      <c r="G98" s="313"/>
      <c r="H98" s="313"/>
      <c r="I98" s="313"/>
      <c r="J98" s="313"/>
      <c r="K98" s="313"/>
    </row>
    <row r="99" ht="7.5" customHeight="1">
      <c r="B99" s="314"/>
      <c r="C99" s="315"/>
      <c r="D99" s="315"/>
      <c r="E99" s="315"/>
      <c r="F99" s="315"/>
      <c r="G99" s="315"/>
      <c r="H99" s="315"/>
      <c r="I99" s="315"/>
      <c r="J99" s="315"/>
      <c r="K99" s="316"/>
    </row>
    <row r="100" ht="45" customHeight="1">
      <c r="B100" s="317"/>
      <c r="C100" s="318" t="s">
        <v>1098</v>
      </c>
      <c r="D100" s="318"/>
      <c r="E100" s="318"/>
      <c r="F100" s="318"/>
      <c r="G100" s="318"/>
      <c r="H100" s="318"/>
      <c r="I100" s="318"/>
      <c r="J100" s="318"/>
      <c r="K100" s="319"/>
    </row>
    <row r="101" ht="17.25" customHeight="1">
      <c r="B101" s="317"/>
      <c r="C101" s="320" t="s">
        <v>1055</v>
      </c>
      <c r="D101" s="320"/>
      <c r="E101" s="320"/>
      <c r="F101" s="320" t="s">
        <v>1056</v>
      </c>
      <c r="G101" s="321"/>
      <c r="H101" s="320" t="s">
        <v>127</v>
      </c>
      <c r="I101" s="320" t="s">
        <v>59</v>
      </c>
      <c r="J101" s="320" t="s">
        <v>1057</v>
      </c>
      <c r="K101" s="319"/>
    </row>
    <row r="102" ht="17.25" customHeight="1">
      <c r="B102" s="317"/>
      <c r="C102" s="322" t="s">
        <v>1058</v>
      </c>
      <c r="D102" s="322"/>
      <c r="E102" s="322"/>
      <c r="F102" s="323" t="s">
        <v>1059</v>
      </c>
      <c r="G102" s="324"/>
      <c r="H102" s="322"/>
      <c r="I102" s="322"/>
      <c r="J102" s="322" t="s">
        <v>1060</v>
      </c>
      <c r="K102" s="319"/>
    </row>
    <row r="103" ht="5.25" customHeight="1">
      <c r="B103" s="317"/>
      <c r="C103" s="320"/>
      <c r="D103" s="320"/>
      <c r="E103" s="320"/>
      <c r="F103" s="320"/>
      <c r="G103" s="336"/>
      <c r="H103" s="320"/>
      <c r="I103" s="320"/>
      <c r="J103" s="320"/>
      <c r="K103" s="319"/>
    </row>
    <row r="104" ht="15" customHeight="1">
      <c r="B104" s="317"/>
      <c r="C104" s="306" t="s">
        <v>55</v>
      </c>
      <c r="D104" s="325"/>
      <c r="E104" s="325"/>
      <c r="F104" s="327" t="s">
        <v>79</v>
      </c>
      <c r="G104" s="336"/>
      <c r="H104" s="306" t="s">
        <v>1099</v>
      </c>
      <c r="I104" s="306" t="s">
        <v>1062</v>
      </c>
      <c r="J104" s="306">
        <v>20</v>
      </c>
      <c r="K104" s="319"/>
    </row>
    <row r="105" ht="15" customHeight="1">
      <c r="B105" s="317"/>
      <c r="C105" s="306" t="s">
        <v>1063</v>
      </c>
      <c r="D105" s="306"/>
      <c r="E105" s="306"/>
      <c r="F105" s="327" t="s">
        <v>79</v>
      </c>
      <c r="G105" s="306"/>
      <c r="H105" s="306" t="s">
        <v>1099</v>
      </c>
      <c r="I105" s="306" t="s">
        <v>1062</v>
      </c>
      <c r="J105" s="306">
        <v>120</v>
      </c>
      <c r="K105" s="319"/>
    </row>
    <row r="106" ht="15" customHeight="1">
      <c r="B106" s="328"/>
      <c r="C106" s="306" t="s">
        <v>1065</v>
      </c>
      <c r="D106" s="306"/>
      <c r="E106" s="306"/>
      <c r="F106" s="327" t="s">
        <v>1066</v>
      </c>
      <c r="G106" s="306"/>
      <c r="H106" s="306" t="s">
        <v>1099</v>
      </c>
      <c r="I106" s="306" t="s">
        <v>1062</v>
      </c>
      <c r="J106" s="306">
        <v>50</v>
      </c>
      <c r="K106" s="319"/>
    </row>
    <row r="107" ht="15" customHeight="1">
      <c r="B107" s="328"/>
      <c r="C107" s="306" t="s">
        <v>1068</v>
      </c>
      <c r="D107" s="306"/>
      <c r="E107" s="306"/>
      <c r="F107" s="327" t="s">
        <v>79</v>
      </c>
      <c r="G107" s="306"/>
      <c r="H107" s="306" t="s">
        <v>1099</v>
      </c>
      <c r="I107" s="306" t="s">
        <v>1070</v>
      </c>
      <c r="J107" s="306"/>
      <c r="K107" s="319"/>
    </row>
    <row r="108" ht="15" customHeight="1">
      <c r="B108" s="328"/>
      <c r="C108" s="306" t="s">
        <v>1079</v>
      </c>
      <c r="D108" s="306"/>
      <c r="E108" s="306"/>
      <c r="F108" s="327" t="s">
        <v>1066</v>
      </c>
      <c r="G108" s="306"/>
      <c r="H108" s="306" t="s">
        <v>1099</v>
      </c>
      <c r="I108" s="306" t="s">
        <v>1062</v>
      </c>
      <c r="J108" s="306">
        <v>50</v>
      </c>
      <c r="K108" s="319"/>
    </row>
    <row r="109" ht="15" customHeight="1">
      <c r="B109" s="328"/>
      <c r="C109" s="306" t="s">
        <v>1087</v>
      </c>
      <c r="D109" s="306"/>
      <c r="E109" s="306"/>
      <c r="F109" s="327" t="s">
        <v>1066</v>
      </c>
      <c r="G109" s="306"/>
      <c r="H109" s="306" t="s">
        <v>1099</v>
      </c>
      <c r="I109" s="306" t="s">
        <v>1062</v>
      </c>
      <c r="J109" s="306">
        <v>50</v>
      </c>
      <c r="K109" s="319"/>
    </row>
    <row r="110" ht="15" customHeight="1">
      <c r="B110" s="328"/>
      <c r="C110" s="306" t="s">
        <v>1085</v>
      </c>
      <c r="D110" s="306"/>
      <c r="E110" s="306"/>
      <c r="F110" s="327" t="s">
        <v>1066</v>
      </c>
      <c r="G110" s="306"/>
      <c r="H110" s="306" t="s">
        <v>1099</v>
      </c>
      <c r="I110" s="306" t="s">
        <v>1062</v>
      </c>
      <c r="J110" s="306">
        <v>50</v>
      </c>
      <c r="K110" s="319"/>
    </row>
    <row r="111" ht="15" customHeight="1">
      <c r="B111" s="328"/>
      <c r="C111" s="306" t="s">
        <v>55</v>
      </c>
      <c r="D111" s="306"/>
      <c r="E111" s="306"/>
      <c r="F111" s="327" t="s">
        <v>79</v>
      </c>
      <c r="G111" s="306"/>
      <c r="H111" s="306" t="s">
        <v>1100</v>
      </c>
      <c r="I111" s="306" t="s">
        <v>1062</v>
      </c>
      <c r="J111" s="306">
        <v>20</v>
      </c>
      <c r="K111" s="319"/>
    </row>
    <row r="112" ht="15" customHeight="1">
      <c r="B112" s="328"/>
      <c r="C112" s="306" t="s">
        <v>1101</v>
      </c>
      <c r="D112" s="306"/>
      <c r="E112" s="306"/>
      <c r="F112" s="327" t="s">
        <v>79</v>
      </c>
      <c r="G112" s="306"/>
      <c r="H112" s="306" t="s">
        <v>1102</v>
      </c>
      <c r="I112" s="306" t="s">
        <v>1062</v>
      </c>
      <c r="J112" s="306">
        <v>120</v>
      </c>
      <c r="K112" s="319"/>
    </row>
    <row r="113" ht="15" customHeight="1">
      <c r="B113" s="328"/>
      <c r="C113" s="306" t="s">
        <v>40</v>
      </c>
      <c r="D113" s="306"/>
      <c r="E113" s="306"/>
      <c r="F113" s="327" t="s">
        <v>79</v>
      </c>
      <c r="G113" s="306"/>
      <c r="H113" s="306" t="s">
        <v>1103</v>
      </c>
      <c r="I113" s="306" t="s">
        <v>1094</v>
      </c>
      <c r="J113" s="306"/>
      <c r="K113" s="319"/>
    </row>
    <row r="114" ht="15" customHeight="1">
      <c r="B114" s="328"/>
      <c r="C114" s="306" t="s">
        <v>50</v>
      </c>
      <c r="D114" s="306"/>
      <c r="E114" s="306"/>
      <c r="F114" s="327" t="s">
        <v>79</v>
      </c>
      <c r="G114" s="306"/>
      <c r="H114" s="306" t="s">
        <v>1104</v>
      </c>
      <c r="I114" s="306" t="s">
        <v>1094</v>
      </c>
      <c r="J114" s="306"/>
      <c r="K114" s="319"/>
    </row>
    <row r="115" ht="15" customHeight="1">
      <c r="B115" s="328"/>
      <c r="C115" s="306" t="s">
        <v>59</v>
      </c>
      <c r="D115" s="306"/>
      <c r="E115" s="306"/>
      <c r="F115" s="327" t="s">
        <v>79</v>
      </c>
      <c r="G115" s="306"/>
      <c r="H115" s="306" t="s">
        <v>1105</v>
      </c>
      <c r="I115" s="306" t="s">
        <v>1106</v>
      </c>
      <c r="J115" s="306"/>
      <c r="K115" s="319"/>
    </row>
    <row r="116" ht="15" customHeight="1">
      <c r="B116" s="331"/>
      <c r="C116" s="337"/>
      <c r="D116" s="337"/>
      <c r="E116" s="337"/>
      <c r="F116" s="337"/>
      <c r="G116" s="337"/>
      <c r="H116" s="337"/>
      <c r="I116" s="337"/>
      <c r="J116" s="337"/>
      <c r="K116" s="333"/>
    </row>
    <row r="117" ht="18.75" customHeight="1">
      <c r="B117" s="338"/>
      <c r="C117" s="302"/>
      <c r="D117" s="302"/>
      <c r="E117" s="302"/>
      <c r="F117" s="339"/>
      <c r="G117" s="302"/>
      <c r="H117" s="302"/>
      <c r="I117" s="302"/>
      <c r="J117" s="302"/>
      <c r="K117" s="338"/>
    </row>
    <row r="118" ht="18.75" customHeight="1"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</row>
    <row r="119" ht="7.5" customHeight="1">
      <c r="B119" s="340"/>
      <c r="C119" s="341"/>
      <c r="D119" s="341"/>
      <c r="E119" s="341"/>
      <c r="F119" s="341"/>
      <c r="G119" s="341"/>
      <c r="H119" s="341"/>
      <c r="I119" s="341"/>
      <c r="J119" s="341"/>
      <c r="K119" s="342"/>
    </row>
    <row r="120" ht="45" customHeight="1">
      <c r="B120" s="343"/>
      <c r="C120" s="296" t="s">
        <v>1107</v>
      </c>
      <c r="D120" s="296"/>
      <c r="E120" s="296"/>
      <c r="F120" s="296"/>
      <c r="G120" s="296"/>
      <c r="H120" s="296"/>
      <c r="I120" s="296"/>
      <c r="J120" s="296"/>
      <c r="K120" s="344"/>
    </row>
    <row r="121" ht="17.25" customHeight="1">
      <c r="B121" s="345"/>
      <c r="C121" s="320" t="s">
        <v>1055</v>
      </c>
      <c r="D121" s="320"/>
      <c r="E121" s="320"/>
      <c r="F121" s="320" t="s">
        <v>1056</v>
      </c>
      <c r="G121" s="321"/>
      <c r="H121" s="320" t="s">
        <v>127</v>
      </c>
      <c r="I121" s="320" t="s">
        <v>59</v>
      </c>
      <c r="J121" s="320" t="s">
        <v>1057</v>
      </c>
      <c r="K121" s="346"/>
    </row>
    <row r="122" ht="17.25" customHeight="1">
      <c r="B122" s="345"/>
      <c r="C122" s="322" t="s">
        <v>1058</v>
      </c>
      <c r="D122" s="322"/>
      <c r="E122" s="322"/>
      <c r="F122" s="323" t="s">
        <v>1059</v>
      </c>
      <c r="G122" s="324"/>
      <c r="H122" s="322"/>
      <c r="I122" s="322"/>
      <c r="J122" s="322" t="s">
        <v>1060</v>
      </c>
      <c r="K122" s="346"/>
    </row>
    <row r="123" ht="5.25" customHeight="1">
      <c r="B123" s="347"/>
      <c r="C123" s="325"/>
      <c r="D123" s="325"/>
      <c r="E123" s="325"/>
      <c r="F123" s="325"/>
      <c r="G123" s="306"/>
      <c r="H123" s="325"/>
      <c r="I123" s="325"/>
      <c r="J123" s="325"/>
      <c r="K123" s="348"/>
    </row>
    <row r="124" ht="15" customHeight="1">
      <c r="B124" s="347"/>
      <c r="C124" s="306" t="s">
        <v>1063</v>
      </c>
      <c r="D124" s="325"/>
      <c r="E124" s="325"/>
      <c r="F124" s="327" t="s">
        <v>79</v>
      </c>
      <c r="G124" s="306"/>
      <c r="H124" s="306" t="s">
        <v>1099</v>
      </c>
      <c r="I124" s="306" t="s">
        <v>1062</v>
      </c>
      <c r="J124" s="306">
        <v>120</v>
      </c>
      <c r="K124" s="349"/>
    </row>
    <row r="125" ht="15" customHeight="1">
      <c r="B125" s="347"/>
      <c r="C125" s="306" t="s">
        <v>1108</v>
      </c>
      <c r="D125" s="306"/>
      <c r="E125" s="306"/>
      <c r="F125" s="327" t="s">
        <v>79</v>
      </c>
      <c r="G125" s="306"/>
      <c r="H125" s="306" t="s">
        <v>1109</v>
      </c>
      <c r="I125" s="306" t="s">
        <v>1062</v>
      </c>
      <c r="J125" s="306" t="s">
        <v>1110</v>
      </c>
      <c r="K125" s="349"/>
    </row>
    <row r="126" ht="15" customHeight="1">
      <c r="B126" s="347"/>
      <c r="C126" s="306" t="s">
        <v>1010</v>
      </c>
      <c r="D126" s="306"/>
      <c r="E126" s="306"/>
      <c r="F126" s="327" t="s">
        <v>79</v>
      </c>
      <c r="G126" s="306"/>
      <c r="H126" s="306" t="s">
        <v>1111</v>
      </c>
      <c r="I126" s="306" t="s">
        <v>1062</v>
      </c>
      <c r="J126" s="306" t="s">
        <v>1110</v>
      </c>
      <c r="K126" s="349"/>
    </row>
    <row r="127" ht="15" customHeight="1">
      <c r="B127" s="347"/>
      <c r="C127" s="306" t="s">
        <v>1071</v>
      </c>
      <c r="D127" s="306"/>
      <c r="E127" s="306"/>
      <c r="F127" s="327" t="s">
        <v>1066</v>
      </c>
      <c r="G127" s="306"/>
      <c r="H127" s="306" t="s">
        <v>1072</v>
      </c>
      <c r="I127" s="306" t="s">
        <v>1062</v>
      </c>
      <c r="J127" s="306">
        <v>15</v>
      </c>
      <c r="K127" s="349"/>
    </row>
    <row r="128" ht="15" customHeight="1">
      <c r="B128" s="347"/>
      <c r="C128" s="329" t="s">
        <v>1073</v>
      </c>
      <c r="D128" s="329"/>
      <c r="E128" s="329"/>
      <c r="F128" s="330" t="s">
        <v>1066</v>
      </c>
      <c r="G128" s="329"/>
      <c r="H128" s="329" t="s">
        <v>1074</v>
      </c>
      <c r="I128" s="329" t="s">
        <v>1062</v>
      </c>
      <c r="J128" s="329">
        <v>15</v>
      </c>
      <c r="K128" s="349"/>
    </row>
    <row r="129" ht="15" customHeight="1">
      <c r="B129" s="347"/>
      <c r="C129" s="329" t="s">
        <v>1075</v>
      </c>
      <c r="D129" s="329"/>
      <c r="E129" s="329"/>
      <c r="F129" s="330" t="s">
        <v>1066</v>
      </c>
      <c r="G129" s="329"/>
      <c r="H129" s="329" t="s">
        <v>1076</v>
      </c>
      <c r="I129" s="329" t="s">
        <v>1062</v>
      </c>
      <c r="J129" s="329">
        <v>20</v>
      </c>
      <c r="K129" s="349"/>
    </row>
    <row r="130" ht="15" customHeight="1">
      <c r="B130" s="347"/>
      <c r="C130" s="329" t="s">
        <v>1077</v>
      </c>
      <c r="D130" s="329"/>
      <c r="E130" s="329"/>
      <c r="F130" s="330" t="s">
        <v>1066</v>
      </c>
      <c r="G130" s="329"/>
      <c r="H130" s="329" t="s">
        <v>1078</v>
      </c>
      <c r="I130" s="329" t="s">
        <v>1062</v>
      </c>
      <c r="J130" s="329">
        <v>20</v>
      </c>
      <c r="K130" s="349"/>
    </row>
    <row r="131" ht="15" customHeight="1">
      <c r="B131" s="347"/>
      <c r="C131" s="306" t="s">
        <v>1065</v>
      </c>
      <c r="D131" s="306"/>
      <c r="E131" s="306"/>
      <c r="F131" s="327" t="s">
        <v>1066</v>
      </c>
      <c r="G131" s="306"/>
      <c r="H131" s="306" t="s">
        <v>1099</v>
      </c>
      <c r="I131" s="306" t="s">
        <v>1062</v>
      </c>
      <c r="J131" s="306">
        <v>50</v>
      </c>
      <c r="K131" s="349"/>
    </row>
    <row r="132" ht="15" customHeight="1">
      <c r="B132" s="347"/>
      <c r="C132" s="306" t="s">
        <v>1079</v>
      </c>
      <c r="D132" s="306"/>
      <c r="E132" s="306"/>
      <c r="F132" s="327" t="s">
        <v>1066</v>
      </c>
      <c r="G132" s="306"/>
      <c r="H132" s="306" t="s">
        <v>1099</v>
      </c>
      <c r="I132" s="306" t="s">
        <v>1062</v>
      </c>
      <c r="J132" s="306">
        <v>50</v>
      </c>
      <c r="K132" s="349"/>
    </row>
    <row r="133" ht="15" customHeight="1">
      <c r="B133" s="347"/>
      <c r="C133" s="306" t="s">
        <v>1085</v>
      </c>
      <c r="D133" s="306"/>
      <c r="E133" s="306"/>
      <c r="F133" s="327" t="s">
        <v>1066</v>
      </c>
      <c r="G133" s="306"/>
      <c r="H133" s="306" t="s">
        <v>1099</v>
      </c>
      <c r="I133" s="306" t="s">
        <v>1062</v>
      </c>
      <c r="J133" s="306">
        <v>50</v>
      </c>
      <c r="K133" s="349"/>
    </row>
    <row r="134" ht="15" customHeight="1">
      <c r="B134" s="347"/>
      <c r="C134" s="306" t="s">
        <v>1087</v>
      </c>
      <c r="D134" s="306"/>
      <c r="E134" s="306"/>
      <c r="F134" s="327" t="s">
        <v>1066</v>
      </c>
      <c r="G134" s="306"/>
      <c r="H134" s="306" t="s">
        <v>1099</v>
      </c>
      <c r="I134" s="306" t="s">
        <v>1062</v>
      </c>
      <c r="J134" s="306">
        <v>50</v>
      </c>
      <c r="K134" s="349"/>
    </row>
    <row r="135" ht="15" customHeight="1">
      <c r="B135" s="347"/>
      <c r="C135" s="306" t="s">
        <v>132</v>
      </c>
      <c r="D135" s="306"/>
      <c r="E135" s="306"/>
      <c r="F135" s="327" t="s">
        <v>1066</v>
      </c>
      <c r="G135" s="306"/>
      <c r="H135" s="306" t="s">
        <v>1112</v>
      </c>
      <c r="I135" s="306" t="s">
        <v>1062</v>
      </c>
      <c r="J135" s="306">
        <v>255</v>
      </c>
      <c r="K135" s="349"/>
    </row>
    <row r="136" ht="15" customHeight="1">
      <c r="B136" s="347"/>
      <c r="C136" s="306" t="s">
        <v>1089</v>
      </c>
      <c r="D136" s="306"/>
      <c r="E136" s="306"/>
      <c r="F136" s="327" t="s">
        <v>79</v>
      </c>
      <c r="G136" s="306"/>
      <c r="H136" s="306" t="s">
        <v>1113</v>
      </c>
      <c r="I136" s="306" t="s">
        <v>1091</v>
      </c>
      <c r="J136" s="306"/>
      <c r="K136" s="349"/>
    </row>
    <row r="137" ht="15" customHeight="1">
      <c r="B137" s="347"/>
      <c r="C137" s="306" t="s">
        <v>1092</v>
      </c>
      <c r="D137" s="306"/>
      <c r="E137" s="306"/>
      <c r="F137" s="327" t="s">
        <v>79</v>
      </c>
      <c r="G137" s="306"/>
      <c r="H137" s="306" t="s">
        <v>1114</v>
      </c>
      <c r="I137" s="306" t="s">
        <v>1094</v>
      </c>
      <c r="J137" s="306"/>
      <c r="K137" s="349"/>
    </row>
    <row r="138" ht="15" customHeight="1">
      <c r="B138" s="347"/>
      <c r="C138" s="306" t="s">
        <v>1095</v>
      </c>
      <c r="D138" s="306"/>
      <c r="E138" s="306"/>
      <c r="F138" s="327" t="s">
        <v>79</v>
      </c>
      <c r="G138" s="306"/>
      <c r="H138" s="306" t="s">
        <v>1095</v>
      </c>
      <c r="I138" s="306" t="s">
        <v>1094</v>
      </c>
      <c r="J138" s="306"/>
      <c r="K138" s="349"/>
    </row>
    <row r="139" ht="15" customHeight="1">
      <c r="B139" s="347"/>
      <c r="C139" s="306" t="s">
        <v>40</v>
      </c>
      <c r="D139" s="306"/>
      <c r="E139" s="306"/>
      <c r="F139" s="327" t="s">
        <v>79</v>
      </c>
      <c r="G139" s="306"/>
      <c r="H139" s="306" t="s">
        <v>1115</v>
      </c>
      <c r="I139" s="306" t="s">
        <v>1094</v>
      </c>
      <c r="J139" s="306"/>
      <c r="K139" s="349"/>
    </row>
    <row r="140" ht="15" customHeight="1">
      <c r="B140" s="347"/>
      <c r="C140" s="306" t="s">
        <v>1116</v>
      </c>
      <c r="D140" s="306"/>
      <c r="E140" s="306"/>
      <c r="F140" s="327" t="s">
        <v>79</v>
      </c>
      <c r="G140" s="306"/>
      <c r="H140" s="306" t="s">
        <v>1117</v>
      </c>
      <c r="I140" s="306" t="s">
        <v>1094</v>
      </c>
      <c r="J140" s="306"/>
      <c r="K140" s="349"/>
    </row>
    <row r="141" ht="15" customHeight="1">
      <c r="B141" s="350"/>
      <c r="C141" s="351"/>
      <c r="D141" s="351"/>
      <c r="E141" s="351"/>
      <c r="F141" s="351"/>
      <c r="G141" s="351"/>
      <c r="H141" s="351"/>
      <c r="I141" s="351"/>
      <c r="J141" s="351"/>
      <c r="K141" s="352"/>
    </row>
    <row r="142" ht="18.75" customHeight="1">
      <c r="B142" s="302"/>
      <c r="C142" s="302"/>
      <c r="D142" s="302"/>
      <c r="E142" s="302"/>
      <c r="F142" s="339"/>
      <c r="G142" s="302"/>
      <c r="H142" s="302"/>
      <c r="I142" s="302"/>
      <c r="J142" s="302"/>
      <c r="K142" s="302"/>
    </row>
    <row r="143" ht="18.75" customHeight="1">
      <c r="B143" s="313"/>
      <c r="C143" s="313"/>
      <c r="D143" s="313"/>
      <c r="E143" s="313"/>
      <c r="F143" s="313"/>
      <c r="G143" s="313"/>
      <c r="H143" s="313"/>
      <c r="I143" s="313"/>
      <c r="J143" s="313"/>
      <c r="K143" s="313"/>
    </row>
    <row r="144" ht="7.5" customHeight="1">
      <c r="B144" s="314"/>
      <c r="C144" s="315"/>
      <c r="D144" s="315"/>
      <c r="E144" s="315"/>
      <c r="F144" s="315"/>
      <c r="G144" s="315"/>
      <c r="H144" s="315"/>
      <c r="I144" s="315"/>
      <c r="J144" s="315"/>
      <c r="K144" s="316"/>
    </row>
    <row r="145" ht="45" customHeight="1">
      <c r="B145" s="317"/>
      <c r="C145" s="318" t="s">
        <v>1118</v>
      </c>
      <c r="D145" s="318"/>
      <c r="E145" s="318"/>
      <c r="F145" s="318"/>
      <c r="G145" s="318"/>
      <c r="H145" s="318"/>
      <c r="I145" s="318"/>
      <c r="J145" s="318"/>
      <c r="K145" s="319"/>
    </row>
    <row r="146" ht="17.25" customHeight="1">
      <c r="B146" s="317"/>
      <c r="C146" s="320" t="s">
        <v>1055</v>
      </c>
      <c r="D146" s="320"/>
      <c r="E146" s="320"/>
      <c r="F146" s="320" t="s">
        <v>1056</v>
      </c>
      <c r="G146" s="321"/>
      <c r="H146" s="320" t="s">
        <v>127</v>
      </c>
      <c r="I146" s="320" t="s">
        <v>59</v>
      </c>
      <c r="J146" s="320" t="s">
        <v>1057</v>
      </c>
      <c r="K146" s="319"/>
    </row>
    <row r="147" ht="17.25" customHeight="1">
      <c r="B147" s="317"/>
      <c r="C147" s="322" t="s">
        <v>1058</v>
      </c>
      <c r="D147" s="322"/>
      <c r="E147" s="322"/>
      <c r="F147" s="323" t="s">
        <v>1059</v>
      </c>
      <c r="G147" s="324"/>
      <c r="H147" s="322"/>
      <c r="I147" s="322"/>
      <c r="J147" s="322" t="s">
        <v>1060</v>
      </c>
      <c r="K147" s="319"/>
    </row>
    <row r="148" ht="5.25" customHeight="1">
      <c r="B148" s="328"/>
      <c r="C148" s="325"/>
      <c r="D148" s="325"/>
      <c r="E148" s="325"/>
      <c r="F148" s="325"/>
      <c r="G148" s="326"/>
      <c r="H148" s="325"/>
      <c r="I148" s="325"/>
      <c r="J148" s="325"/>
      <c r="K148" s="349"/>
    </row>
    <row r="149" ht="15" customHeight="1">
      <c r="B149" s="328"/>
      <c r="C149" s="353" t="s">
        <v>1063</v>
      </c>
      <c r="D149" s="306"/>
      <c r="E149" s="306"/>
      <c r="F149" s="354" t="s">
        <v>79</v>
      </c>
      <c r="G149" s="306"/>
      <c r="H149" s="353" t="s">
        <v>1099</v>
      </c>
      <c r="I149" s="353" t="s">
        <v>1062</v>
      </c>
      <c r="J149" s="353">
        <v>120</v>
      </c>
      <c r="K149" s="349"/>
    </row>
    <row r="150" ht="15" customHeight="1">
      <c r="B150" s="328"/>
      <c r="C150" s="353" t="s">
        <v>1108</v>
      </c>
      <c r="D150" s="306"/>
      <c r="E150" s="306"/>
      <c r="F150" s="354" t="s">
        <v>79</v>
      </c>
      <c r="G150" s="306"/>
      <c r="H150" s="353" t="s">
        <v>1119</v>
      </c>
      <c r="I150" s="353" t="s">
        <v>1062</v>
      </c>
      <c r="J150" s="353" t="s">
        <v>1110</v>
      </c>
      <c r="K150" s="349"/>
    </row>
    <row r="151" ht="15" customHeight="1">
      <c r="B151" s="328"/>
      <c r="C151" s="353" t="s">
        <v>1010</v>
      </c>
      <c r="D151" s="306"/>
      <c r="E151" s="306"/>
      <c r="F151" s="354" t="s">
        <v>79</v>
      </c>
      <c r="G151" s="306"/>
      <c r="H151" s="353" t="s">
        <v>1120</v>
      </c>
      <c r="I151" s="353" t="s">
        <v>1062</v>
      </c>
      <c r="J151" s="353" t="s">
        <v>1110</v>
      </c>
      <c r="K151" s="349"/>
    </row>
    <row r="152" ht="15" customHeight="1">
      <c r="B152" s="328"/>
      <c r="C152" s="353" t="s">
        <v>1065</v>
      </c>
      <c r="D152" s="306"/>
      <c r="E152" s="306"/>
      <c r="F152" s="354" t="s">
        <v>1066</v>
      </c>
      <c r="G152" s="306"/>
      <c r="H152" s="353" t="s">
        <v>1099</v>
      </c>
      <c r="I152" s="353" t="s">
        <v>1062</v>
      </c>
      <c r="J152" s="353">
        <v>50</v>
      </c>
      <c r="K152" s="349"/>
    </row>
    <row r="153" ht="15" customHeight="1">
      <c r="B153" s="328"/>
      <c r="C153" s="353" t="s">
        <v>1068</v>
      </c>
      <c r="D153" s="306"/>
      <c r="E153" s="306"/>
      <c r="F153" s="354" t="s">
        <v>79</v>
      </c>
      <c r="G153" s="306"/>
      <c r="H153" s="353" t="s">
        <v>1099</v>
      </c>
      <c r="I153" s="353" t="s">
        <v>1070</v>
      </c>
      <c r="J153" s="353"/>
      <c r="K153" s="349"/>
    </row>
    <row r="154" ht="15" customHeight="1">
      <c r="B154" s="328"/>
      <c r="C154" s="353" t="s">
        <v>1079</v>
      </c>
      <c r="D154" s="306"/>
      <c r="E154" s="306"/>
      <c r="F154" s="354" t="s">
        <v>1066</v>
      </c>
      <c r="G154" s="306"/>
      <c r="H154" s="353" t="s">
        <v>1099</v>
      </c>
      <c r="I154" s="353" t="s">
        <v>1062</v>
      </c>
      <c r="J154" s="353">
        <v>50</v>
      </c>
      <c r="K154" s="349"/>
    </row>
    <row r="155" ht="15" customHeight="1">
      <c r="B155" s="328"/>
      <c r="C155" s="353" t="s">
        <v>1087</v>
      </c>
      <c r="D155" s="306"/>
      <c r="E155" s="306"/>
      <c r="F155" s="354" t="s">
        <v>1066</v>
      </c>
      <c r="G155" s="306"/>
      <c r="H155" s="353" t="s">
        <v>1099</v>
      </c>
      <c r="I155" s="353" t="s">
        <v>1062</v>
      </c>
      <c r="J155" s="353">
        <v>50</v>
      </c>
      <c r="K155" s="349"/>
    </row>
    <row r="156" ht="15" customHeight="1">
      <c r="B156" s="328"/>
      <c r="C156" s="353" t="s">
        <v>1085</v>
      </c>
      <c r="D156" s="306"/>
      <c r="E156" s="306"/>
      <c r="F156" s="354" t="s">
        <v>1066</v>
      </c>
      <c r="G156" s="306"/>
      <c r="H156" s="353" t="s">
        <v>1099</v>
      </c>
      <c r="I156" s="353" t="s">
        <v>1062</v>
      </c>
      <c r="J156" s="353">
        <v>50</v>
      </c>
      <c r="K156" s="349"/>
    </row>
    <row r="157" ht="15" customHeight="1">
      <c r="B157" s="328"/>
      <c r="C157" s="353" t="s">
        <v>105</v>
      </c>
      <c r="D157" s="306"/>
      <c r="E157" s="306"/>
      <c r="F157" s="354" t="s">
        <v>79</v>
      </c>
      <c r="G157" s="306"/>
      <c r="H157" s="353" t="s">
        <v>1121</v>
      </c>
      <c r="I157" s="353" t="s">
        <v>1062</v>
      </c>
      <c r="J157" s="353" t="s">
        <v>1122</v>
      </c>
      <c r="K157" s="349"/>
    </row>
    <row r="158" ht="15" customHeight="1">
      <c r="B158" s="328"/>
      <c r="C158" s="353" t="s">
        <v>1123</v>
      </c>
      <c r="D158" s="306"/>
      <c r="E158" s="306"/>
      <c r="F158" s="354" t="s">
        <v>79</v>
      </c>
      <c r="G158" s="306"/>
      <c r="H158" s="353" t="s">
        <v>1124</v>
      </c>
      <c r="I158" s="353" t="s">
        <v>1094</v>
      </c>
      <c r="J158" s="353"/>
      <c r="K158" s="349"/>
    </row>
    <row r="159" ht="15" customHeight="1">
      <c r="B159" s="355"/>
      <c r="C159" s="337"/>
      <c r="D159" s="337"/>
      <c r="E159" s="337"/>
      <c r="F159" s="337"/>
      <c r="G159" s="337"/>
      <c r="H159" s="337"/>
      <c r="I159" s="337"/>
      <c r="J159" s="337"/>
      <c r="K159" s="356"/>
    </row>
    <row r="160" ht="18.75" customHeight="1">
      <c r="B160" s="302"/>
      <c r="C160" s="306"/>
      <c r="D160" s="306"/>
      <c r="E160" s="306"/>
      <c r="F160" s="327"/>
      <c r="G160" s="306"/>
      <c r="H160" s="306"/>
      <c r="I160" s="306"/>
      <c r="J160" s="306"/>
      <c r="K160" s="302"/>
    </row>
    <row r="161" ht="18.75" customHeight="1">
      <c r="B161" s="313"/>
      <c r="C161" s="313"/>
      <c r="D161" s="313"/>
      <c r="E161" s="313"/>
      <c r="F161" s="313"/>
      <c r="G161" s="313"/>
      <c r="H161" s="313"/>
      <c r="I161" s="313"/>
      <c r="J161" s="313"/>
      <c r="K161" s="313"/>
    </row>
    <row r="162" ht="7.5" customHeight="1">
      <c r="B162" s="292"/>
      <c r="C162" s="293"/>
      <c r="D162" s="293"/>
      <c r="E162" s="293"/>
      <c r="F162" s="293"/>
      <c r="G162" s="293"/>
      <c r="H162" s="293"/>
      <c r="I162" s="293"/>
      <c r="J162" s="293"/>
      <c r="K162" s="294"/>
    </row>
    <row r="163" ht="45" customHeight="1">
      <c r="B163" s="295"/>
      <c r="C163" s="296" t="s">
        <v>1125</v>
      </c>
      <c r="D163" s="296"/>
      <c r="E163" s="296"/>
      <c r="F163" s="296"/>
      <c r="G163" s="296"/>
      <c r="H163" s="296"/>
      <c r="I163" s="296"/>
      <c r="J163" s="296"/>
      <c r="K163" s="297"/>
    </row>
    <row r="164" ht="17.25" customHeight="1">
      <c r="B164" s="295"/>
      <c r="C164" s="320" t="s">
        <v>1055</v>
      </c>
      <c r="D164" s="320"/>
      <c r="E164" s="320"/>
      <c r="F164" s="320" t="s">
        <v>1056</v>
      </c>
      <c r="G164" s="357"/>
      <c r="H164" s="358" t="s">
        <v>127</v>
      </c>
      <c r="I164" s="358" t="s">
        <v>59</v>
      </c>
      <c r="J164" s="320" t="s">
        <v>1057</v>
      </c>
      <c r="K164" s="297"/>
    </row>
    <row r="165" ht="17.25" customHeight="1">
      <c r="B165" s="298"/>
      <c r="C165" s="322" t="s">
        <v>1058</v>
      </c>
      <c r="D165" s="322"/>
      <c r="E165" s="322"/>
      <c r="F165" s="323" t="s">
        <v>1059</v>
      </c>
      <c r="G165" s="359"/>
      <c r="H165" s="360"/>
      <c r="I165" s="360"/>
      <c r="J165" s="322" t="s">
        <v>1060</v>
      </c>
      <c r="K165" s="300"/>
    </row>
    <row r="166" ht="5.25" customHeight="1">
      <c r="B166" s="328"/>
      <c r="C166" s="325"/>
      <c r="D166" s="325"/>
      <c r="E166" s="325"/>
      <c r="F166" s="325"/>
      <c r="G166" s="326"/>
      <c r="H166" s="325"/>
      <c r="I166" s="325"/>
      <c r="J166" s="325"/>
      <c r="K166" s="349"/>
    </row>
    <row r="167" ht="15" customHeight="1">
      <c r="B167" s="328"/>
      <c r="C167" s="306" t="s">
        <v>1063</v>
      </c>
      <c r="D167" s="306"/>
      <c r="E167" s="306"/>
      <c r="F167" s="327" t="s">
        <v>79</v>
      </c>
      <c r="G167" s="306"/>
      <c r="H167" s="306" t="s">
        <v>1099</v>
      </c>
      <c r="I167" s="306" t="s">
        <v>1062</v>
      </c>
      <c r="J167" s="306">
        <v>120</v>
      </c>
      <c r="K167" s="349"/>
    </row>
    <row r="168" ht="15" customHeight="1">
      <c r="B168" s="328"/>
      <c r="C168" s="306" t="s">
        <v>1108</v>
      </c>
      <c r="D168" s="306"/>
      <c r="E168" s="306"/>
      <c r="F168" s="327" t="s">
        <v>79</v>
      </c>
      <c r="G168" s="306"/>
      <c r="H168" s="306" t="s">
        <v>1109</v>
      </c>
      <c r="I168" s="306" t="s">
        <v>1062</v>
      </c>
      <c r="J168" s="306" t="s">
        <v>1110</v>
      </c>
      <c r="K168" s="349"/>
    </row>
    <row r="169" ht="15" customHeight="1">
      <c r="B169" s="328"/>
      <c r="C169" s="306" t="s">
        <v>1010</v>
      </c>
      <c r="D169" s="306"/>
      <c r="E169" s="306"/>
      <c r="F169" s="327" t="s">
        <v>79</v>
      </c>
      <c r="G169" s="306"/>
      <c r="H169" s="306" t="s">
        <v>1126</v>
      </c>
      <c r="I169" s="306" t="s">
        <v>1062</v>
      </c>
      <c r="J169" s="306" t="s">
        <v>1110</v>
      </c>
      <c r="K169" s="349"/>
    </row>
    <row r="170" ht="15" customHeight="1">
      <c r="B170" s="328"/>
      <c r="C170" s="306" t="s">
        <v>1065</v>
      </c>
      <c r="D170" s="306"/>
      <c r="E170" s="306"/>
      <c r="F170" s="327" t="s">
        <v>1066</v>
      </c>
      <c r="G170" s="306"/>
      <c r="H170" s="306" t="s">
        <v>1126</v>
      </c>
      <c r="I170" s="306" t="s">
        <v>1062</v>
      </c>
      <c r="J170" s="306">
        <v>50</v>
      </c>
      <c r="K170" s="349"/>
    </row>
    <row r="171" ht="15" customHeight="1">
      <c r="B171" s="328"/>
      <c r="C171" s="306" t="s">
        <v>1068</v>
      </c>
      <c r="D171" s="306"/>
      <c r="E171" s="306"/>
      <c r="F171" s="327" t="s">
        <v>79</v>
      </c>
      <c r="G171" s="306"/>
      <c r="H171" s="306" t="s">
        <v>1126</v>
      </c>
      <c r="I171" s="306" t="s">
        <v>1070</v>
      </c>
      <c r="J171" s="306"/>
      <c r="K171" s="349"/>
    </row>
    <row r="172" ht="15" customHeight="1">
      <c r="B172" s="328"/>
      <c r="C172" s="306" t="s">
        <v>1079</v>
      </c>
      <c r="D172" s="306"/>
      <c r="E172" s="306"/>
      <c r="F172" s="327" t="s">
        <v>1066</v>
      </c>
      <c r="G172" s="306"/>
      <c r="H172" s="306" t="s">
        <v>1126</v>
      </c>
      <c r="I172" s="306" t="s">
        <v>1062</v>
      </c>
      <c r="J172" s="306">
        <v>50</v>
      </c>
      <c r="K172" s="349"/>
    </row>
    <row r="173" ht="15" customHeight="1">
      <c r="B173" s="328"/>
      <c r="C173" s="306" t="s">
        <v>1087</v>
      </c>
      <c r="D173" s="306"/>
      <c r="E173" s="306"/>
      <c r="F173" s="327" t="s">
        <v>1066</v>
      </c>
      <c r="G173" s="306"/>
      <c r="H173" s="306" t="s">
        <v>1126</v>
      </c>
      <c r="I173" s="306" t="s">
        <v>1062</v>
      </c>
      <c r="J173" s="306">
        <v>50</v>
      </c>
      <c r="K173" s="349"/>
    </row>
    <row r="174" ht="15" customHeight="1">
      <c r="B174" s="328"/>
      <c r="C174" s="306" t="s">
        <v>1085</v>
      </c>
      <c r="D174" s="306"/>
      <c r="E174" s="306"/>
      <c r="F174" s="327" t="s">
        <v>1066</v>
      </c>
      <c r="G174" s="306"/>
      <c r="H174" s="306" t="s">
        <v>1126</v>
      </c>
      <c r="I174" s="306" t="s">
        <v>1062</v>
      </c>
      <c r="J174" s="306">
        <v>50</v>
      </c>
      <c r="K174" s="349"/>
    </row>
    <row r="175" ht="15" customHeight="1">
      <c r="B175" s="328"/>
      <c r="C175" s="306" t="s">
        <v>126</v>
      </c>
      <c r="D175" s="306"/>
      <c r="E175" s="306"/>
      <c r="F175" s="327" t="s">
        <v>79</v>
      </c>
      <c r="G175" s="306"/>
      <c r="H175" s="306" t="s">
        <v>1127</v>
      </c>
      <c r="I175" s="306" t="s">
        <v>1128</v>
      </c>
      <c r="J175" s="306"/>
      <c r="K175" s="349"/>
    </row>
    <row r="176" ht="15" customHeight="1">
      <c r="B176" s="328"/>
      <c r="C176" s="306" t="s">
        <v>59</v>
      </c>
      <c r="D176" s="306"/>
      <c r="E176" s="306"/>
      <c r="F176" s="327" t="s">
        <v>79</v>
      </c>
      <c r="G176" s="306"/>
      <c r="H176" s="306" t="s">
        <v>1129</v>
      </c>
      <c r="I176" s="306" t="s">
        <v>1130</v>
      </c>
      <c r="J176" s="306">
        <v>1</v>
      </c>
      <c r="K176" s="349"/>
    </row>
    <row r="177" ht="15" customHeight="1">
      <c r="B177" s="328"/>
      <c r="C177" s="306" t="s">
        <v>55</v>
      </c>
      <c r="D177" s="306"/>
      <c r="E177" s="306"/>
      <c r="F177" s="327" t="s">
        <v>79</v>
      </c>
      <c r="G177" s="306"/>
      <c r="H177" s="306" t="s">
        <v>1131</v>
      </c>
      <c r="I177" s="306" t="s">
        <v>1062</v>
      </c>
      <c r="J177" s="306">
        <v>20</v>
      </c>
      <c r="K177" s="349"/>
    </row>
    <row r="178" ht="15" customHeight="1">
      <c r="B178" s="328"/>
      <c r="C178" s="306" t="s">
        <v>127</v>
      </c>
      <c r="D178" s="306"/>
      <c r="E178" s="306"/>
      <c r="F178" s="327" t="s">
        <v>79</v>
      </c>
      <c r="G178" s="306"/>
      <c r="H178" s="306" t="s">
        <v>1132</v>
      </c>
      <c r="I178" s="306" t="s">
        <v>1062</v>
      </c>
      <c r="J178" s="306">
        <v>255</v>
      </c>
      <c r="K178" s="349"/>
    </row>
    <row r="179" ht="15" customHeight="1">
      <c r="B179" s="328"/>
      <c r="C179" s="306" t="s">
        <v>128</v>
      </c>
      <c r="D179" s="306"/>
      <c r="E179" s="306"/>
      <c r="F179" s="327" t="s">
        <v>79</v>
      </c>
      <c r="G179" s="306"/>
      <c r="H179" s="306" t="s">
        <v>1026</v>
      </c>
      <c r="I179" s="306" t="s">
        <v>1062</v>
      </c>
      <c r="J179" s="306">
        <v>10</v>
      </c>
      <c r="K179" s="349"/>
    </row>
    <row r="180" ht="15" customHeight="1">
      <c r="B180" s="328"/>
      <c r="C180" s="306" t="s">
        <v>129</v>
      </c>
      <c r="D180" s="306"/>
      <c r="E180" s="306"/>
      <c r="F180" s="327" t="s">
        <v>79</v>
      </c>
      <c r="G180" s="306"/>
      <c r="H180" s="306" t="s">
        <v>1133</v>
      </c>
      <c r="I180" s="306" t="s">
        <v>1094</v>
      </c>
      <c r="J180" s="306"/>
      <c r="K180" s="349"/>
    </row>
    <row r="181" ht="15" customHeight="1">
      <c r="B181" s="328"/>
      <c r="C181" s="306" t="s">
        <v>1134</v>
      </c>
      <c r="D181" s="306"/>
      <c r="E181" s="306"/>
      <c r="F181" s="327" t="s">
        <v>79</v>
      </c>
      <c r="G181" s="306"/>
      <c r="H181" s="306" t="s">
        <v>1135</v>
      </c>
      <c r="I181" s="306" t="s">
        <v>1094</v>
      </c>
      <c r="J181" s="306"/>
      <c r="K181" s="349"/>
    </row>
    <row r="182" ht="15" customHeight="1">
      <c r="B182" s="328"/>
      <c r="C182" s="306" t="s">
        <v>1123</v>
      </c>
      <c r="D182" s="306"/>
      <c r="E182" s="306"/>
      <c r="F182" s="327" t="s">
        <v>79</v>
      </c>
      <c r="G182" s="306"/>
      <c r="H182" s="306" t="s">
        <v>1136</v>
      </c>
      <c r="I182" s="306" t="s">
        <v>1094</v>
      </c>
      <c r="J182" s="306"/>
      <c r="K182" s="349"/>
    </row>
    <row r="183" ht="15" customHeight="1">
      <c r="B183" s="328"/>
      <c r="C183" s="306" t="s">
        <v>131</v>
      </c>
      <c r="D183" s="306"/>
      <c r="E183" s="306"/>
      <c r="F183" s="327" t="s">
        <v>1066</v>
      </c>
      <c r="G183" s="306"/>
      <c r="H183" s="306" t="s">
        <v>1137</v>
      </c>
      <c r="I183" s="306" t="s">
        <v>1062</v>
      </c>
      <c r="J183" s="306">
        <v>50</v>
      </c>
      <c r="K183" s="349"/>
    </row>
    <row r="184" ht="15" customHeight="1">
      <c r="B184" s="328"/>
      <c r="C184" s="306" t="s">
        <v>1138</v>
      </c>
      <c r="D184" s="306"/>
      <c r="E184" s="306"/>
      <c r="F184" s="327" t="s">
        <v>1066</v>
      </c>
      <c r="G184" s="306"/>
      <c r="H184" s="306" t="s">
        <v>1139</v>
      </c>
      <c r="I184" s="306" t="s">
        <v>1140</v>
      </c>
      <c r="J184" s="306"/>
      <c r="K184" s="349"/>
    </row>
    <row r="185" ht="15" customHeight="1">
      <c r="B185" s="328"/>
      <c r="C185" s="306" t="s">
        <v>1141</v>
      </c>
      <c r="D185" s="306"/>
      <c r="E185" s="306"/>
      <c r="F185" s="327" t="s">
        <v>1066</v>
      </c>
      <c r="G185" s="306"/>
      <c r="H185" s="306" t="s">
        <v>1142</v>
      </c>
      <c r="I185" s="306" t="s">
        <v>1140</v>
      </c>
      <c r="J185" s="306"/>
      <c r="K185" s="349"/>
    </row>
    <row r="186" ht="15" customHeight="1">
      <c r="B186" s="328"/>
      <c r="C186" s="306" t="s">
        <v>1143</v>
      </c>
      <c r="D186" s="306"/>
      <c r="E186" s="306"/>
      <c r="F186" s="327" t="s">
        <v>1066</v>
      </c>
      <c r="G186" s="306"/>
      <c r="H186" s="306" t="s">
        <v>1144</v>
      </c>
      <c r="I186" s="306" t="s">
        <v>1140</v>
      </c>
      <c r="J186" s="306"/>
      <c r="K186" s="349"/>
    </row>
    <row r="187" ht="15" customHeight="1">
      <c r="B187" s="328"/>
      <c r="C187" s="361" t="s">
        <v>1145</v>
      </c>
      <c r="D187" s="306"/>
      <c r="E187" s="306"/>
      <c r="F187" s="327" t="s">
        <v>1066</v>
      </c>
      <c r="G187" s="306"/>
      <c r="H187" s="306" t="s">
        <v>1146</v>
      </c>
      <c r="I187" s="306" t="s">
        <v>1147</v>
      </c>
      <c r="J187" s="362" t="s">
        <v>1148</v>
      </c>
      <c r="K187" s="349"/>
    </row>
    <row r="188" ht="15" customHeight="1">
      <c r="B188" s="328"/>
      <c r="C188" s="312" t="s">
        <v>44</v>
      </c>
      <c r="D188" s="306"/>
      <c r="E188" s="306"/>
      <c r="F188" s="327" t="s">
        <v>79</v>
      </c>
      <c r="G188" s="306"/>
      <c r="H188" s="302" t="s">
        <v>1149</v>
      </c>
      <c r="I188" s="306" t="s">
        <v>1150</v>
      </c>
      <c r="J188" s="306"/>
      <c r="K188" s="349"/>
    </row>
    <row r="189" ht="15" customHeight="1">
      <c r="B189" s="328"/>
      <c r="C189" s="312" t="s">
        <v>1151</v>
      </c>
      <c r="D189" s="306"/>
      <c r="E189" s="306"/>
      <c r="F189" s="327" t="s">
        <v>79</v>
      </c>
      <c r="G189" s="306"/>
      <c r="H189" s="306" t="s">
        <v>1152</v>
      </c>
      <c r="I189" s="306" t="s">
        <v>1094</v>
      </c>
      <c r="J189" s="306"/>
      <c r="K189" s="349"/>
    </row>
    <row r="190" ht="15" customHeight="1">
      <c r="B190" s="328"/>
      <c r="C190" s="312" t="s">
        <v>1153</v>
      </c>
      <c r="D190" s="306"/>
      <c r="E190" s="306"/>
      <c r="F190" s="327" t="s">
        <v>79</v>
      </c>
      <c r="G190" s="306"/>
      <c r="H190" s="306" t="s">
        <v>1154</v>
      </c>
      <c r="I190" s="306" t="s">
        <v>1094</v>
      </c>
      <c r="J190" s="306"/>
      <c r="K190" s="349"/>
    </row>
    <row r="191" ht="15" customHeight="1">
      <c r="B191" s="328"/>
      <c r="C191" s="312" t="s">
        <v>1155</v>
      </c>
      <c r="D191" s="306"/>
      <c r="E191" s="306"/>
      <c r="F191" s="327" t="s">
        <v>1066</v>
      </c>
      <c r="G191" s="306"/>
      <c r="H191" s="306" t="s">
        <v>1156</v>
      </c>
      <c r="I191" s="306" t="s">
        <v>1094</v>
      </c>
      <c r="J191" s="306"/>
      <c r="K191" s="349"/>
    </row>
    <row r="192" ht="15" customHeight="1">
      <c r="B192" s="355"/>
      <c r="C192" s="363"/>
      <c r="D192" s="337"/>
      <c r="E192" s="337"/>
      <c r="F192" s="337"/>
      <c r="G192" s="337"/>
      <c r="H192" s="337"/>
      <c r="I192" s="337"/>
      <c r="J192" s="337"/>
      <c r="K192" s="356"/>
    </row>
    <row r="193" ht="18.75" customHeight="1">
      <c r="B193" s="302"/>
      <c r="C193" s="306"/>
      <c r="D193" s="306"/>
      <c r="E193" s="306"/>
      <c r="F193" s="327"/>
      <c r="G193" s="306"/>
      <c r="H193" s="306"/>
      <c r="I193" s="306"/>
      <c r="J193" s="306"/>
      <c r="K193" s="302"/>
    </row>
    <row r="194" ht="18.75" customHeight="1">
      <c r="B194" s="302"/>
      <c r="C194" s="306"/>
      <c r="D194" s="306"/>
      <c r="E194" s="306"/>
      <c r="F194" s="327"/>
      <c r="G194" s="306"/>
      <c r="H194" s="306"/>
      <c r="I194" s="306"/>
      <c r="J194" s="306"/>
      <c r="K194" s="302"/>
    </row>
    <row r="195" ht="18.75" customHeight="1">
      <c r="B195" s="313"/>
      <c r="C195" s="313"/>
      <c r="D195" s="313"/>
      <c r="E195" s="313"/>
      <c r="F195" s="313"/>
      <c r="G195" s="313"/>
      <c r="H195" s="313"/>
      <c r="I195" s="313"/>
      <c r="J195" s="313"/>
      <c r="K195" s="313"/>
    </row>
    <row r="196" ht="13.5">
      <c r="B196" s="292"/>
      <c r="C196" s="293"/>
      <c r="D196" s="293"/>
      <c r="E196" s="293"/>
      <c r="F196" s="293"/>
      <c r="G196" s="293"/>
      <c r="H196" s="293"/>
      <c r="I196" s="293"/>
      <c r="J196" s="293"/>
      <c r="K196" s="294"/>
    </row>
    <row r="197" ht="21">
      <c r="B197" s="295"/>
      <c r="C197" s="296" t="s">
        <v>1157</v>
      </c>
      <c r="D197" s="296"/>
      <c r="E197" s="296"/>
      <c r="F197" s="296"/>
      <c r="G197" s="296"/>
      <c r="H197" s="296"/>
      <c r="I197" s="296"/>
      <c r="J197" s="296"/>
      <c r="K197" s="297"/>
    </row>
    <row r="198" ht="25.5" customHeight="1">
      <c r="B198" s="295"/>
      <c r="C198" s="364" t="s">
        <v>1158</v>
      </c>
      <c r="D198" s="364"/>
      <c r="E198" s="364"/>
      <c r="F198" s="364" t="s">
        <v>1159</v>
      </c>
      <c r="G198" s="365"/>
      <c r="H198" s="364" t="s">
        <v>1160</v>
      </c>
      <c r="I198" s="364"/>
      <c r="J198" s="364"/>
      <c r="K198" s="297"/>
    </row>
    <row r="199" ht="5.25" customHeight="1">
      <c r="B199" s="328"/>
      <c r="C199" s="325"/>
      <c r="D199" s="325"/>
      <c r="E199" s="325"/>
      <c r="F199" s="325"/>
      <c r="G199" s="306"/>
      <c r="H199" s="325"/>
      <c r="I199" s="325"/>
      <c r="J199" s="325"/>
      <c r="K199" s="349"/>
    </row>
    <row r="200" ht="15" customHeight="1">
      <c r="B200" s="328"/>
      <c r="C200" s="306" t="s">
        <v>1150</v>
      </c>
      <c r="D200" s="306"/>
      <c r="E200" s="306"/>
      <c r="F200" s="327" t="s">
        <v>45</v>
      </c>
      <c r="G200" s="306"/>
      <c r="H200" s="306" t="s">
        <v>1161</v>
      </c>
      <c r="I200" s="306"/>
      <c r="J200" s="306"/>
      <c r="K200" s="349"/>
    </row>
    <row r="201" ht="15" customHeight="1">
      <c r="B201" s="328"/>
      <c r="C201" s="334"/>
      <c r="D201" s="306"/>
      <c r="E201" s="306"/>
      <c r="F201" s="327" t="s">
        <v>46</v>
      </c>
      <c r="G201" s="306"/>
      <c r="H201" s="306" t="s">
        <v>1162</v>
      </c>
      <c r="I201" s="306"/>
      <c r="J201" s="306"/>
      <c r="K201" s="349"/>
    </row>
    <row r="202" ht="15" customHeight="1">
      <c r="B202" s="328"/>
      <c r="C202" s="334"/>
      <c r="D202" s="306"/>
      <c r="E202" s="306"/>
      <c r="F202" s="327" t="s">
        <v>49</v>
      </c>
      <c r="G202" s="306"/>
      <c r="H202" s="306" t="s">
        <v>1163</v>
      </c>
      <c r="I202" s="306"/>
      <c r="J202" s="306"/>
      <c r="K202" s="349"/>
    </row>
    <row r="203" ht="15" customHeight="1">
      <c r="B203" s="328"/>
      <c r="C203" s="306"/>
      <c r="D203" s="306"/>
      <c r="E203" s="306"/>
      <c r="F203" s="327" t="s">
        <v>47</v>
      </c>
      <c r="G203" s="306"/>
      <c r="H203" s="306" t="s">
        <v>1164</v>
      </c>
      <c r="I203" s="306"/>
      <c r="J203" s="306"/>
      <c r="K203" s="349"/>
    </row>
    <row r="204" ht="15" customHeight="1">
      <c r="B204" s="328"/>
      <c r="C204" s="306"/>
      <c r="D204" s="306"/>
      <c r="E204" s="306"/>
      <c r="F204" s="327" t="s">
        <v>48</v>
      </c>
      <c r="G204" s="306"/>
      <c r="H204" s="306" t="s">
        <v>1165</v>
      </c>
      <c r="I204" s="306"/>
      <c r="J204" s="306"/>
      <c r="K204" s="349"/>
    </row>
    <row r="205" ht="15" customHeight="1">
      <c r="B205" s="328"/>
      <c r="C205" s="306"/>
      <c r="D205" s="306"/>
      <c r="E205" s="306"/>
      <c r="F205" s="327"/>
      <c r="G205" s="306"/>
      <c r="H205" s="306"/>
      <c r="I205" s="306"/>
      <c r="J205" s="306"/>
      <c r="K205" s="349"/>
    </row>
    <row r="206" ht="15" customHeight="1">
      <c r="B206" s="328"/>
      <c r="C206" s="306" t="s">
        <v>1106</v>
      </c>
      <c r="D206" s="306"/>
      <c r="E206" s="306"/>
      <c r="F206" s="327" t="s">
        <v>81</v>
      </c>
      <c r="G206" s="306"/>
      <c r="H206" s="306" t="s">
        <v>1166</v>
      </c>
      <c r="I206" s="306"/>
      <c r="J206" s="306"/>
      <c r="K206" s="349"/>
    </row>
    <row r="207" ht="15" customHeight="1">
      <c r="B207" s="328"/>
      <c r="C207" s="334"/>
      <c r="D207" s="306"/>
      <c r="E207" s="306"/>
      <c r="F207" s="327" t="s">
        <v>1005</v>
      </c>
      <c r="G207" s="306"/>
      <c r="H207" s="306" t="s">
        <v>1006</v>
      </c>
      <c r="I207" s="306"/>
      <c r="J207" s="306"/>
      <c r="K207" s="349"/>
    </row>
    <row r="208" ht="15" customHeight="1">
      <c r="B208" s="328"/>
      <c r="C208" s="306"/>
      <c r="D208" s="306"/>
      <c r="E208" s="306"/>
      <c r="F208" s="327" t="s">
        <v>1003</v>
      </c>
      <c r="G208" s="306"/>
      <c r="H208" s="306" t="s">
        <v>1167</v>
      </c>
      <c r="I208" s="306"/>
      <c r="J208" s="306"/>
      <c r="K208" s="349"/>
    </row>
    <row r="209" ht="15" customHeight="1">
      <c r="B209" s="366"/>
      <c r="C209" s="334"/>
      <c r="D209" s="334"/>
      <c r="E209" s="334"/>
      <c r="F209" s="327" t="s">
        <v>962</v>
      </c>
      <c r="G209" s="312"/>
      <c r="H209" s="353" t="s">
        <v>1007</v>
      </c>
      <c r="I209" s="353"/>
      <c r="J209" s="353"/>
      <c r="K209" s="367"/>
    </row>
    <row r="210" ht="15" customHeight="1">
      <c r="B210" s="366"/>
      <c r="C210" s="334"/>
      <c r="D210" s="334"/>
      <c r="E210" s="334"/>
      <c r="F210" s="327" t="s">
        <v>1008</v>
      </c>
      <c r="G210" s="312"/>
      <c r="H210" s="353" t="s">
        <v>1168</v>
      </c>
      <c r="I210" s="353"/>
      <c r="J210" s="353"/>
      <c r="K210" s="367"/>
    </row>
    <row r="211" ht="15" customHeight="1">
      <c r="B211" s="366"/>
      <c r="C211" s="334"/>
      <c r="D211" s="334"/>
      <c r="E211" s="334"/>
      <c r="F211" s="368"/>
      <c r="G211" s="312"/>
      <c r="H211" s="369"/>
      <c r="I211" s="369"/>
      <c r="J211" s="369"/>
      <c r="K211" s="367"/>
    </row>
    <row r="212" ht="15" customHeight="1">
      <c r="B212" s="366"/>
      <c r="C212" s="306" t="s">
        <v>1130</v>
      </c>
      <c r="D212" s="334"/>
      <c r="E212" s="334"/>
      <c r="F212" s="327">
        <v>1</v>
      </c>
      <c r="G212" s="312"/>
      <c r="H212" s="353" t="s">
        <v>1169</v>
      </c>
      <c r="I212" s="353"/>
      <c r="J212" s="353"/>
      <c r="K212" s="367"/>
    </row>
    <row r="213" ht="15" customHeight="1">
      <c r="B213" s="366"/>
      <c r="C213" s="334"/>
      <c r="D213" s="334"/>
      <c r="E213" s="334"/>
      <c r="F213" s="327">
        <v>2</v>
      </c>
      <c r="G213" s="312"/>
      <c r="H213" s="353" t="s">
        <v>1170</v>
      </c>
      <c r="I213" s="353"/>
      <c r="J213" s="353"/>
      <c r="K213" s="367"/>
    </row>
    <row r="214" ht="15" customHeight="1">
      <c r="B214" s="366"/>
      <c r="C214" s="334"/>
      <c r="D214" s="334"/>
      <c r="E214" s="334"/>
      <c r="F214" s="327">
        <v>3</v>
      </c>
      <c r="G214" s="312"/>
      <c r="H214" s="353" t="s">
        <v>1171</v>
      </c>
      <c r="I214" s="353"/>
      <c r="J214" s="353"/>
      <c r="K214" s="367"/>
    </row>
    <row r="215" ht="15" customHeight="1">
      <c r="B215" s="366"/>
      <c r="C215" s="334"/>
      <c r="D215" s="334"/>
      <c r="E215" s="334"/>
      <c r="F215" s="327">
        <v>4</v>
      </c>
      <c r="G215" s="312"/>
      <c r="H215" s="353" t="s">
        <v>1172</v>
      </c>
      <c r="I215" s="353"/>
      <c r="J215" s="353"/>
      <c r="K215" s="367"/>
    </row>
    <row r="216" ht="12.75" customHeight="1">
      <c r="B216" s="370"/>
      <c r="C216" s="371"/>
      <c r="D216" s="371"/>
      <c r="E216" s="371"/>
      <c r="F216" s="371"/>
      <c r="G216" s="371"/>
      <c r="H216" s="371"/>
      <c r="I216" s="371"/>
      <c r="J216" s="371"/>
      <c r="K216" s="372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Tomanová Vlasta</dc:creator>
  <cp:lastModifiedBy>Tomanová Vlasta</cp:lastModifiedBy>
  <dcterms:created xsi:type="dcterms:W3CDTF">2018-03-26T11:39:45Z</dcterms:created>
  <dcterms:modified xsi:type="dcterms:W3CDTF">2018-03-26T11:39:57Z</dcterms:modified>
</cp:coreProperties>
</file>