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930" yWindow="0" windowWidth="21570" windowHeight="10215" activeTab="0"/>
  </bookViews>
  <sheets>
    <sheet name="Rekapitulace stavby" sheetId="1" r:id="rId1"/>
    <sheet name="55.1 - SO-01 Veřejné osvě..." sheetId="2" r:id="rId2"/>
    <sheet name="55.2 - SO-02 Chodník" sheetId="3" r:id="rId3"/>
    <sheet name="55.3 - VRN" sheetId="4" r:id="rId4"/>
  </sheets>
  <definedNames>
    <definedName name="_xlnm._FilterDatabase" localSheetId="1" hidden="1">'55.1 - SO-01 Veřejné osvě...'!$C$87:$K$87</definedName>
    <definedName name="_xlnm._FilterDatabase" localSheetId="2" hidden="1">'55.2 - SO-02 Chodník'!$C$81:$K$81</definedName>
    <definedName name="_xlnm._FilterDatabase" localSheetId="3" hidden="1">'55.3 - VRN'!$C$77:$K$77</definedName>
    <definedName name="_xlnm.Print_Area" localSheetId="1">'55.1 - SO-01 Veřejné osvě...'!$C$4:$J$36,'55.1 - SO-01 Veřejné osvě...'!$C$42:$J$69,'55.1 - SO-01 Veřejné osvě...'!$C$75:$K$232</definedName>
    <definedName name="_xlnm.Print_Area" localSheetId="2">'55.2 - SO-02 Chodník'!$C$4:$J$36,'55.2 - SO-02 Chodník'!$C$42:$J$63,'55.2 - SO-02 Chodník'!$C$69:$K$221</definedName>
    <definedName name="_xlnm.Print_Area" localSheetId="3">'55.3 - VRN'!$C$4:$J$36,'55.3 - VRN'!$C$42:$J$59,'55.3 - VRN'!$C$65:$K$93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'55.1 - SO-01 Veřejné osvě...'!$87:$87</definedName>
    <definedName name="_xlnm.Print_Titles" localSheetId="2">'55.2 - SO-02 Chodník'!$81:$81</definedName>
    <definedName name="_xlnm.Print_Titles" localSheetId="3">'55.3 - VRN'!$77:$77</definedName>
  </definedNames>
  <calcPr calcId="152511"/>
</workbook>
</file>

<file path=xl/sharedStrings.xml><?xml version="1.0" encoding="utf-8"?>
<sst xmlns="http://schemas.openxmlformats.org/spreadsheetml/2006/main" count="3534" uniqueCount="703">
  <si>
    <t>Export VZ</t>
  </si>
  <si>
    <t>List obsahuje:</t>
  </si>
  <si>
    <t>3.0</t>
  </si>
  <si>
    <t>ZAMOK</t>
  </si>
  <si>
    <t>False</t>
  </si>
  <si>
    <t>{048b8247-eae8-4b70-a065-5d0fe0e03c07}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</si>
  <si>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</si>
  <si>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</si>
  <si>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</si>
  <si>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</si>
  <si>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</si>
  <si>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</si>
  <si>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</si>
  <si>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</si>
  <si>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</si>
  <si>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</si>
  <si>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</si>
  <si>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K1708 Pěší propojení komunikací u nového parkoviště v ul. Bezručova v Litvínově</t>
  </si>
  <si>
    <t>0,1</t>
  </si>
  <si>
    <t>KSO:</t>
  </si>
  <si>
    <t>822</t>
  </si>
  <si>
    <t>CC-CZ:</t>
  </si>
  <si>
    <t>2</t>
  </si>
  <si>
    <t>1</t>
  </si>
  <si>
    <t>Místo:</t>
  </si>
  <si>
    <t>Litvínov</t>
  </si>
  <si>
    <t>Datum:</t>
  </si>
  <si>
    <t>4. 12. 2017</t>
  </si>
  <si>
    <t>10</t>
  </si>
  <si>
    <t>100</t>
  </si>
  <si>
    <t>Zadavatel:</t>
  </si>
  <si>
    <t>IČ:</t>
  </si>
  <si>
    <t/>
  </si>
  <si>
    <t>Město Litvínov</t>
  </si>
  <si>
    <t>DIČ:</t>
  </si>
  <si>
    <t>Uchazeč:</t>
  </si>
  <si>
    <t>Vyplň údaj</t>
  </si>
  <si>
    <t>Projektant:</t>
  </si>
  <si>
    <t>Ing. Lucie Dvořáová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</si>
  <si>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</si>
  <si>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</si>
  <si>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</si>
  <si>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</si>
  <si>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</si>
  <si>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</si>
  <si>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</si>
  <si>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</si>
  <si>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</si>
  <si>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</si>
  <si>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</si>
  <si>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</si>
  <si>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</si>
  <si>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</si>
  <si>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</si>
  <si>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</si>
  <si>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</si>
  <si>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</si>
  <si>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</si>
  <si>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</si>
  <si>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</si>
  <si>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</si>
  <si>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</si>
  <si>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</si>
  <si>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</si>
  <si>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</si>
  <si>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</si>
  <si>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</si>
  <si>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</si>
  <si>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</si>
  <si>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</si>
  <si>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</si>
  <si>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</si>
  <si>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</si>
  <si>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</si>
  <si>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</si>
  <si>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</si>
  <si>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</si>
  <si>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</si>
  <si>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</si>
  <si>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</si>
  <si>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55.1</t>
  </si>
  <si>
    <t xml:space="preserve">SO-01 Veřejné osvětlení </t>
  </si>
  <si>
    <t>ING</t>
  </si>
  <si>
    <t>{21da4057-ee98-4aa3-a6b5-9ab0eb22741d}</t>
  </si>
  <si>
    <t>828</t>
  </si>
  <si>
    <t>55.2</t>
  </si>
  <si>
    <t>SO-02 Chodník</t>
  </si>
  <si>
    <t>STA</t>
  </si>
  <si>
    <t>{e5dea362-040f-43f4-9284-310ea6935e37}</t>
  </si>
  <si>
    <t>55.3</t>
  </si>
  <si>
    <t>VRN</t>
  </si>
  <si>
    <t>{b6f5b2a6-e125-4438-b7ad-afe85159772a}</t>
  </si>
  <si>
    <t>823</t>
  </si>
  <si>
    <t>Zpět na list:</t>
  </si>
  <si>
    <t>KRYCÍ LIST SOUPISU</t>
  </si>
  <si>
    <t>Objekt:</t>
  </si>
  <si>
    <t xml:space="preserve">55.1 - SO-01 Veřejné osvětlení </t>
  </si>
  <si>
    <t>22</t>
  </si>
  <si>
    <t xml:space="preserve"> </t>
  </si>
  <si>
    <t>CZ-CPV:</t>
  </si>
  <si>
    <t>51000000-9</t>
  </si>
  <si>
    <t>Soupis prací je sestaven za využití položek cenové soustavy ÚRS. Cenové a technické podmínky položek Cenové soustavy  ÚRS, které nejsou uvedeny v soupisu prací (tzv. úvodní část katalogů) jsou neomezeně dálkově k dispozici na www.cs-urs.cz. Položky soupisů prací, které nemají ve sloupci "Cenová soustava" uveden žádný údaj, nepochází z cenové soustavy ÚRS.
Bližší informace k ocenění rozpočtu jsou uvedeny v textových a výkresových částech projektové dokumentace pro provádění stavby.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</si>
  <si>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</si>
  <si>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</si>
  <si>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</si>
  <si>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</si>
  <si>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</si>
  <si>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</si>
  <si>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</si>
  <si>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</t>
  </si>
  <si>
    <t xml:space="preserve">      99 - Přesun hmot</t>
  </si>
  <si>
    <t>PSV - Práce a dodávky PSV</t>
  </si>
  <si>
    <t xml:space="preserve">    740 - Elektromontáže - zkoušky a revize</t>
  </si>
  <si>
    <t xml:space="preserve">    742 - Elektromontáže - rozvodný systém</t>
  </si>
  <si>
    <t xml:space="preserve">    747 - Elektromontáže - kompletace rozvodů</t>
  </si>
  <si>
    <t xml:space="preserve">    748 - Elektromontáže - osvětlovací zařízení a svítidla</t>
  </si>
  <si>
    <t>M - Práce a dodávky M</t>
  </si>
  <si>
    <t xml:space="preserve">    21-M - Elektromontáže</t>
  </si>
  <si>
    <t xml:space="preserve">    46-M - Zemní práce při extr.mont.pracích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</si>
  <si>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</si>
  <si>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</si>
  <si>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</si>
  <si>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</si>
  <si>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</si>
  <si>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</si>
  <si>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</si>
  <si>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</si>
  <si>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</si>
  <si>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</si>
  <si>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</si>
  <si>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</si>
  <si>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</si>
  <si>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</si>
  <si>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</si>
  <si>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</si>
  <si>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</si>
  <si>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</si>
  <si>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</si>
  <si>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119001401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</si>
  <si>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</si>
  <si>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m</t>
  </si>
  <si>
    <t>CS ÚRS 2016 01</t>
  </si>
  <si>
    <t>4</t>
  </si>
  <si>
    <t>364552497</t>
  </si>
  <si>
    <t>PSC</t>
  </si>
  <si>
    <t xml:space="preserve">Poznámka k souboru cen:
1. Ceny nelze použít pro dočasné zajištění potrubí v provozu pod tlakem přes 1 MPa a potrubí nebo jiných vedení v provozu u nichž investor zakazuje použít při vykopávce kovové nástroje nebo nářadí. 2. Ztížení vykopávky v blízkosti vedení, potrubí a stok ve výkopišti nebo podél jeho stěn se oceňuje cenami souboru cen 120 00- . . a 130 00- . . Příplatky za ztížení vykopávky. Dočasné zajištění potrubí větších rozměrů než DN 500 se oceňuje individuálně. </t>
  </si>
  <si>
    <t>VV</t>
  </si>
  <si>
    <t>28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</si>
  <si>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</si>
  <si>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</si>
  <si>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-1527205071</t>
  </si>
  <si>
    <t>3</t>
  </si>
  <si>
    <t>120001101ROO</t>
  </si>
  <si>
    <t>Příplatek k cenám vykopávek za ztížení vykopávky v blízkosti podzemního vedení nebo výbušnin v horninách jakékoliv třídy</t>
  </si>
  <si>
    <t>m3</t>
  </si>
  <si>
    <t>1588040958</t>
  </si>
  <si>
    <t>P</t>
  </si>
  <si>
    <t xml:space="preserve">Poznámka k položce:
cena zahrnuje ruční práce
Orientační cena z nabídek firem </t>
  </si>
  <si>
    <t>30*0.5*0.8</t>
  </si>
  <si>
    <t>181411131</t>
  </si>
  <si>
    <t>Založení trávníku na půdě předem připravené plochy do 1000 m2 výsevem včetně utažení parkového v rovině nebo na svahu do 1:5</t>
  </si>
  <si>
    <t>m2</t>
  </si>
  <si>
    <t>-1572890803</t>
  </si>
  <si>
    <t xml:space="preserve">Poznámka k souboru cen:
1. V cenách jsou započteny i náklady na pokosení, naložení a odvoz odpadu do 20 km se složením. 2. V cenách -1161 až -1164 nejsou započteny i náklady na zatravňovací textilii. 3. V cenách nejsou započteny náklady na: a) přípravu půdy, b) travní semeno, tyto náklady se oceňují ve specifikaci, c) vypletí a zalévání; tyto práce se oceňují cenami části C02 souborů cen 185 80-42 Vypletí a 185 80-43 Zalití rostlin vodou, d) srovnání terénu, tyto práce se oceňují souborem cen 181 1.-..Plošná úprava terénu. 4. V cenách o sklonu svahu přes 1:1 jsou uvažovány podmínky pro svahy běžně schůdné; bez použití lezeckých technik. V případě použití lezeckých technik se tyto náklady oceňují individuálně. </t>
  </si>
  <si>
    <t>70*0,5</t>
  </si>
  <si>
    <t>5</t>
  </si>
  <si>
    <t>M</t>
  </si>
  <si>
    <t>005724100</t>
  </si>
  <si>
    <t>Osiva pícnin směsi travní balení obvykle 25 kg parková</t>
  </si>
  <si>
    <t>kg</t>
  </si>
  <si>
    <t>8</t>
  </si>
  <si>
    <t>321995257</t>
  </si>
  <si>
    <t>35/20</t>
  </si>
  <si>
    <t>6</t>
  </si>
  <si>
    <t>121101101</t>
  </si>
  <si>
    <t>Sejmutí ornice nebo lesní půdy s vodorovným přemístěním na hromady v místě upotřebení nebo na dočasné či trvalé skládky se složením, na vzdálenost do 50 m</t>
  </si>
  <si>
    <t>-2137401204</t>
  </si>
  <si>
    <t xml:space="preserve">Poznámka k souboru cen:
1. V cenách jsou započteny i náklady na příp. nutné naložení sejmuté ornice na dopravní prostředek. 2. V cenách nejsou započteny náklady na odstranění nevhodných přimísenin (kamenů, kořenů apod.); tyto práce se ocení individuálně. 3. Množství ornice odebírané ze skládek se do objemu vykopávek pro volbu cen podle množství nezapočítává. Ceny souboru cen 122 . 0-11 Odkopávky a prokopávky nezapažené, se volí pro ornici odebíranou z projektovaných dočasných skládek; a) na staveništi podle součtu objemu ze všech skládek, b) mimo staveniště podle objemu každé skládky zvlášť. 4. Uložení ornice na skládky se oceňuje podle ustanovení v poznámkách č. 1 a 2 k ceně 171 20-1201 Uložení sypaniny na skládky. Složení ornice na hromady v místě upotřebení se neoceňuje. 5. Odebírá-li se ornice z projektované dočasné skládky, oceňuje se její naložení a přemístění podle čl. 3172 Všeobecných podmínek tohoto katalogu. 6. Přemísťuje-li se ornice na vzdálenost větší něž 250 m, vzdálenost 50 m se pro určení vzdálenosti vodorovného přemístění neodečítá a ocení se sejmutí a přemístění bez ohledu na ustanovení pozn. č. 1 takto: a) sejmutí ornice na vzdálenost 50m cenou 121 10-1101; b) naložení příslušnou cenou souboru cen 167 10- . . c) vodorovné přemístění cenami souboru cen 162 . 0- . . Vodorovné přemístění výkopku. 7. Sejmutí podorničí se oceňuje cenami odkopávek s přihlédnutím k ustanovení čl. 3112 Všeobecných podmínek tohoto katalogu. </t>
  </si>
  <si>
    <t>70*0.5*0.2</t>
  </si>
  <si>
    <t>7</t>
  </si>
  <si>
    <t>181301103</t>
  </si>
  <si>
    <t>Rozprostření a urovnání ornice v rovině nebo ve svahu sklonu do 1:5 při souvislé ploše do 500 m2, tl. vrstvy přes 150 do 200 mm</t>
  </si>
  <si>
    <t>641578738</t>
  </si>
  <si>
    <t xml:space="preserve">Poznámka k souboru cen:
1. V ceně jsou započteny i náklady na případné nutné přemístění hromad nebo dočasných skládek na místo spotřeby ze vzdálenosti do 30 m. 2. V ceně nejsou započteny náklady na získání ornice; toto získání se oceňuje cenami souboru cen 121 10-11 Sejmutí ornice. 3. Případné nakládání ornice, v souvislosti s pozn. č. 3 se oceňuje cenami souboru cen 167 10-11 Nakládání, skládání a překládání neulehlého výkopku nebo sypaniny. 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 </t>
  </si>
  <si>
    <t>70*0.5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</si>
  <si>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</si>
  <si>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</si>
  <si>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64</t>
  </si>
  <si>
    <t>1853431895</t>
  </si>
  <si>
    <t xml:space="preserve">Poznámka k souboru cen:
1. V cenách -0021 až -0031 nejsou započteny místní poplatky za uložení výkopku na řízenou skládku. 2. V cenách -0041 až -0071 nejsou započteny poplatky za uložení suti na řízenou skládku a recyklaci. </t>
  </si>
  <si>
    <t>70*0.23</t>
  </si>
  <si>
    <t>35*0.2</t>
  </si>
  <si>
    <t>9</t>
  </si>
  <si>
    <t>460600031</t>
  </si>
  <si>
    <t>Přemístění (odvoz) horniny, suti a vybouraných hmot vodorovné přemístění horniny včetně složení, bez naložení a rozprostření jakékoliv třídy, na vzdálenost Příplatek k ceně -0023 za každých dalších i započatých 1000 m</t>
  </si>
  <si>
    <t>743224703</t>
  </si>
  <si>
    <t>23.1*9</t>
  </si>
  <si>
    <t>171201211</t>
  </si>
  <si>
    <t>Uložení sypaniny poplatek za uložení sypaniny na skládce (skládkovné)</t>
  </si>
  <si>
    <t>t</t>
  </si>
  <si>
    <t>-807217836</t>
  </si>
  <si>
    <t xml:space="preserve">Poznámka k souboru cen:
1. Cena -1201 je určena i pro: 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 b) zasypání koryt vodotečí a prohlubní v terénu bez předepsaného zhutnění sypaniny; c) uložení výkopku pod vodou do prohlubní ve dně vodotečí nebo nádrží. 2. Cenu -1201 nelze použít pro uložení výkopku nebo ornice: a) při vykopávkách pro podzemní vedení podél hrany výkopu, z něhož byl výkopek získán, a to ani tehdy, jestliže se výkopek po vyhození z výkopu na povrch území ještě dále přemisťuje na hromady podél výkopu; b) na dočasné skládky, které nejsou předepsány projektem; c) na dočasné skládky předepsané projektem tak, že na 1 m2 projektem určené plochy této skládky připadají nejvýše 2 m3 výkopku nebo ornice (viz. též poznámku č. 1 a); 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 e) na trvalé skládky s předepsaným zhutněním; toto uložení výkopku se oceňuje cenami souboru cen 171 . 0- . . Uložení sypaniny do násypů. 3. V ceně -1201 jsou započteny i náklady na rozprostření sypaniny ve vrstvách s hrubým urovnáním na skládce. 4. V ceně -1201 nejsou započteny náklady na získání skládek ani na poplatky za skládku. 5. Množství jednotek uložení výkopku (sypaniny) se určí v m3 uloženého výkopku (sypaniny),v rostlém stavu zpravidla ve výkopišti. 6. Cenu -1211 lze po dohodě upravit podle místních podmínek. </t>
  </si>
  <si>
    <t>23,1*1.8</t>
  </si>
  <si>
    <t>11</t>
  </si>
  <si>
    <t>231182303114R00</t>
  </si>
  <si>
    <t>substrát s dodání do 20km</t>
  </si>
  <si>
    <t>1591726327</t>
  </si>
  <si>
    <t>Poznámka k položce:
Orientační cena z nabídek firem</t>
  </si>
  <si>
    <t>23</t>
  </si>
  <si>
    <t>Ostatní konstrukce a práce</t>
  </si>
  <si>
    <t>99</t>
  </si>
  <si>
    <t>Přesun hmot</t>
  </si>
  <si>
    <t>12</t>
  </si>
  <si>
    <t>100RO1</t>
  </si>
  <si>
    <t>Přesun hmot pro komunikace s krytem z kameniva, monolitickým betonovým nebo živičným dopravní vzdálenost do 200 m montážní plošina přeprava</t>
  </si>
  <si>
    <t>km</t>
  </si>
  <si>
    <t>687375053</t>
  </si>
  <si>
    <t xml:space="preserve">Poznámka k položce:
Orientační cena z nabídek firem </t>
  </si>
  <si>
    <t>13</t>
  </si>
  <si>
    <t>100ROO</t>
  </si>
  <si>
    <t>Přesun hmot pro komunikace s krytem z kameniva, monolitickým betonovým nebo živičným dopravní vzdálenost do 200 m autojeřáb přeprava</t>
  </si>
  <si>
    <t>-990489803</t>
  </si>
  <si>
    <t>PSV</t>
  </si>
  <si>
    <t>Práce a dodávky PSV</t>
  </si>
  <si>
    <t>740</t>
  </si>
  <si>
    <t>Elektromontáže - zkoušky a revize</t>
  </si>
  <si>
    <t>14</t>
  </si>
  <si>
    <t>740991200</t>
  </si>
  <si>
    <t>Zkoušky a prohlídky elektrických rozvodů a zařízení celková prohlídka a vyhotovení revizní zprávy pro objem montážních prací přes 100 do 500 tis. Kč</t>
  </si>
  <si>
    <t>kus</t>
  </si>
  <si>
    <t>16</t>
  </si>
  <si>
    <t>-68425071</t>
  </si>
  <si>
    <t>742</t>
  </si>
  <si>
    <t>Elektromontáže - rozvodný systém</t>
  </si>
  <si>
    <t>74RO2</t>
  </si>
  <si>
    <t xml:space="preserve">Svorkovnice pro připojení až 3 kabelů (CYKY - J16x4, L(1-3), PEN) se zemnícím šroubem a jedním jištěným vývodem Svorkovnice pro zapojení tří rozvodných kabelů a tří svítidel -3x </t>
  </si>
  <si>
    <t>-1751180511</t>
  </si>
  <si>
    <t>747</t>
  </si>
  <si>
    <t>Elektromontáže - kompletace rozvodů</t>
  </si>
  <si>
    <t>747211100 R00</t>
  </si>
  <si>
    <t>pojistka včetně montáže se zapojením vodičů</t>
  </si>
  <si>
    <t>1017625441</t>
  </si>
  <si>
    <t>748</t>
  </si>
  <si>
    <t>Elektromontáže - osvětlovací zařízení a svítidla</t>
  </si>
  <si>
    <t>17</t>
  </si>
  <si>
    <t>748719211</t>
  </si>
  <si>
    <t>Montáž stožárů osvětlení, bez zemních prací ostatních ocelových samostatně stojících, délky do 12 m</t>
  </si>
  <si>
    <t>1435383697</t>
  </si>
  <si>
    <t>18</t>
  </si>
  <si>
    <t>31674R07</t>
  </si>
  <si>
    <t xml:space="preserve">KL-6,0 - 133/60 
</t>
  </si>
  <si>
    <t>32</t>
  </si>
  <si>
    <t>722339313</t>
  </si>
  <si>
    <t>19</t>
  </si>
  <si>
    <t>210202013</t>
  </si>
  <si>
    <t>Montáž svítidel výbojkových se zapojením vodičů průmyslových nebo venkovních závěsných na oku na výložník</t>
  </si>
  <si>
    <t>-1023675693</t>
  </si>
  <si>
    <t>20</t>
  </si>
  <si>
    <t>34844ROO</t>
  </si>
  <si>
    <t>SCHREDER ATOS: (253283) Deep bowl PC Smooth 1627 SON-T 50 W</t>
  </si>
  <si>
    <t>256</t>
  </si>
  <si>
    <t>1480731187</t>
  </si>
  <si>
    <t>748741000</t>
  </si>
  <si>
    <t>Montáž elektrovýzbroje stožárů osvětlení 1 okruh</t>
  </si>
  <si>
    <t>136356889</t>
  </si>
  <si>
    <t>Práce a dodávky M</t>
  </si>
  <si>
    <t>21-M</t>
  </si>
  <si>
    <t>Elektromontáže</t>
  </si>
  <si>
    <t>210100096</t>
  </si>
  <si>
    <t>Ukončení vodičů izolovaných s označením a zapojením na svorkovnici s otevřením a uzavřením krytu průřezu žíly do 2,5 mm2</t>
  </si>
  <si>
    <t>-1873367452</t>
  </si>
  <si>
    <t>6*2</t>
  </si>
  <si>
    <t>460ROO</t>
  </si>
  <si>
    <t>stožárové pouzdro včetně montáže a dodávky</t>
  </si>
  <si>
    <t>-342197656</t>
  </si>
  <si>
    <t>24</t>
  </si>
  <si>
    <t>745901200ROO</t>
  </si>
  <si>
    <t>označení vývodu z rozvaděče  štítkem</t>
  </si>
  <si>
    <t>2087005582</t>
  </si>
  <si>
    <t>12+12</t>
  </si>
  <si>
    <t>25</t>
  </si>
  <si>
    <t>745904111ROO</t>
  </si>
  <si>
    <t>Ostatní práce při montáži vodičů, šňůr a kabelů Příplatek k cenám montáže vodičů a kabelů za zatahování vodičů a kabelů do tvárnicových tras s komorami nebo do kolektorů, hmotnosti do 0,75 kg</t>
  </si>
  <si>
    <t>2072799024</t>
  </si>
  <si>
    <t>86,4</t>
  </si>
  <si>
    <t>26</t>
  </si>
  <si>
    <t>210100101</t>
  </si>
  <si>
    <t>Ukončení vodičů izolovaných s označením a zapojením na svorkovnici s otevřením a uzavřením krytu průřezu žíly do 16 mm2</t>
  </si>
  <si>
    <t>-908310036</t>
  </si>
  <si>
    <t>3*4</t>
  </si>
  <si>
    <t>27</t>
  </si>
  <si>
    <t>460510064RO2</t>
  </si>
  <si>
    <t>montáž chránička 75</t>
  </si>
  <si>
    <t>1369880475</t>
  </si>
  <si>
    <t>84</t>
  </si>
  <si>
    <t>460510064RO1</t>
  </si>
  <si>
    <t>montáž chránička 50</t>
  </si>
  <si>
    <t>1438741973</t>
  </si>
  <si>
    <t>2.4</t>
  </si>
  <si>
    <t>29</t>
  </si>
  <si>
    <t>286R00</t>
  </si>
  <si>
    <t>Chránička HDPE/LDPE 75 ČSN EN 61386-24</t>
  </si>
  <si>
    <t>-699591885</t>
  </si>
  <si>
    <t>Poznámka k položce:
barva červená
Orientační cena z nabídek firem</t>
  </si>
  <si>
    <t>(70)*1.2</t>
  </si>
  <si>
    <t>30</t>
  </si>
  <si>
    <t>286R002</t>
  </si>
  <si>
    <t>Chránička HDPE/LDPE 50</t>
  </si>
  <si>
    <t>82619034</t>
  </si>
  <si>
    <t>Poznámka k položce:
barva červená, vstup do lamp
Orientační cena z nabídek firem</t>
  </si>
  <si>
    <t>2*1.2</t>
  </si>
  <si>
    <t>31</t>
  </si>
  <si>
    <t>460510076R01</t>
  </si>
  <si>
    <t>Drobné příslušenství (manžety OMP 159 - 0.35 m, manžeta ochranná zemnícího drátu 0.45 m, smršťovačka, podložka, kabelová průchodka PVC,..)</t>
  </si>
  <si>
    <t>sada</t>
  </si>
  <si>
    <t>-662628339</t>
  </si>
  <si>
    <t>345629050</t>
  </si>
  <si>
    <t xml:space="preserve">svorka ochranná </t>
  </si>
  <si>
    <t>1279467111</t>
  </si>
  <si>
    <t>Poznámka k položce:
součástí stožáru - pouze montáž
Orientační cena z nabídek firem</t>
  </si>
  <si>
    <t>33</t>
  </si>
  <si>
    <t>210220002</t>
  </si>
  <si>
    <t>Montáž uzemňovacího vedení s upevněním, propojením a připojením pomocí svorek na povrchu vodičů FeZn drátem nebo lanem průměru do 10 mm</t>
  </si>
  <si>
    <t>975546349</t>
  </si>
  <si>
    <t>(70+(3*1.7))*1.2</t>
  </si>
  <si>
    <t>34</t>
  </si>
  <si>
    <t>354410730</t>
  </si>
  <si>
    <t>Součásti pro hromosvody a uzemňování vodiče  svodů dráty FeZn drát průměr 10 mm FeZn  1 kg=1,61m</t>
  </si>
  <si>
    <t>-1017240578</t>
  </si>
  <si>
    <t>Poznámka k položce:
Hmotnost: 0,62 kg/m</t>
  </si>
  <si>
    <t>90,12/1.61</t>
  </si>
  <si>
    <t>35</t>
  </si>
  <si>
    <t>210280211</t>
  </si>
  <si>
    <t>Měření zemních odporů zemniče prvního nebo samostatného</t>
  </si>
  <si>
    <t>-635156859</t>
  </si>
  <si>
    <t>36</t>
  </si>
  <si>
    <t>210280215</t>
  </si>
  <si>
    <t>Měření zemních odporů zemniče Příplatek k ceně za každý další zemnič v síti</t>
  </si>
  <si>
    <t>-63019214</t>
  </si>
  <si>
    <t>37</t>
  </si>
  <si>
    <t>210810014ROO</t>
  </si>
  <si>
    <t>Montáž izolovaných kabelů měděných bez ukončení do 1 kV uložených volně CYKY, CYKYD, CYKYDY, NYM, NYY, YSLY, 750 V, počtu a průřezu žil 4 x 16 mm2</t>
  </si>
  <si>
    <t>352296856</t>
  </si>
  <si>
    <t>(70+3*1,7)*1,2</t>
  </si>
  <si>
    <t>38</t>
  </si>
  <si>
    <t>210810005</t>
  </si>
  <si>
    <t>Montáž izolovaných kabelů měděných bez ukončení do 1 kV uložených volně CYKY, CYKYD, CYKYDY, NYM, NYY, YSLY, 750 V, počtu a průřezu žil 3 x 1,5 mm2</t>
  </si>
  <si>
    <t>322712662</t>
  </si>
  <si>
    <t>39</t>
  </si>
  <si>
    <t>341110300</t>
  </si>
  <si>
    <t>Kabely silové s měděným jádrem pro jmenovité napětí 750 V CYKY  -J 3 x 1,5</t>
  </si>
  <si>
    <t>-822264885</t>
  </si>
  <si>
    <t>2*8</t>
  </si>
  <si>
    <t>Součet</t>
  </si>
  <si>
    <t>40</t>
  </si>
  <si>
    <t>341110800ROO</t>
  </si>
  <si>
    <t>kabely silové s měděným jádrem pro jmenovité napětí 750 V CYKY -  RE průřez   Cu číslo  bázová cena mm2       kg/m      Kč/m 4 x 16 RE  0,627    117,31</t>
  </si>
  <si>
    <t>-862176211</t>
  </si>
  <si>
    <t>90,12</t>
  </si>
  <si>
    <t>41</t>
  </si>
  <si>
    <t>210RO1</t>
  </si>
  <si>
    <t>Ostatní ukončení kabelů nebo vodičů montáž doplňků koncovek a uzávěrů rozdělovací hlavy nebo skříně typ KRH 100 Montáž smršťovací rozdělovací hlavy včetně materiálu TYP EN &gt; ROZDĚLOVACÍ HLAVA EN 4.1</t>
  </si>
  <si>
    <t>-641675035</t>
  </si>
  <si>
    <t>2+3</t>
  </si>
  <si>
    <t>46-M</t>
  </si>
  <si>
    <t>Zemní práce při extr.mont.pracích</t>
  </si>
  <si>
    <t>42</t>
  </si>
  <si>
    <t>460010025</t>
  </si>
  <si>
    <t>Vytyčení trasy inženýrských sítí v zastavěném prostoru</t>
  </si>
  <si>
    <t>824991339</t>
  </si>
  <si>
    <t xml:space="preserve">Poznámka k souboru cen:
1. V cenách jsou zahrnuty i náklady na: a) pochůzky projektovanou tratí, b) vyznačení budoucí trasy, c) rozmístění, očíslování a označení opěrných bodů, d) označení překážek a míst pro kabelové prostupy a podchodové štoly. </t>
  </si>
  <si>
    <t>70</t>
  </si>
  <si>
    <t>43</t>
  </si>
  <si>
    <t>460050024</t>
  </si>
  <si>
    <t>Hloubení nezapažených jam ručně pro stožáry s přemístěním výkopku do vzdálenosti 3 m od okraje jámy nebo naložením na dopravní prostředek, včetně zásypu, zhutnění a urovnání povrchu bez patky jednoduché na rovině, délky třídy 4 přes 10 do 13 m, v hornině</t>
  </si>
  <si>
    <t>1584010580</t>
  </si>
  <si>
    <t xml:space="preserve">Poznámka k souboru cen:
1. Ceny hloubení jam v hornině třídy 6 a 7 jsou stanoveny za použití pneumatického kladiva. </t>
  </si>
  <si>
    <t>44</t>
  </si>
  <si>
    <t>131301209</t>
  </si>
  <si>
    <t>Hloubení zapažených jam a zářezů s urovnáním dna do předepsaného profilu a spádu Příplatek k cenám za lepivost horniny tř. 4</t>
  </si>
  <si>
    <t>857504564</t>
  </si>
  <si>
    <t xml:space="preserve">Poznámka k souboru cen:
1. V cenách jsou započteny i náklady na případné nutné přemístění výkopku ve výkopišti a na přehození výkopku na přilehlém terénu na vzdálenost do 3 m od okraje jámy nebo naložení na dopravní prostředek. 2. Hloubení zapažených jam hloubky přes 16 m se oceňuje individuálně. 3. Náklady na svislé přemístění výkopku nad 1 m hloubky se určí dle ustanovení článku č. 3161 všeobecných podmínek katalogu. </t>
  </si>
  <si>
    <t>Poznámka k položce:
možnost výskytu i větších kamenů!</t>
  </si>
  <si>
    <t>45</t>
  </si>
  <si>
    <t>460080013</t>
  </si>
  <si>
    <t>Základové konstrukce základ bez bednění do rostlé zeminy z monolitického betonu tř. C 12/15</t>
  </si>
  <si>
    <t>-705122308</t>
  </si>
  <si>
    <t>46</t>
  </si>
  <si>
    <t>460150164</t>
  </si>
  <si>
    <t>Hloubení zapažených i nezapažených kabelových rýh ručně včetně urovnání dna s přemístěním výkopku do vzdálenosti 3 m od okraje jámy nebo naložením na dopravní prostředek šířky 35 cm, hloubky 80 cm, v hornině třídy 4</t>
  </si>
  <si>
    <t>-1486656161</t>
  </si>
  <si>
    <t>47</t>
  </si>
  <si>
    <t>460202164</t>
  </si>
  <si>
    <t>Hloubení nezapažených kabelových rýh strojně zarovnání kabelových rýh po výkopu strojně, šířka rýhy bez zarovnání rýh šířky 35 cm, hloubky 80 cm, v hornině třídy 4</t>
  </si>
  <si>
    <t>1757548676</t>
  </si>
  <si>
    <t>48</t>
  </si>
  <si>
    <t>460421182</t>
  </si>
  <si>
    <t>Kabelové lože včetně podsypu, zhutnění a urovnání povrchu z písku nebo štěrkopísku tloušťky 10 cm nad kabel zakryté plastovou fólií, šířky lože přes 25 do 50 cm</t>
  </si>
  <si>
    <t>-2127718168</t>
  </si>
  <si>
    <t xml:space="preserve">Poznámka k souboru cen:
1. V cenách -1021 až -1072, -1121 až -1172 a -1221 až -1272 nejsou započteny náklady na dodávku betonových a plastových desek. Tato dodávka se oceňuje ve specifikaci. </t>
  </si>
  <si>
    <t>49</t>
  </si>
  <si>
    <t>460560134</t>
  </si>
  <si>
    <t>Zásyp kabelových rýh ručně včetně zhutnění a uložení výkopku do vrstev a urovnání povrchu šířky 35 cm hloubky 50 cm, v hornině třídy 4</t>
  </si>
  <si>
    <t>-170636561</t>
  </si>
  <si>
    <t>55.2 - SO-02 Chodník</t>
  </si>
  <si>
    <t xml:space="preserve">    5 - Komunikace</t>
  </si>
  <si>
    <t xml:space="preserve">    8 - Trubní vedení</t>
  </si>
  <si>
    <t xml:space="preserve">    9 - Ostatní konstrukce a práce-bourání</t>
  </si>
  <si>
    <t>112151311</t>
  </si>
  <si>
    <t>Pokácení stromu postupné bez spouštění částí kmene a koruny o průměru na řezné ploše pařezu přes 100 do 200 mm</t>
  </si>
  <si>
    <t>CS ÚRS 2013 01</t>
  </si>
  <si>
    <t>1979416168</t>
  </si>
  <si>
    <t>Poznámka k položce:
cena s odvětvením</t>
  </si>
  <si>
    <t>112201111</t>
  </si>
  <si>
    <t>Odstranění pařezu v rovině nebo na svahu do 1:5 o průměru pařezu na řezné ploše do 200 mm</t>
  </si>
  <si>
    <t>2060467636</t>
  </si>
  <si>
    <t>113107121R00</t>
  </si>
  <si>
    <t>Odstranění podkladů nebo krytů s přemístěním hmot na skládku na vzdálenost do 3 m nebo s naložením na dopravní prostředek v ploše jednotlivě do 50 m2 z kameniva hrubého drceného nebo jiného materiálu, o tl. vrstvy do 100 mm</t>
  </si>
  <si>
    <t>-232177808</t>
  </si>
  <si>
    <t>225,25</t>
  </si>
  <si>
    <t>113107132</t>
  </si>
  <si>
    <t>Odstranění podkladů nebo krytů s přemístěním hmot na skládku na vzdálenost do 3 m nebo s naložením na dopravní prostředek v ploše jednotlivě do 50 m2 z betonu prostého, o tl. vrstvy přes 150 do 300 mm</t>
  </si>
  <si>
    <t>1375620437</t>
  </si>
  <si>
    <t>113107141R00</t>
  </si>
  <si>
    <t>Odstranění podkladu pl do 50 m2 živičných tl 50 mm</t>
  </si>
  <si>
    <t>-1777685049</t>
  </si>
  <si>
    <t>Poznámka k položce:
Také okolo překážek</t>
  </si>
  <si>
    <t>117</t>
  </si>
  <si>
    <t>113202111</t>
  </si>
  <si>
    <t>Vytrhání obrub krajníků obrubníků stojatých</t>
  </si>
  <si>
    <t>-211753375</t>
  </si>
  <si>
    <t>121112011</t>
  </si>
  <si>
    <t>Sejmutí ornice ručně bez vodorovného přemístění s naložením na dopravní prostředek nebo s odhozením do 3 m tloušťky vrstvy do 150 mm</t>
  </si>
  <si>
    <t>-1308961321</t>
  </si>
  <si>
    <t>Poznámka k položce:
v případě, že ornicenebude znehodnocená, lze ji použít zpět. Jinak je potřeba provést její doplnění</t>
  </si>
  <si>
    <t>225*0.15</t>
  </si>
  <si>
    <t>122302201R00</t>
  </si>
  <si>
    <t>Odkopávky a prokopávky nezapažené pro silnice objemu do 100 m3 v hornině tř. 4</t>
  </si>
  <si>
    <t>1533885419</t>
  </si>
  <si>
    <t>Poznámka k položce:
podklad může být různorodý. Na vyrovnání nerovností a na provedení stupňů na parkovišti</t>
  </si>
  <si>
    <t>122302209</t>
  </si>
  <si>
    <t>Příplatek k odkopávkám a prokopávkám pro silnice v hornině tř. 4 za lepivost</t>
  </si>
  <si>
    <t>-1312294891</t>
  </si>
  <si>
    <t>Poplatek za uložení odpadu ze sypaniny na skládce (skládkovné)</t>
  </si>
  <si>
    <t>-1652628570</t>
  </si>
  <si>
    <t>33,75*2</t>
  </si>
  <si>
    <t>Rozprostření ornice tl vrstvy do 200 mm pl do 500 m2 v rovině nebo ve svahu do 1:5</t>
  </si>
  <si>
    <t>599374510</t>
  </si>
  <si>
    <t>Poznámka k položce:
včetně urovnání a odstranění kamenů.</t>
  </si>
  <si>
    <t>200</t>
  </si>
  <si>
    <t>Založení parkového trávníku výsevem plochy do 1000 m2 v rovině a ve svahu do 1:5</t>
  </si>
  <si>
    <t>-1651468822</t>
  </si>
  <si>
    <t>osivo směs travní parková</t>
  </si>
  <si>
    <t>1293584264</t>
  </si>
  <si>
    <t>258*0,2</t>
  </si>
  <si>
    <t>181411132</t>
  </si>
  <si>
    <t>Založení trávníku na půdě předem připravené plochy do 1000 m2 výsevem včetně utažení parkového na svahu přes 1:5 do 1:2</t>
  </si>
  <si>
    <t>615203957</t>
  </si>
  <si>
    <t>58</t>
  </si>
  <si>
    <t>182301123</t>
  </si>
  <si>
    <t>Rozprostření a urovnání ornice ve svahu sklonu přes 1:5 při souvislé ploše do 500 m2, tl. vrstvy přes 150 do 200 mm</t>
  </si>
  <si>
    <t>403778496</t>
  </si>
  <si>
    <t>Poznámka k položce:
včetně urovnání a odstranění kamenů</t>
  </si>
  <si>
    <t>R08</t>
  </si>
  <si>
    <t>Zahradní substrát tl. 15 cm</t>
  </si>
  <si>
    <t>-406626047</t>
  </si>
  <si>
    <t>258</t>
  </si>
  <si>
    <t>183101315</t>
  </si>
  <si>
    <t>Hloubení jamek pro vysazování rostlin v zemině tř.1 až 4 s výměnou půdy z 100% v rovině nebo na svahu do 1:5, objemu přes 0,125 do 0,40 m3</t>
  </si>
  <si>
    <t>1275227733</t>
  </si>
  <si>
    <t>184201111</t>
  </si>
  <si>
    <t>Výsadba stromů bez balu do předem vyhloubené jamky se zalitím v rovině nebo na svahu do 1:5, při výšce kmene do 1,8 m</t>
  </si>
  <si>
    <t>668587492</t>
  </si>
  <si>
    <t>026503050</t>
  </si>
  <si>
    <t>Dřeviny okrasné listnaté Javor mleč /Acer platanoides/ 150 - 180 cm       KK</t>
  </si>
  <si>
    <t>-2120969746</t>
  </si>
  <si>
    <t>185803511ROO</t>
  </si>
  <si>
    <t>Odstranění travního porostu, kamínků a kořínků s naložením a odvozem odpadu do 20 km</t>
  </si>
  <si>
    <t>-1235203529</t>
  </si>
  <si>
    <t>225</t>
  </si>
  <si>
    <t>181951102</t>
  </si>
  <si>
    <t>Úprava pláně v hornině tř. 1 až 4 se zhutněním</t>
  </si>
  <si>
    <t>-1849956300</t>
  </si>
  <si>
    <t>125+25</t>
  </si>
  <si>
    <t>R01</t>
  </si>
  <si>
    <t>Houpadlo na pružině - KONÍK (kompletní cena včetně dopravy a montáže) Tělo pružinového houpadla a se dátko jsou vyrobeny z vysoce kvalitního plastu HDPE (vysokotlaký celoprobarvený polyetylen, který se vyznačuje vysokou barevnou stálostí, odolností proti UV záření a hlavně bezpečností, protože je nelámavý a nehrozí tak žádné nebezpečí zranění dětí ostrými úlomky). Pružina houpadla je vyrobena ze speciální pružinářské oceli a je upravená vypalovanou práškovou barvou KOMAXIT. Veškerý spojovací materiál je pozinkovaný nebo nerezový.</t>
  </si>
  <si>
    <t>-1080957214</t>
  </si>
  <si>
    <t>Poznámka k položce:
3-8 let
dopadová plocha dle normy EN 1177 - trávník</t>
  </si>
  <si>
    <t>R02</t>
  </si>
  <si>
    <t>lavička s opěradlem k zabetonování (kompletní cena včetně dopravy a montáže) Lavička je vyrobena z dubového dřeva. Povrchová úprava tohoto dřeva spočívá v impregnaci a třívrstvé aplikaci vrchního lazurovacího laku, splňujícího podmínky normy EN 71/3 (bezpečné pro dětské hračky). Stojny lavičky jsou vyrobeny z konstrukční oceli (kovový profil 40 x 40 mm), která je proti korozi chráněna žárovým zinkováním, čímž se docílí velmi výrazného prodloužení životnosti lavičky. Tyto konstrukce jsou uloženy do betonového lože. Veškerý spojovací materiál je pozinkovaný nebo nerezový.</t>
  </si>
  <si>
    <t>-130525078</t>
  </si>
  <si>
    <t>Poznámka k položce:
1,6 x 0,48 x 0,8 m</t>
  </si>
  <si>
    <t>R03</t>
  </si>
  <si>
    <t>Odpadkový koš je vyroben ze smrkového dřeva. Povrchová úprava tohoto dřeva spočívá v impregnaci a aplikaci vrchního lazurovacího laku. Tato konstrukce je uložena do betonového lože. Kovový rám a vložka odpadkového koše jsou vyrobeny z pozinkované oceli. Veškeré kovové prvky jsou proti korozi chráněny žárovým zinkováním. Veškerý spojovací materiál je pozinkovaný nebo nerezový. Objem: 60 l (kompletní cena včetně dopravy a montáže)</t>
  </si>
  <si>
    <t>1151483949</t>
  </si>
  <si>
    <t>Poznámka k položce:
3-8 let</t>
  </si>
  <si>
    <t>R04</t>
  </si>
  <si>
    <t>Skluzavka se žebříkem - celokovová (kompletní cena včetně dopravy a montáže) Nosná konstrukce skluzavky je vyrobena z konstrukční oceli (kovový profil 100 x 100 mm), která je proti korozi chráněna povrchovou úpravou zinkováním, čímž se docílí velmi výrazného prodloužení životnosti herního prvku a vypalovanou barvou KOMAXIT dle odstínu RAL. Tyto konstrukce jsou uloženy do betonového lože. Veškeré další kovové prvky jsou také upravovány zinkováním a vypalovanou barvou KOMAXIT dle odstínu RAL. Skluzavka je vyrobena z třívrstvého laminátu. Čelo skluzavky je vyrobeno z vysoce kvalitního plastu HDPE (vysokotlaký, celoprobarvený polyetylen, který se vyznačuje vysokou barevnou stálostí, odolností proti UV záření a hlavně bezpečností, protože je nelámavý a nehrozí tak žádné nebezpečí zranění dětí ostrými úlomky). Podesta je vyrobena z vodovzdorné překližky nebo na přání zákazníka z HDPE. Veškerý spojovací materiál je pozinkovaný nebo nerezový.</t>
  </si>
  <si>
    <t>1902407260</t>
  </si>
  <si>
    <t>Poznámka k položce:
rozměry 1 x 2,94 x 1,79 m
dopadová plocha dle normy EN 1177 - trávník
3-14 let</t>
  </si>
  <si>
    <t>R05</t>
  </si>
  <si>
    <t>Vahadlová čtyřhoupačka - celokovová (kompletní cena včetně dopravy a montáže) Rameno houpačky je vyrobeno z konstrukční oceli (kovový profil 100 x 100 mm), která je proti korozi chráněna povrchovou úpravou zinkováním, čímž se docílí velmi výrazného prodloužení životnosti herního prvku a vypalovanou barvou KOMAXIT dle odstínu RAL, je ukotvena vratovými šrouby do nosné konstrukce. Nosná konstrukce houpačky je ocelová a je proti korozi chráněna žárovým zinkováním a uložena do betonového lože. Sedáky jsou vyrobeny z vysoce kvalitního plastu HDPE (vysokotlaký, celoprobarvený polyethylen, který se vyznačuje vysokou barevnou stálostí, odolností proti UV záření a hlavně bezpečností, protože je nelámavý a nehrozí tak žádné nebezpečí zranění dětí ostrými úlomky). Madla jsou ocelová a jsou upravena zinkováním a vypalovanou práškovou barvou KOMAXIT dle odstínu RAL. Houpačka je konstruována s ohledem na vysoké namáhání a dlouhou životnost. Nárazy jsou tlumeny pryžovými dorazy. Veškerý spojovací materiál je pozinkovaný nebo nerezový.</t>
  </si>
  <si>
    <t>106746237</t>
  </si>
  <si>
    <t>Poznámka k položce:
dopadová plocha dle normy EN 1177 - trávník
3-12 let</t>
  </si>
  <si>
    <t>R06</t>
  </si>
  <si>
    <t>oprava zídky o min rozměru 7,2x2,5x0,3 m ze všech stran na tenis - odstranění původní omítky a provedení nové vhodné omítky včetně nátěru a penetrace a umístění perlinky. S vhodností pro tenis. Provedení izolace proti vodě z vrchní strany</t>
  </si>
  <si>
    <t>355266074</t>
  </si>
  <si>
    <t>65</t>
  </si>
  <si>
    <t>R07</t>
  </si>
  <si>
    <t>odstranění nesoudržné barvy, odrezivění, obrus, odmastění a nátěr barvou 2x jak pletiva tak i sloupků a vzpěr. Výška do 3 m</t>
  </si>
  <si>
    <t>-1165404028</t>
  </si>
  <si>
    <t>86</t>
  </si>
  <si>
    <t>Komunikace</t>
  </si>
  <si>
    <t>564231111</t>
  </si>
  <si>
    <t>Podklad nebo podsyp ze štěrkopísku ŠP s rozprostřením, vlhčením a zhutněním, po zhutnění tl. 100 mm</t>
  </si>
  <si>
    <t>1532848549</t>
  </si>
  <si>
    <t>121*0,6</t>
  </si>
  <si>
    <t>596411111R</t>
  </si>
  <si>
    <t>Kladení dlažby z betonových vegetačních dlaždic komunikací pro pěší s ložem z kameniva těženého nebo drceného tl. do 40 mm,</t>
  </si>
  <si>
    <t>-751885278</t>
  </si>
  <si>
    <t>592451100R</t>
  </si>
  <si>
    <t>dlaždice betonové 60x60 x 6 přírodní, vibrolisovaná, XF4</t>
  </si>
  <si>
    <t>ks</t>
  </si>
  <si>
    <t>-1924771651</t>
  </si>
  <si>
    <t>190</t>
  </si>
  <si>
    <t>564851111RO</t>
  </si>
  <si>
    <t>Podklad ze štěrkodrtě ŠDB tl 150 mm se zhutněním</t>
  </si>
  <si>
    <t>-343720478</t>
  </si>
  <si>
    <t>125</t>
  </si>
  <si>
    <t>564871111</t>
  </si>
  <si>
    <t>Podklad ze štěrkodrti ŠD s rozprostřením a zhutněním, po zhutnění tl. 250 mm</t>
  </si>
  <si>
    <t>-1276411356</t>
  </si>
  <si>
    <t>573191111</t>
  </si>
  <si>
    <t>Nátěr infiltrační kationaktivní v množství emulzí 1 kg/m2</t>
  </si>
  <si>
    <t>435353892</t>
  </si>
  <si>
    <t>573231111</t>
  </si>
  <si>
    <t>Postřik živičný spojovací ze silniční emulze v množství do 0,7 kg/m2</t>
  </si>
  <si>
    <t>-1517669221</t>
  </si>
  <si>
    <t>330</t>
  </si>
  <si>
    <t>577134111</t>
  </si>
  <si>
    <t>Asfaltový beton vrstva obrusná ACO 11 (ABS) tř. I tl 40 mm š do 3 m z nemodifikovaného asfaltu</t>
  </si>
  <si>
    <t>-630589255</t>
  </si>
  <si>
    <t>16*0,5+330</t>
  </si>
  <si>
    <t>596211112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</si>
  <si>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přes 100 do 300 m2</t>
  </si>
  <si>
    <t>42095780</t>
  </si>
  <si>
    <t>592451800RO2</t>
  </si>
  <si>
    <t>dlaždice betonové dlažba zámková (ČSN EN 1338) dlažba zámková UNI 1 m2=39 kusů 20 x 16,5 x 6 šedá</t>
  </si>
  <si>
    <t>1659771067</t>
  </si>
  <si>
    <t>124</t>
  </si>
  <si>
    <t>592451890R00</t>
  </si>
  <si>
    <t>dlaždice betonové dlažba zámková (ČSN EN 1338) dlažba zámková 1 m2=36 kusů 20 x 16,5 x 6 červená</t>
  </si>
  <si>
    <t>-1633081035</t>
  </si>
  <si>
    <t>0,4*1,5*2</t>
  </si>
  <si>
    <t>596211210</t>
  </si>
  <si>
    <t>Kladení dlažby z betonových zámkových dlaždic komunikací pro pěší s ložem z kameniva těženého nebo drceného tl. do 40 mm, s vyplněním spár s dvojitým hutněním, vibrováním a se smetením přebytečného materiálu na krajnici tl. 80 mm skupiny A, pro plochy do 50 m2</t>
  </si>
  <si>
    <t>-1262937769</t>
  </si>
  <si>
    <t>Poznámka k položce:
v místě vjezdu</t>
  </si>
  <si>
    <t>20+5,6</t>
  </si>
  <si>
    <t>592451800RO1</t>
  </si>
  <si>
    <t>-1127814223</t>
  </si>
  <si>
    <t>592451890RO1</t>
  </si>
  <si>
    <t>dlaždice betonové dlažba zámková (ČSN EN 1338) dlažba zámková 1 m2=36 kusů 20 x 16,5 x 8 červená</t>
  </si>
  <si>
    <t>292277503</t>
  </si>
  <si>
    <t>5,6</t>
  </si>
  <si>
    <t>Trubní vedení</t>
  </si>
  <si>
    <t>899914111R00</t>
  </si>
  <si>
    <t>Montáž ocelové chráničky D 159 x 10 mm</t>
  </si>
  <si>
    <t>-1331429017</t>
  </si>
  <si>
    <t>286193200R00</t>
  </si>
  <si>
    <t>chránička dělená, PE-HD d 110</t>
  </si>
  <si>
    <t>-1082830259</t>
  </si>
  <si>
    <t>Ostatní konstrukce a práce-bourání</t>
  </si>
  <si>
    <t>592174670</t>
  </si>
  <si>
    <t>obrubník betonový silniční nájezdový vibrolisovaný XF4,  100x15x15 cm</t>
  </si>
  <si>
    <t>1654003826</t>
  </si>
  <si>
    <t>14,3</t>
  </si>
  <si>
    <t>592174650R00</t>
  </si>
  <si>
    <t>obrubník betonový silniční 100x8x25 cm vibrolisovaný XF4</t>
  </si>
  <si>
    <t>-1999496904</t>
  </si>
  <si>
    <t>193+27+9*1,5+2</t>
  </si>
  <si>
    <t>911111111</t>
  </si>
  <si>
    <t>Montáž zábradlí ocelového zabetonovaného - s povrchovou úpravou. Se zarážkou pro slepeckou hůl. Na 4 místech.</t>
  </si>
  <si>
    <t>1447390280</t>
  </si>
  <si>
    <t>3,8+2,8+2,8+1,7</t>
  </si>
  <si>
    <t>31686525R01</t>
  </si>
  <si>
    <t>výrobky trubkové s povrchovou protikorozní úpravou.</t>
  </si>
  <si>
    <t>-1152520339</t>
  </si>
  <si>
    <t>Poznámka k položce:
S minimálním počtem trubek dle obrázku -vzorový řez
3,8 m, 2,8m, 2,8 m, 1,7 m</t>
  </si>
  <si>
    <t>916131213ROO</t>
  </si>
  <si>
    <t>Osazení silničního obrubníku betonového stojatého s boční opěrou do lože z betonu prostého C20/25 XF3, zřízení lože, zatření spár</t>
  </si>
  <si>
    <t>-504519661</t>
  </si>
  <si>
    <t>916231213</t>
  </si>
  <si>
    <t>Osazení chodníkového obrubníku betonového se zřízením lože, s vyplněním a zatřením spár cementovou maltou stojatého s boční opěrou z betonu prostého tř. C 20/25 XF3, do lože z betonu prostého téže značky</t>
  </si>
  <si>
    <t>2093472658</t>
  </si>
  <si>
    <t>235,5</t>
  </si>
  <si>
    <t>50</t>
  </si>
  <si>
    <t>919112221</t>
  </si>
  <si>
    <t>Řezání dilatačních spár v živičném krytu vytvoření komůrky pro těsnící zálivku šířky 15 mm, hloubky 20 mm</t>
  </si>
  <si>
    <t>-730516186</t>
  </si>
  <si>
    <t>51</t>
  </si>
  <si>
    <t>919121111</t>
  </si>
  <si>
    <t>Utěsnění dilatačních spár zálivkou za studena v cementobetonovém nebo živičném krytu včetně adhezního nátěru s těsnicím profilem pod zálivkou, pro komůrky šířky 10 mm, hloubky 20 mm</t>
  </si>
  <si>
    <t>-1608238763</t>
  </si>
  <si>
    <t>52</t>
  </si>
  <si>
    <t>919731121</t>
  </si>
  <si>
    <t>Zarovnání styčné plochy podkladu nebo krytu živičného tl do 50 mm</t>
  </si>
  <si>
    <t>1166829183</t>
  </si>
  <si>
    <t>53</t>
  </si>
  <si>
    <t>919735112</t>
  </si>
  <si>
    <t>Řezání stávajícího živičného krytu hl do 100 mm</t>
  </si>
  <si>
    <t>-646720621</t>
  </si>
  <si>
    <t>16+26</t>
  </si>
  <si>
    <t>54</t>
  </si>
  <si>
    <t>938902122R</t>
  </si>
  <si>
    <t>Čištění asfaltových ploch tlakovou vodou</t>
  </si>
  <si>
    <t>770095041</t>
  </si>
  <si>
    <t>966001211</t>
  </si>
  <si>
    <t>Odstranění lavičky parkové stabilní zabetonované</t>
  </si>
  <si>
    <t>-462281972</t>
  </si>
  <si>
    <t>56</t>
  </si>
  <si>
    <t>997221551</t>
  </si>
  <si>
    <t>Vodorovná doprava suti ze sypkých materiálů do 1 km</t>
  </si>
  <si>
    <t>983401177</t>
  </si>
  <si>
    <t>kamenivo včetně špatné znehodnocené ornice</t>
  </si>
  <si>
    <t>29,283</t>
  </si>
  <si>
    <t>11,466</t>
  </si>
  <si>
    <t>57</t>
  </si>
  <si>
    <t>997221559R</t>
  </si>
  <si>
    <t>Příplatek ZKD 1 km u vodorovné dopravy suti ze sypkých materiálů 1km</t>
  </si>
  <si>
    <t>-227887282</t>
  </si>
  <si>
    <t>9*40,749</t>
  </si>
  <si>
    <t>997221561</t>
  </si>
  <si>
    <t>Vodorovná doprava suti z kusových materiálů do 1 km</t>
  </si>
  <si>
    <t>1777432869</t>
  </si>
  <si>
    <t>0,41+112,625</t>
  </si>
  <si>
    <t>59</t>
  </si>
  <si>
    <t>997221569R01</t>
  </si>
  <si>
    <t>Příplatek ZKD 1 km u vodorovné dopravy suti z kusových materiálů</t>
  </si>
  <si>
    <t>-2072399733</t>
  </si>
  <si>
    <t>Poznámka k položce:
do 2 km</t>
  </si>
  <si>
    <t>9*113,035</t>
  </si>
  <si>
    <t>60</t>
  </si>
  <si>
    <t>997221815</t>
  </si>
  <si>
    <t>Poplatek za uložení betonového odpadu na skládce (skládkovné)</t>
  </si>
  <si>
    <t>-1782601093</t>
  </si>
  <si>
    <t>113,035</t>
  </si>
  <si>
    <t>62</t>
  </si>
  <si>
    <t>997221845</t>
  </si>
  <si>
    <t>Poplatek za uložení odpadu z asfaltových povrchů na skládce (skládkovné)</t>
  </si>
  <si>
    <t>-1290062677</t>
  </si>
  <si>
    <t>63</t>
  </si>
  <si>
    <t>997221855</t>
  </si>
  <si>
    <t>Poplatek za uložení odpadu z kameniva na skládce (skládkovné)</t>
  </si>
  <si>
    <t>-1060922358</t>
  </si>
  <si>
    <t>998225111</t>
  </si>
  <si>
    <t>Přesun hmot pro pozemní komunikace s krytem z kamene, monolitickým betonovým nebo živičným</t>
  </si>
  <si>
    <t>-637070791</t>
  </si>
  <si>
    <t>118,8</t>
  </si>
  <si>
    <t>55.3 - VRN</t>
  </si>
  <si>
    <t>Ing. Lucie Dvořáková</t>
  </si>
  <si>
    <t>VRN - Vedlejší rozpočtové náklady</t>
  </si>
  <si>
    <t xml:space="preserve">    0 - Vedlejší rozpočtové náklady</t>
  </si>
  <si>
    <t>Vedlejší rozpočtové náklady</t>
  </si>
  <si>
    <t>010001000.1</t>
  </si>
  <si>
    <t>Základní rozdělení průvodních činností a nákladů průzkumné geodetické a projektové práce Dokuemtace o údržbě, použití a provozní řád bude projednán s investorem a předán v min 3 vyhotoveních v papírové podobě. Součástí bude dodání a osazení výstražných štítků, cedule s návodem na použití a s poučením a cedule s provozním řádem 1x. Cedule budou osazeny na oplocení. Bude se jednat o ceduly s odolností proti klimatickým podmínkám.</t>
  </si>
  <si>
    <t>Kč</t>
  </si>
  <si>
    <t>1024</t>
  </si>
  <si>
    <t>17298001</t>
  </si>
  <si>
    <t xml:space="preserve">Poznámka k položce:
V této položce jsou zahrnuty také náklady na zkoušky vylouhovatelnosti před uložením na skládku.   Dále náklady související se zjištěním výskytu sítí - sondy, zaměření, geometrický plán. </t>
  </si>
  <si>
    <t>020001000.1</t>
  </si>
  <si>
    <t>Vybudování provizorních cest. Nákladní vozidla se budou pohybovat po travnatém terénu. Vybourání části oplocení pro umožnění průjezdu technikou a zpětné vrácení do původního stavu.</t>
  </si>
  <si>
    <t>-2140070848</t>
  </si>
  <si>
    <t>030001000.1</t>
  </si>
  <si>
    <t>Základní rozdělení průvodních činností a nákladů zařízení staveniště</t>
  </si>
  <si>
    <t>-2048474748</t>
  </si>
  <si>
    <t>Poznámka k položce:
Vybavení staveniště, zabezpečení staveniště, zrušení staveniště,....</t>
  </si>
  <si>
    <t>040001000.1</t>
  </si>
  <si>
    <t>Základní rozdělení průvodních činností a nákladů inženýrská činnost</t>
  </si>
  <si>
    <t>-2099933076</t>
  </si>
  <si>
    <t>Poznámka k položce:
Je v tom také zahrnut  zkoušky únosnosti. Revize od nezávislého revizního technika na hřiště, vytvoření provozního řádu a umístění cedule na hřiště v množství 1 kus. Cedule bude z vhodného materiálu, aby ji bylo možné osadit do venkovních prostor.
Umístění 3 cedulí k chodníku s informací, že chodník není bezbariérový s vyznačením objízdné trasy. (Řešit obdobně jako je řešeno u chodníku na parkovišti).</t>
  </si>
  <si>
    <t>060001000</t>
  </si>
  <si>
    <t>Základní rozdělení průvodních činností a nákladů územní vlivy</t>
  </si>
  <si>
    <t>1397197693</t>
  </si>
  <si>
    <t>Poznámka k položce:
Obsahuje třeba zajištění materiálů na mezideponii. Čerpání vody ze staveniště, špatné klimatické podmínky a i jiné vlivy. Dále se jedná o stísněné podmínky a další vlivy</t>
  </si>
  <si>
    <t>070001000</t>
  </si>
  <si>
    <t>Základní rozdělení průvodních činností a nákladů provozní vlivy</t>
  </si>
  <si>
    <t>366098385</t>
  </si>
  <si>
    <t xml:space="preserve">Poznámka k položce:
Tato položka zapracovává vybudování provizorních cest. Zajištěn přístup ke všem objektům po celou dobu realizace stavby </t>
  </si>
  <si>
    <t>080001000</t>
  </si>
  <si>
    <t>Základní rozdělení průvodních činností a nákladů přesun stavebních kapacit</t>
  </si>
  <si>
    <t>79457079</t>
  </si>
  <si>
    <t>090001000</t>
  </si>
  <si>
    <t>Základní rozdělení průvodních činností a nákladů ostatní náklady. Uvedení příjezdových ploch do předešlého stavu (urovnání terénu, odtranění kamenů a dalších nežádoucích věcí, osetí trávou,..)</t>
  </si>
  <si>
    <t>262144</t>
  </si>
  <si>
    <t>220086483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</si>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</sst>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7" xfId="0" applyFont="1" applyFill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16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16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28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166" fontId="29" fillId="0" borderId="14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6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3" fillId="0" borderId="27" xfId="0" applyFont="1" applyBorder="1" applyAlignment="1" applyProtection="1">
      <alignment horizontal="center" vertical="center"/>
      <protection/>
    </xf>
    <xf numFmtId="49" fontId="33" fillId="0" borderId="27" xfId="0" applyNumberFormat="1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center" vertical="center" wrapText="1"/>
      <protection/>
    </xf>
    <xf numFmtId="167" fontId="33" fillId="0" borderId="27" xfId="0" applyNumberFormat="1" applyFont="1" applyBorder="1" applyAlignment="1" applyProtection="1">
      <alignment vertical="center"/>
      <protection/>
    </xf>
    <xf numFmtId="4" fontId="33" fillId="3" borderId="27" xfId="0" applyNumberFormat="1" applyFont="1" applyFill="1" applyBorder="1" applyAlignment="1" applyProtection="1">
      <alignment vertical="center"/>
      <protection locked="0"/>
    </xf>
    <xf numFmtId="4" fontId="33" fillId="0" borderId="27" xfId="0" applyNumberFormat="1" applyFont="1" applyBorder="1" applyAlignment="1" applyProtection="1">
      <alignment vertical="center"/>
      <protection/>
    </xf>
    <xf numFmtId="0" fontId="33" fillId="0" borderId="4" xfId="0" applyFont="1" applyBorder="1" applyAlignment="1">
      <alignment vertical="center"/>
    </xf>
    <xf numFmtId="0" fontId="33" fillId="3" borderId="2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32" fillId="0" borderId="0" xfId="0" applyFont="1" applyBorder="1" applyAlignment="1" applyProtection="1">
      <alignment vertical="center" wrapText="1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7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34" fillId="2" borderId="0" xfId="20" applyFill="1"/>
    <xf numFmtId="0" fontId="35" fillId="0" borderId="0" xfId="20" applyFont="1" applyAlignment="1">
      <alignment horizontal="center" vertical="center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0" fontId="38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37" fillId="2" borderId="0" xfId="0" applyFont="1" applyFill="1" applyAlignment="1" applyProtection="1">
      <alignment vertical="center"/>
      <protection/>
    </xf>
    <xf numFmtId="0" fontId="36" fillId="2" borderId="0" xfId="0" applyFont="1" applyFill="1" applyAlignment="1" applyProtection="1">
      <alignment horizontal="left" vertical="center"/>
      <protection/>
    </xf>
    <xf numFmtId="0" fontId="38" fillId="2" borderId="0" xfId="20" applyFont="1" applyFill="1" applyAlignment="1" applyProtection="1">
      <alignment vertical="center"/>
      <protection/>
    </xf>
    <xf numFmtId="0" fontId="38" fillId="2" borderId="0" xfId="20" applyFont="1" applyFill="1" applyAlignment="1">
      <alignment vertical="center"/>
    </xf>
    <xf numFmtId="0" fontId="37" fillId="2" borderId="0" xfId="0" applyFont="1" applyFill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302" t="s">
        <v>0</v>
      </c>
      <c r="B1" s="303"/>
      <c r="C1" s="303"/>
      <c r="D1" s="304" t="s">
        <v>1</v>
      </c>
      <c r="E1" s="303"/>
      <c r="F1" s="303"/>
      <c r="G1" s="303"/>
      <c r="H1" s="303"/>
      <c r="I1" s="303"/>
      <c r="J1" s="303"/>
      <c r="K1" s="305" t="s">
        <v>696</v>
      </c>
      <c r="L1" s="305"/>
      <c r="M1" s="305"/>
      <c r="N1" s="305"/>
      <c r="O1" s="305"/>
      <c r="P1" s="305"/>
      <c r="Q1" s="305"/>
      <c r="R1" s="305"/>
      <c r="S1" s="305"/>
      <c r="T1" s="303"/>
      <c r="U1" s="303"/>
      <c r="V1" s="303"/>
      <c r="W1" s="305" t="s">
        <v>697</v>
      </c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297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95" customHeight="1"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4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258" t="s">
        <v>14</v>
      </c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2"/>
      <c r="AQ5" s="24"/>
      <c r="BE5" s="254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260" t="s">
        <v>17</v>
      </c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2"/>
      <c r="AQ6" s="24"/>
      <c r="BE6" s="255"/>
      <c r="BS6" s="17" t="s">
        <v>18</v>
      </c>
    </row>
    <row r="7" spans="2:71" ht="14.4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22</v>
      </c>
      <c r="AO7" s="22"/>
      <c r="AP7" s="22"/>
      <c r="AQ7" s="24"/>
      <c r="BE7" s="255"/>
      <c r="BS7" s="17" t="s">
        <v>23</v>
      </c>
    </row>
    <row r="8" spans="2:71" ht="14.45" customHeight="1">
      <c r="B8" s="21"/>
      <c r="C8" s="22"/>
      <c r="D8" s="30" t="s">
        <v>24</v>
      </c>
      <c r="E8" s="22"/>
      <c r="F8" s="22"/>
      <c r="G8" s="22"/>
      <c r="H8" s="22"/>
      <c r="I8" s="22"/>
      <c r="J8" s="22"/>
      <c r="K8" s="28" t="s">
        <v>25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26</v>
      </c>
      <c r="AL8" s="22"/>
      <c r="AM8" s="22"/>
      <c r="AN8" s="31" t="s">
        <v>27</v>
      </c>
      <c r="AO8" s="22"/>
      <c r="AP8" s="22"/>
      <c r="AQ8" s="24"/>
      <c r="BE8" s="255"/>
      <c r="BS8" s="17" t="s">
        <v>28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55"/>
      <c r="BS9" s="17" t="s">
        <v>29</v>
      </c>
    </row>
    <row r="10" spans="2:71" ht="14.45" customHeight="1">
      <c r="B10" s="21"/>
      <c r="C10" s="22"/>
      <c r="D10" s="30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31</v>
      </c>
      <c r="AL10" s="22"/>
      <c r="AM10" s="22"/>
      <c r="AN10" s="28" t="s">
        <v>32</v>
      </c>
      <c r="AO10" s="22"/>
      <c r="AP10" s="22"/>
      <c r="AQ10" s="24"/>
      <c r="BE10" s="255"/>
      <c r="BS10" s="17" t="s">
        <v>18</v>
      </c>
    </row>
    <row r="11" spans="2:71" ht="18.4" customHeight="1">
      <c r="B11" s="21"/>
      <c r="C11" s="22"/>
      <c r="D11" s="22"/>
      <c r="E11" s="28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34</v>
      </c>
      <c r="AL11" s="22"/>
      <c r="AM11" s="22"/>
      <c r="AN11" s="28" t="s">
        <v>32</v>
      </c>
      <c r="AO11" s="22"/>
      <c r="AP11" s="22"/>
      <c r="AQ11" s="24"/>
      <c r="BE11" s="255"/>
      <c r="BS11" s="17" t="s">
        <v>18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55"/>
      <c r="BS12" s="17" t="s">
        <v>18</v>
      </c>
    </row>
    <row r="13" spans="2:71" ht="14.45" customHeight="1">
      <c r="B13" s="21"/>
      <c r="C13" s="22"/>
      <c r="D13" s="30" t="s">
        <v>35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31</v>
      </c>
      <c r="AL13" s="22"/>
      <c r="AM13" s="22"/>
      <c r="AN13" s="32" t="s">
        <v>36</v>
      </c>
      <c r="AO13" s="22"/>
      <c r="AP13" s="22"/>
      <c r="AQ13" s="24"/>
      <c r="BE13" s="255"/>
      <c r="BS13" s="17" t="s">
        <v>18</v>
      </c>
    </row>
    <row r="14" spans="2:71" ht="13.5">
      <c r="B14" s="21"/>
      <c r="C14" s="22"/>
      <c r="D14" s="22"/>
      <c r="E14" s="261" t="s">
        <v>36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30" t="s">
        <v>34</v>
      </c>
      <c r="AL14" s="22"/>
      <c r="AM14" s="22"/>
      <c r="AN14" s="32" t="s">
        <v>36</v>
      </c>
      <c r="AO14" s="22"/>
      <c r="AP14" s="22"/>
      <c r="AQ14" s="24"/>
      <c r="BE14" s="255"/>
      <c r="BS14" s="17" t="s">
        <v>18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55"/>
      <c r="BS15" s="17" t="s">
        <v>4</v>
      </c>
    </row>
    <row r="16" spans="2:71" ht="14.45" customHeight="1">
      <c r="B16" s="21"/>
      <c r="C16" s="22"/>
      <c r="D16" s="30" t="s">
        <v>37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31</v>
      </c>
      <c r="AL16" s="22"/>
      <c r="AM16" s="22"/>
      <c r="AN16" s="28" t="s">
        <v>32</v>
      </c>
      <c r="AO16" s="22"/>
      <c r="AP16" s="22"/>
      <c r="AQ16" s="24"/>
      <c r="BE16" s="255"/>
      <c r="BS16" s="17" t="s">
        <v>4</v>
      </c>
    </row>
    <row r="17" spans="2:71" ht="18.4" customHeight="1">
      <c r="B17" s="21"/>
      <c r="C17" s="22"/>
      <c r="D17" s="22"/>
      <c r="E17" s="28" t="s">
        <v>38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34</v>
      </c>
      <c r="AL17" s="22"/>
      <c r="AM17" s="22"/>
      <c r="AN17" s="28" t="s">
        <v>32</v>
      </c>
      <c r="AO17" s="22"/>
      <c r="AP17" s="22"/>
      <c r="AQ17" s="24"/>
      <c r="BE17" s="255"/>
      <c r="BS17" s="17" t="s">
        <v>39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55"/>
      <c r="BS18" s="17" t="s">
        <v>6</v>
      </c>
    </row>
    <row r="19" spans="2:71" ht="14.45" customHeight="1">
      <c r="B19" s="21"/>
      <c r="C19" s="22"/>
      <c r="D19" s="30" t="s">
        <v>40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55"/>
      <c r="BS19" s="17" t="s">
        <v>6</v>
      </c>
    </row>
    <row r="20" spans="2:71" ht="48.75" customHeight="1">
      <c r="B20" s="21"/>
      <c r="C20" s="22"/>
      <c r="D20" s="22"/>
      <c r="E20" s="262" t="s">
        <v>41</v>
      </c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2"/>
      <c r="AP20" s="22"/>
      <c r="AQ20" s="24"/>
      <c r="BE20" s="255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55"/>
    </row>
    <row r="22" spans="2:57" ht="6.9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55"/>
    </row>
    <row r="23" spans="2:57" s="1" customFormat="1" ht="25.9" customHeight="1">
      <c r="B23" s="34"/>
      <c r="C23" s="35"/>
      <c r="D23" s="36" t="s">
        <v>42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63">
        <f>ROUND(AG51,2)</f>
        <v>0</v>
      </c>
      <c r="AL23" s="264"/>
      <c r="AM23" s="264"/>
      <c r="AN23" s="264"/>
      <c r="AO23" s="264"/>
      <c r="AP23" s="35"/>
      <c r="AQ23" s="38"/>
      <c r="BE23" s="256"/>
    </row>
    <row r="24" spans="2:57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56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65" t="s">
        <v>43</v>
      </c>
      <c r="M25" s="266"/>
      <c r="N25" s="266"/>
      <c r="O25" s="266"/>
      <c r="P25" s="35"/>
      <c r="Q25" s="35"/>
      <c r="R25" s="35"/>
      <c r="S25" s="35"/>
      <c r="T25" s="35"/>
      <c r="U25" s="35"/>
      <c r="V25" s="35"/>
      <c r="W25" s="265" t="s">
        <v>44</v>
      </c>
      <c r="X25" s="266"/>
      <c r="Y25" s="266"/>
      <c r="Z25" s="266"/>
      <c r="AA25" s="266"/>
      <c r="AB25" s="266"/>
      <c r="AC25" s="266"/>
      <c r="AD25" s="266"/>
      <c r="AE25" s="266"/>
      <c r="AF25" s="35"/>
      <c r="AG25" s="35"/>
      <c r="AH25" s="35"/>
      <c r="AI25" s="35"/>
      <c r="AJ25" s="35"/>
      <c r="AK25" s="265" t="s">
        <v>45</v>
      </c>
      <c r="AL25" s="266"/>
      <c r="AM25" s="266"/>
      <c r="AN25" s="266"/>
      <c r="AO25" s="266"/>
      <c r="AP25" s="35"/>
      <c r="AQ25" s="38"/>
      <c r="BE25" s="256"/>
    </row>
    <row r="26" spans="2:57" s="2" customFormat="1" ht="14.45" customHeight="1">
      <c r="B26" s="40"/>
      <c r="C26" s="41"/>
      <c r="D26" s="42" t="s">
        <v>46</v>
      </c>
      <c r="E26" s="41"/>
      <c r="F26" s="42" t="s">
        <v>47</v>
      </c>
      <c r="G26" s="41"/>
      <c r="H26" s="41"/>
      <c r="I26" s="41"/>
      <c r="J26" s="41"/>
      <c r="K26" s="41"/>
      <c r="L26" s="267">
        <v>0.21</v>
      </c>
      <c r="M26" s="268"/>
      <c r="N26" s="268"/>
      <c r="O26" s="268"/>
      <c r="P26" s="41"/>
      <c r="Q26" s="41"/>
      <c r="R26" s="41"/>
      <c r="S26" s="41"/>
      <c r="T26" s="41"/>
      <c r="U26" s="41"/>
      <c r="V26" s="41"/>
      <c r="W26" s="269">
        <f>ROUND(AZ51,2)</f>
        <v>0</v>
      </c>
      <c r="X26" s="268"/>
      <c r="Y26" s="268"/>
      <c r="Z26" s="268"/>
      <c r="AA26" s="268"/>
      <c r="AB26" s="268"/>
      <c r="AC26" s="268"/>
      <c r="AD26" s="268"/>
      <c r="AE26" s="268"/>
      <c r="AF26" s="41"/>
      <c r="AG26" s="41"/>
      <c r="AH26" s="41"/>
      <c r="AI26" s="41"/>
      <c r="AJ26" s="41"/>
      <c r="AK26" s="269">
        <f>ROUND(AV51,2)</f>
        <v>0</v>
      </c>
      <c r="AL26" s="268"/>
      <c r="AM26" s="268"/>
      <c r="AN26" s="268"/>
      <c r="AO26" s="268"/>
      <c r="AP26" s="41"/>
      <c r="AQ26" s="43"/>
      <c r="BE26" s="257"/>
    </row>
    <row r="27" spans="2:57" s="2" customFormat="1" ht="14.45" customHeight="1">
      <c r="B27" s="40"/>
      <c r="C27" s="41"/>
      <c r="D27" s="41"/>
      <c r="E27" s="41"/>
      <c r="F27" s="42" t="s">
        <v>48</v>
      </c>
      <c r="G27" s="41"/>
      <c r="H27" s="41"/>
      <c r="I27" s="41"/>
      <c r="J27" s="41"/>
      <c r="K27" s="41"/>
      <c r="L27" s="267">
        <v>0.15</v>
      </c>
      <c r="M27" s="268"/>
      <c r="N27" s="268"/>
      <c r="O27" s="268"/>
      <c r="P27" s="41"/>
      <c r="Q27" s="41"/>
      <c r="R27" s="41"/>
      <c r="S27" s="41"/>
      <c r="T27" s="41"/>
      <c r="U27" s="41"/>
      <c r="V27" s="41"/>
      <c r="W27" s="269">
        <f>ROUND(BA51,2)</f>
        <v>0</v>
      </c>
      <c r="X27" s="268"/>
      <c r="Y27" s="268"/>
      <c r="Z27" s="268"/>
      <c r="AA27" s="268"/>
      <c r="AB27" s="268"/>
      <c r="AC27" s="268"/>
      <c r="AD27" s="268"/>
      <c r="AE27" s="268"/>
      <c r="AF27" s="41"/>
      <c r="AG27" s="41"/>
      <c r="AH27" s="41"/>
      <c r="AI27" s="41"/>
      <c r="AJ27" s="41"/>
      <c r="AK27" s="269">
        <f>ROUND(AW51,2)</f>
        <v>0</v>
      </c>
      <c r="AL27" s="268"/>
      <c r="AM27" s="268"/>
      <c r="AN27" s="268"/>
      <c r="AO27" s="268"/>
      <c r="AP27" s="41"/>
      <c r="AQ27" s="43"/>
      <c r="BE27" s="257"/>
    </row>
    <row r="28" spans="2:57" s="2" customFormat="1" ht="14.45" customHeight="1" hidden="1">
      <c r="B28" s="40"/>
      <c r="C28" s="41"/>
      <c r="D28" s="41"/>
      <c r="E28" s="41"/>
      <c r="F28" s="42" t="s">
        <v>49</v>
      </c>
      <c r="G28" s="41"/>
      <c r="H28" s="41"/>
      <c r="I28" s="41"/>
      <c r="J28" s="41"/>
      <c r="K28" s="41"/>
      <c r="L28" s="267">
        <v>0.21</v>
      </c>
      <c r="M28" s="268"/>
      <c r="N28" s="268"/>
      <c r="O28" s="268"/>
      <c r="P28" s="41"/>
      <c r="Q28" s="41"/>
      <c r="R28" s="41"/>
      <c r="S28" s="41"/>
      <c r="T28" s="41"/>
      <c r="U28" s="41"/>
      <c r="V28" s="41"/>
      <c r="W28" s="269">
        <f>ROUND(BB51,2)</f>
        <v>0</v>
      </c>
      <c r="X28" s="268"/>
      <c r="Y28" s="268"/>
      <c r="Z28" s="268"/>
      <c r="AA28" s="268"/>
      <c r="AB28" s="268"/>
      <c r="AC28" s="268"/>
      <c r="AD28" s="268"/>
      <c r="AE28" s="268"/>
      <c r="AF28" s="41"/>
      <c r="AG28" s="41"/>
      <c r="AH28" s="41"/>
      <c r="AI28" s="41"/>
      <c r="AJ28" s="41"/>
      <c r="AK28" s="269">
        <v>0</v>
      </c>
      <c r="AL28" s="268"/>
      <c r="AM28" s="268"/>
      <c r="AN28" s="268"/>
      <c r="AO28" s="268"/>
      <c r="AP28" s="41"/>
      <c r="AQ28" s="43"/>
      <c r="BE28" s="257"/>
    </row>
    <row r="29" spans="2:57" s="2" customFormat="1" ht="14.45" customHeight="1" hidden="1">
      <c r="B29" s="40"/>
      <c r="C29" s="41"/>
      <c r="D29" s="41"/>
      <c r="E29" s="41"/>
      <c r="F29" s="42" t="s">
        <v>50</v>
      </c>
      <c r="G29" s="41"/>
      <c r="H29" s="41"/>
      <c r="I29" s="41"/>
      <c r="J29" s="41"/>
      <c r="K29" s="41"/>
      <c r="L29" s="267">
        <v>0.15</v>
      </c>
      <c r="M29" s="268"/>
      <c r="N29" s="268"/>
      <c r="O29" s="268"/>
      <c r="P29" s="41"/>
      <c r="Q29" s="41"/>
      <c r="R29" s="41"/>
      <c r="S29" s="41"/>
      <c r="T29" s="41"/>
      <c r="U29" s="41"/>
      <c r="V29" s="41"/>
      <c r="W29" s="269">
        <f>ROUND(BC51,2)</f>
        <v>0</v>
      </c>
      <c r="X29" s="268"/>
      <c r="Y29" s="268"/>
      <c r="Z29" s="268"/>
      <c r="AA29" s="268"/>
      <c r="AB29" s="268"/>
      <c r="AC29" s="268"/>
      <c r="AD29" s="268"/>
      <c r="AE29" s="268"/>
      <c r="AF29" s="41"/>
      <c r="AG29" s="41"/>
      <c r="AH29" s="41"/>
      <c r="AI29" s="41"/>
      <c r="AJ29" s="41"/>
      <c r="AK29" s="269">
        <v>0</v>
      </c>
      <c r="AL29" s="268"/>
      <c r="AM29" s="268"/>
      <c r="AN29" s="268"/>
      <c r="AO29" s="268"/>
      <c r="AP29" s="41"/>
      <c r="AQ29" s="43"/>
      <c r="BE29" s="257"/>
    </row>
    <row r="30" spans="2:57" s="2" customFormat="1" ht="14.45" customHeight="1" hidden="1">
      <c r="B30" s="40"/>
      <c r="C30" s="41"/>
      <c r="D30" s="41"/>
      <c r="E30" s="41"/>
      <c r="F30" s="42" t="s">
        <v>51</v>
      </c>
      <c r="G30" s="41"/>
      <c r="H30" s="41"/>
      <c r="I30" s="41"/>
      <c r="J30" s="41"/>
      <c r="K30" s="41"/>
      <c r="L30" s="267">
        <v>0</v>
      </c>
      <c r="M30" s="268"/>
      <c r="N30" s="268"/>
      <c r="O30" s="268"/>
      <c r="P30" s="41"/>
      <c r="Q30" s="41"/>
      <c r="R30" s="41"/>
      <c r="S30" s="41"/>
      <c r="T30" s="41"/>
      <c r="U30" s="41"/>
      <c r="V30" s="41"/>
      <c r="W30" s="269">
        <f>ROUND(BD51,2)</f>
        <v>0</v>
      </c>
      <c r="X30" s="268"/>
      <c r="Y30" s="268"/>
      <c r="Z30" s="268"/>
      <c r="AA30" s="268"/>
      <c r="AB30" s="268"/>
      <c r="AC30" s="268"/>
      <c r="AD30" s="268"/>
      <c r="AE30" s="268"/>
      <c r="AF30" s="41"/>
      <c r="AG30" s="41"/>
      <c r="AH30" s="41"/>
      <c r="AI30" s="41"/>
      <c r="AJ30" s="41"/>
      <c r="AK30" s="269">
        <v>0</v>
      </c>
      <c r="AL30" s="268"/>
      <c r="AM30" s="268"/>
      <c r="AN30" s="268"/>
      <c r="AO30" s="268"/>
      <c r="AP30" s="41"/>
      <c r="AQ30" s="43"/>
      <c r="BE30" s="257"/>
    </row>
    <row r="31" spans="2:57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56"/>
    </row>
    <row r="32" spans="2:57" s="1" customFormat="1" ht="25.9" customHeight="1">
      <c r="B32" s="34"/>
      <c r="C32" s="44"/>
      <c r="D32" s="45" t="s">
        <v>52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53</v>
      </c>
      <c r="U32" s="46"/>
      <c r="V32" s="46"/>
      <c r="W32" s="46"/>
      <c r="X32" s="270" t="s">
        <v>54</v>
      </c>
      <c r="Y32" s="271"/>
      <c r="Z32" s="271"/>
      <c r="AA32" s="271"/>
      <c r="AB32" s="271"/>
      <c r="AC32" s="46"/>
      <c r="AD32" s="46"/>
      <c r="AE32" s="46"/>
      <c r="AF32" s="46"/>
      <c r="AG32" s="46"/>
      <c r="AH32" s="46"/>
      <c r="AI32" s="46"/>
      <c r="AJ32" s="46"/>
      <c r="AK32" s="272">
        <f>SUM(AK23:AK30)</f>
        <v>0</v>
      </c>
      <c r="AL32" s="271"/>
      <c r="AM32" s="271"/>
      <c r="AN32" s="271"/>
      <c r="AO32" s="273"/>
      <c r="AP32" s="44"/>
      <c r="AQ32" s="48"/>
      <c r="BE32" s="256"/>
    </row>
    <row r="33" spans="2:43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44" s="1" customFormat="1" ht="36.95" customHeight="1">
      <c r="B39" s="34"/>
      <c r="C39" s="55" t="s">
        <v>55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44" s="1" customFormat="1" ht="6.95" customHeight="1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44" s="3" customFormat="1" ht="14.45" customHeight="1">
      <c r="B41" s="57"/>
      <c r="C41" s="58" t="s">
        <v>13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55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44" s="4" customFormat="1" ht="36.95" customHeight="1">
      <c r="B42" s="61"/>
      <c r="C42" s="62" t="s">
        <v>16</v>
      </c>
      <c r="D42" s="63"/>
      <c r="E42" s="63"/>
      <c r="F42" s="63"/>
      <c r="G42" s="63"/>
      <c r="H42" s="63"/>
      <c r="I42" s="63"/>
      <c r="J42" s="63"/>
      <c r="K42" s="63"/>
      <c r="L42" s="274" t="str">
        <f>K6</f>
        <v>K1708 Pěší propojení komunikací u nového parkoviště v ul. Bezručova v Litvínově</v>
      </c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63"/>
      <c r="AQ42" s="63"/>
      <c r="AR42" s="64"/>
    </row>
    <row r="43" spans="2:44" s="1" customFormat="1" ht="6.95" customHeight="1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44" s="1" customFormat="1" ht="13.5">
      <c r="B44" s="34"/>
      <c r="C44" s="58" t="s">
        <v>24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>Litvínov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26</v>
      </c>
      <c r="AJ44" s="56"/>
      <c r="AK44" s="56"/>
      <c r="AL44" s="56"/>
      <c r="AM44" s="276" t="str">
        <f>IF(AN8="","",AN8)</f>
        <v>4. 12. 2017</v>
      </c>
      <c r="AN44" s="277"/>
      <c r="AO44" s="56"/>
      <c r="AP44" s="56"/>
      <c r="AQ44" s="56"/>
      <c r="AR44" s="54"/>
    </row>
    <row r="45" spans="2:44" s="1" customFormat="1" ht="6.95" customHeight="1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 ht="13.5">
      <c r="B46" s="34"/>
      <c r="C46" s="58" t="s">
        <v>30</v>
      </c>
      <c r="D46" s="56"/>
      <c r="E46" s="56"/>
      <c r="F46" s="56"/>
      <c r="G46" s="56"/>
      <c r="H46" s="56"/>
      <c r="I46" s="56"/>
      <c r="J46" s="56"/>
      <c r="K46" s="56"/>
      <c r="L46" s="59" t="str">
        <f>IF(E11="","",E11)</f>
        <v>Město Litvínov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37</v>
      </c>
      <c r="AJ46" s="56"/>
      <c r="AK46" s="56"/>
      <c r="AL46" s="56"/>
      <c r="AM46" s="278" t="str">
        <f>IF(E17="","",E17)</f>
        <v>Ing. Lucie Dvořáová</v>
      </c>
      <c r="AN46" s="277"/>
      <c r="AO46" s="277"/>
      <c r="AP46" s="277"/>
      <c r="AQ46" s="56"/>
      <c r="AR46" s="54"/>
      <c r="AS46" s="279" t="s">
        <v>56</v>
      </c>
      <c r="AT46" s="280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34"/>
      <c r="C47" s="58" t="s">
        <v>35</v>
      </c>
      <c r="D47" s="56"/>
      <c r="E47" s="56"/>
      <c r="F47" s="56"/>
      <c r="G47" s="56"/>
      <c r="H47" s="56"/>
      <c r="I47" s="56"/>
      <c r="J47" s="56"/>
      <c r="K47" s="56"/>
      <c r="L47" s="59" t="str">
        <f>IF(E14="Vyplň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281"/>
      <c r="AT47" s="282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9" customHeight="1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283"/>
      <c r="AT48" s="266"/>
      <c r="AU48" s="35"/>
      <c r="AV48" s="35"/>
      <c r="AW48" s="35"/>
      <c r="AX48" s="35"/>
      <c r="AY48" s="35"/>
      <c r="AZ48" s="35"/>
      <c r="BA48" s="35"/>
      <c r="BB48" s="35"/>
      <c r="BC48" s="35"/>
      <c r="BD48" s="72"/>
    </row>
    <row r="49" spans="2:56" s="1" customFormat="1" ht="29.25" customHeight="1">
      <c r="B49" s="34"/>
      <c r="C49" s="284" t="s">
        <v>57</v>
      </c>
      <c r="D49" s="285"/>
      <c r="E49" s="285"/>
      <c r="F49" s="285"/>
      <c r="G49" s="285"/>
      <c r="H49" s="73"/>
      <c r="I49" s="286" t="s">
        <v>58</v>
      </c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7" t="s">
        <v>59</v>
      </c>
      <c r="AH49" s="285"/>
      <c r="AI49" s="285"/>
      <c r="AJ49" s="285"/>
      <c r="AK49" s="285"/>
      <c r="AL49" s="285"/>
      <c r="AM49" s="285"/>
      <c r="AN49" s="286" t="s">
        <v>60</v>
      </c>
      <c r="AO49" s="285"/>
      <c r="AP49" s="285"/>
      <c r="AQ49" s="74" t="s">
        <v>61</v>
      </c>
      <c r="AR49" s="54"/>
      <c r="AS49" s="75" t="s">
        <v>62</v>
      </c>
      <c r="AT49" s="76" t="s">
        <v>63</v>
      </c>
      <c r="AU49" s="76" t="s">
        <v>64</v>
      </c>
      <c r="AV49" s="76" t="s">
        <v>65</v>
      </c>
      <c r="AW49" s="76" t="s">
        <v>66</v>
      </c>
      <c r="AX49" s="76" t="s">
        <v>67</v>
      </c>
      <c r="AY49" s="76" t="s">
        <v>68</v>
      </c>
      <c r="AZ49" s="76" t="s">
        <v>69</v>
      </c>
      <c r="BA49" s="76" t="s">
        <v>70</v>
      </c>
      <c r="BB49" s="76" t="s">
        <v>71</v>
      </c>
      <c r="BC49" s="76" t="s">
        <v>72</v>
      </c>
      <c r="BD49" s="77" t="s">
        <v>73</v>
      </c>
    </row>
    <row r="50" spans="2:56" s="1" customFormat="1" ht="10.9" customHeight="1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2:90" s="4" customFormat="1" ht="32.45" customHeight="1">
      <c r="B51" s="61"/>
      <c r="C51" s="81" t="s">
        <v>74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291">
        <f>ROUND(SUM(AG52:AG54),2)</f>
        <v>0</v>
      </c>
      <c r="AH51" s="291"/>
      <c r="AI51" s="291"/>
      <c r="AJ51" s="291"/>
      <c r="AK51" s="291"/>
      <c r="AL51" s="291"/>
      <c r="AM51" s="291"/>
      <c r="AN51" s="292">
        <f>SUM(AG51,AT51)</f>
        <v>0</v>
      </c>
      <c r="AO51" s="292"/>
      <c r="AP51" s="292"/>
      <c r="AQ51" s="83" t="s">
        <v>32</v>
      </c>
      <c r="AR51" s="64"/>
      <c r="AS51" s="84">
        <f>ROUND(SUM(AS52:AS54),2)</f>
        <v>0</v>
      </c>
      <c r="AT51" s="85">
        <f>ROUND(SUM(AV51:AW51),2)</f>
        <v>0</v>
      </c>
      <c r="AU51" s="86">
        <f>ROUND(SUM(AU52:AU54),5)</f>
        <v>0</v>
      </c>
      <c r="AV51" s="85">
        <f>ROUND(AZ51*L26,2)</f>
        <v>0</v>
      </c>
      <c r="AW51" s="85">
        <f>ROUND(BA51*L27,2)</f>
        <v>0</v>
      </c>
      <c r="AX51" s="85">
        <f>ROUND(BB51*L26,2)</f>
        <v>0</v>
      </c>
      <c r="AY51" s="85">
        <f>ROUND(BC51*L27,2)</f>
        <v>0</v>
      </c>
      <c r="AZ51" s="85">
        <f>ROUND(SUM(AZ52:AZ54),2)</f>
        <v>0</v>
      </c>
      <c r="BA51" s="85">
        <f>ROUND(SUM(BA52:BA54),2)</f>
        <v>0</v>
      </c>
      <c r="BB51" s="85">
        <f>ROUND(SUM(BB52:BB54),2)</f>
        <v>0</v>
      </c>
      <c r="BC51" s="85">
        <f>ROUND(SUM(BC52:BC54),2)</f>
        <v>0</v>
      </c>
      <c r="BD51" s="87">
        <f>ROUND(SUM(BD52:BD54),2)</f>
        <v>0</v>
      </c>
      <c r="BS51" s="88" t="s">
        <v>75</v>
      </c>
      <c r="BT51" s="88" t="s">
        <v>76</v>
      </c>
      <c r="BU51" s="89" t="s">
        <v>77</v>
      </c>
      <c r="BV51" s="88" t="s">
        <v>78</v>
      </c>
      <c r="BW51" s="88" t="s">
        <v>5</v>
      </c>
      <c r="BX51" s="88" t="s">
        <v>79</v>
      </c>
      <c r="CL51" s="88" t="s">
        <v>20</v>
      </c>
    </row>
    <row r="52" spans="1:91" s="5" customFormat="1" ht="22.5" customHeight="1">
      <c r="A52" s="298" t="s">
        <v>698</v>
      </c>
      <c r="B52" s="90"/>
      <c r="C52" s="91"/>
      <c r="D52" s="290" t="s">
        <v>80</v>
      </c>
      <c r="E52" s="289"/>
      <c r="F52" s="289"/>
      <c r="G52" s="289"/>
      <c r="H52" s="289"/>
      <c r="I52" s="92"/>
      <c r="J52" s="290" t="s">
        <v>81</v>
      </c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8">
        <f>'55.1 - SO-01 Veřejné osvě...'!J27</f>
        <v>0</v>
      </c>
      <c r="AH52" s="289"/>
      <c r="AI52" s="289"/>
      <c r="AJ52" s="289"/>
      <c r="AK52" s="289"/>
      <c r="AL52" s="289"/>
      <c r="AM52" s="289"/>
      <c r="AN52" s="288">
        <f>SUM(AG52,AT52)</f>
        <v>0</v>
      </c>
      <c r="AO52" s="289"/>
      <c r="AP52" s="289"/>
      <c r="AQ52" s="93" t="s">
        <v>82</v>
      </c>
      <c r="AR52" s="94"/>
      <c r="AS52" s="95">
        <v>0</v>
      </c>
      <c r="AT52" s="96">
        <f>ROUND(SUM(AV52:AW52),2)</f>
        <v>0</v>
      </c>
      <c r="AU52" s="97">
        <f>'55.1 - SO-01 Veřejné osvě...'!P88</f>
        <v>0</v>
      </c>
      <c r="AV52" s="96">
        <f>'55.1 - SO-01 Veřejné osvě...'!J30</f>
        <v>0</v>
      </c>
      <c r="AW52" s="96">
        <f>'55.1 - SO-01 Veřejné osvě...'!J31</f>
        <v>0</v>
      </c>
      <c r="AX52" s="96">
        <f>'55.1 - SO-01 Veřejné osvě...'!J32</f>
        <v>0</v>
      </c>
      <c r="AY52" s="96">
        <f>'55.1 - SO-01 Veřejné osvě...'!J33</f>
        <v>0</v>
      </c>
      <c r="AZ52" s="96">
        <f>'55.1 - SO-01 Veřejné osvě...'!F30</f>
        <v>0</v>
      </c>
      <c r="BA52" s="96">
        <f>'55.1 - SO-01 Veřejné osvě...'!F31</f>
        <v>0</v>
      </c>
      <c r="BB52" s="96">
        <f>'55.1 - SO-01 Veřejné osvě...'!F32</f>
        <v>0</v>
      </c>
      <c r="BC52" s="96">
        <f>'55.1 - SO-01 Veřejné osvě...'!F33</f>
        <v>0</v>
      </c>
      <c r="BD52" s="98">
        <f>'55.1 - SO-01 Veřejné osvě...'!F34</f>
        <v>0</v>
      </c>
      <c r="BT52" s="99" t="s">
        <v>23</v>
      </c>
      <c r="BV52" s="99" t="s">
        <v>78</v>
      </c>
      <c r="BW52" s="99" t="s">
        <v>83</v>
      </c>
      <c r="BX52" s="99" t="s">
        <v>5</v>
      </c>
      <c r="CL52" s="99" t="s">
        <v>84</v>
      </c>
      <c r="CM52" s="99" t="s">
        <v>22</v>
      </c>
    </row>
    <row r="53" spans="1:91" s="5" customFormat="1" ht="22.5" customHeight="1">
      <c r="A53" s="298" t="s">
        <v>698</v>
      </c>
      <c r="B53" s="90"/>
      <c r="C53" s="91"/>
      <c r="D53" s="290" t="s">
        <v>85</v>
      </c>
      <c r="E53" s="289"/>
      <c r="F53" s="289"/>
      <c r="G53" s="289"/>
      <c r="H53" s="289"/>
      <c r="I53" s="92"/>
      <c r="J53" s="290" t="s">
        <v>86</v>
      </c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8">
        <f>'55.2 - SO-02 Chodník'!J27</f>
        <v>0</v>
      </c>
      <c r="AH53" s="289"/>
      <c r="AI53" s="289"/>
      <c r="AJ53" s="289"/>
      <c r="AK53" s="289"/>
      <c r="AL53" s="289"/>
      <c r="AM53" s="289"/>
      <c r="AN53" s="288">
        <f>SUM(AG53,AT53)</f>
        <v>0</v>
      </c>
      <c r="AO53" s="289"/>
      <c r="AP53" s="289"/>
      <c r="AQ53" s="93" t="s">
        <v>87</v>
      </c>
      <c r="AR53" s="94"/>
      <c r="AS53" s="95">
        <v>0</v>
      </c>
      <c r="AT53" s="96">
        <f>ROUND(SUM(AV53:AW53),2)</f>
        <v>0</v>
      </c>
      <c r="AU53" s="97">
        <f>'55.2 - SO-02 Chodník'!P82</f>
        <v>0</v>
      </c>
      <c r="AV53" s="96">
        <f>'55.2 - SO-02 Chodník'!J30</f>
        <v>0</v>
      </c>
      <c r="AW53" s="96">
        <f>'55.2 - SO-02 Chodník'!J31</f>
        <v>0</v>
      </c>
      <c r="AX53" s="96">
        <f>'55.2 - SO-02 Chodník'!J32</f>
        <v>0</v>
      </c>
      <c r="AY53" s="96">
        <f>'55.2 - SO-02 Chodník'!J33</f>
        <v>0</v>
      </c>
      <c r="AZ53" s="96">
        <f>'55.2 - SO-02 Chodník'!F30</f>
        <v>0</v>
      </c>
      <c r="BA53" s="96">
        <f>'55.2 - SO-02 Chodník'!F31</f>
        <v>0</v>
      </c>
      <c r="BB53" s="96">
        <f>'55.2 - SO-02 Chodník'!F32</f>
        <v>0</v>
      </c>
      <c r="BC53" s="96">
        <f>'55.2 - SO-02 Chodník'!F33</f>
        <v>0</v>
      </c>
      <c r="BD53" s="98">
        <f>'55.2 - SO-02 Chodník'!F34</f>
        <v>0</v>
      </c>
      <c r="BT53" s="99" t="s">
        <v>23</v>
      </c>
      <c r="BV53" s="99" t="s">
        <v>78</v>
      </c>
      <c r="BW53" s="99" t="s">
        <v>88</v>
      </c>
      <c r="BX53" s="99" t="s">
        <v>5</v>
      </c>
      <c r="CL53" s="99" t="s">
        <v>32</v>
      </c>
      <c r="CM53" s="99" t="s">
        <v>22</v>
      </c>
    </row>
    <row r="54" spans="1:91" s="5" customFormat="1" ht="22.5" customHeight="1">
      <c r="A54" s="298" t="s">
        <v>698</v>
      </c>
      <c r="B54" s="90"/>
      <c r="C54" s="91"/>
      <c r="D54" s="290" t="s">
        <v>89</v>
      </c>
      <c r="E54" s="289"/>
      <c r="F54" s="289"/>
      <c r="G54" s="289"/>
      <c r="H54" s="289"/>
      <c r="I54" s="92"/>
      <c r="J54" s="290" t="s">
        <v>90</v>
      </c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8">
        <f>'55.3 - VRN'!J27</f>
        <v>0</v>
      </c>
      <c r="AH54" s="289"/>
      <c r="AI54" s="289"/>
      <c r="AJ54" s="289"/>
      <c r="AK54" s="289"/>
      <c r="AL54" s="289"/>
      <c r="AM54" s="289"/>
      <c r="AN54" s="288">
        <f>SUM(AG54,AT54)</f>
        <v>0</v>
      </c>
      <c r="AO54" s="289"/>
      <c r="AP54" s="289"/>
      <c r="AQ54" s="93" t="s">
        <v>87</v>
      </c>
      <c r="AR54" s="94"/>
      <c r="AS54" s="100">
        <v>0</v>
      </c>
      <c r="AT54" s="101">
        <f>ROUND(SUM(AV54:AW54),2)</f>
        <v>0</v>
      </c>
      <c r="AU54" s="102">
        <f>'55.3 - VRN'!P78</f>
        <v>0</v>
      </c>
      <c r="AV54" s="101">
        <f>'55.3 - VRN'!J30</f>
        <v>0</v>
      </c>
      <c r="AW54" s="101">
        <f>'55.3 - VRN'!J31</f>
        <v>0</v>
      </c>
      <c r="AX54" s="101">
        <f>'55.3 - VRN'!J32</f>
        <v>0</v>
      </c>
      <c r="AY54" s="101">
        <f>'55.3 - VRN'!J33</f>
        <v>0</v>
      </c>
      <c r="AZ54" s="101">
        <f>'55.3 - VRN'!F30</f>
        <v>0</v>
      </c>
      <c r="BA54" s="101">
        <f>'55.3 - VRN'!F31</f>
        <v>0</v>
      </c>
      <c r="BB54" s="101">
        <f>'55.3 - VRN'!F32</f>
        <v>0</v>
      </c>
      <c r="BC54" s="101">
        <f>'55.3 - VRN'!F33</f>
        <v>0</v>
      </c>
      <c r="BD54" s="103">
        <f>'55.3 - VRN'!F34</f>
        <v>0</v>
      </c>
      <c r="BT54" s="99" t="s">
        <v>23</v>
      </c>
      <c r="BV54" s="99" t="s">
        <v>78</v>
      </c>
      <c r="BW54" s="99" t="s">
        <v>91</v>
      </c>
      <c r="BX54" s="99" t="s">
        <v>5</v>
      </c>
      <c r="CL54" s="99" t="s">
        <v>92</v>
      </c>
      <c r="CM54" s="99" t="s">
        <v>22</v>
      </c>
    </row>
    <row r="55" spans="2:44" s="1" customFormat="1" ht="30" customHeight="1">
      <c r="B55" s="34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4"/>
    </row>
    <row r="56" spans="2:44" s="1" customFormat="1" ht="6.95" customHeight="1"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4"/>
    </row>
  </sheetData>
  <sheetProtection algorithmName="SHA-512" hashValue="pDkv5EnsIvaEWCvgsBi7vp2B4/5ryb5ayAjlU4jjdxfP93Zv58ekRDn5UqsNnHPEpaOz8fyVRVc8HDBOWFCvJg==" saltValue="f9ggLGttUek9CS6r5Oz7fg==" spinCount="100000" sheet="1" objects="1" scenarios="1" formatColumns="0" formatRows="0" sort="0" autoFilter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55.1 - SO-01 Veřejné osvě...'!C2" tooltip="55.1 - SO-01 Veřejné osvě..." display="/"/>
    <hyperlink ref="A53" location="'55.2 - SO-02 Chodník'!C2" tooltip="55.2 - SO-02 Chodník" display="/"/>
    <hyperlink ref="A54" location="'55.3 - VRN'!C2" tooltip="55.3 - VRN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300"/>
      <c r="C1" s="300"/>
      <c r="D1" s="299" t="s">
        <v>1</v>
      </c>
      <c r="E1" s="300"/>
      <c r="F1" s="301" t="s">
        <v>699</v>
      </c>
      <c r="G1" s="306" t="s">
        <v>700</v>
      </c>
      <c r="H1" s="306"/>
      <c r="I1" s="307"/>
      <c r="J1" s="301" t="s">
        <v>701</v>
      </c>
      <c r="K1" s="299" t="s">
        <v>93</v>
      </c>
      <c r="L1" s="301" t="s">
        <v>702</v>
      </c>
      <c r="M1" s="301"/>
      <c r="N1" s="301"/>
      <c r="O1" s="301"/>
      <c r="P1" s="301"/>
      <c r="Q1" s="301"/>
      <c r="R1" s="301"/>
      <c r="S1" s="301"/>
      <c r="T1" s="301"/>
      <c r="U1" s="297"/>
      <c r="V1" s="297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7" t="s">
        <v>83</v>
      </c>
    </row>
    <row r="3" spans="2:46" ht="6.95" customHeight="1">
      <c r="B3" s="18"/>
      <c r="C3" s="19"/>
      <c r="D3" s="19"/>
      <c r="E3" s="19"/>
      <c r="F3" s="19"/>
      <c r="G3" s="19"/>
      <c r="H3" s="19"/>
      <c r="I3" s="105"/>
      <c r="J3" s="19"/>
      <c r="K3" s="20"/>
      <c r="AT3" s="17" t="s">
        <v>22</v>
      </c>
    </row>
    <row r="4" spans="2:46" ht="36.95" customHeight="1">
      <c r="B4" s="21"/>
      <c r="C4" s="22"/>
      <c r="D4" s="23" t="s">
        <v>94</v>
      </c>
      <c r="E4" s="22"/>
      <c r="F4" s="22"/>
      <c r="G4" s="22"/>
      <c r="H4" s="22"/>
      <c r="I4" s="106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06"/>
      <c r="J5" s="22"/>
      <c r="K5" s="24"/>
    </row>
    <row r="6" spans="2:11" ht="13.5">
      <c r="B6" s="21"/>
      <c r="C6" s="22"/>
      <c r="D6" s="30" t="s">
        <v>16</v>
      </c>
      <c r="E6" s="22"/>
      <c r="F6" s="22"/>
      <c r="G6" s="22"/>
      <c r="H6" s="22"/>
      <c r="I6" s="106"/>
      <c r="J6" s="22"/>
      <c r="K6" s="24"/>
    </row>
    <row r="7" spans="2:11" ht="22.5" customHeight="1">
      <c r="B7" s="21"/>
      <c r="C7" s="22"/>
      <c r="D7" s="22"/>
      <c r="E7" s="293" t="str">
        <f>'Rekapitulace stavby'!K6</f>
        <v>K1708 Pěší propojení komunikací u nového parkoviště v ul. Bezručova v Litvínově</v>
      </c>
      <c r="F7" s="259"/>
      <c r="G7" s="259"/>
      <c r="H7" s="259"/>
      <c r="I7" s="106"/>
      <c r="J7" s="22"/>
      <c r="K7" s="24"/>
    </row>
    <row r="8" spans="2:11" s="1" customFormat="1" ht="13.5">
      <c r="B8" s="34"/>
      <c r="C8" s="35"/>
      <c r="D8" s="30" t="s">
        <v>95</v>
      </c>
      <c r="E8" s="35"/>
      <c r="F8" s="35"/>
      <c r="G8" s="35"/>
      <c r="H8" s="35"/>
      <c r="I8" s="107"/>
      <c r="J8" s="35"/>
      <c r="K8" s="38"/>
    </row>
    <row r="9" spans="2:11" s="1" customFormat="1" ht="36.95" customHeight="1">
      <c r="B9" s="34"/>
      <c r="C9" s="35"/>
      <c r="D9" s="35"/>
      <c r="E9" s="294" t="s">
        <v>96</v>
      </c>
      <c r="F9" s="266"/>
      <c r="G9" s="266"/>
      <c r="H9" s="266"/>
      <c r="I9" s="107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7"/>
      <c r="J10" s="35"/>
      <c r="K10" s="38"/>
    </row>
    <row r="11" spans="2:11" s="1" customFormat="1" ht="14.45" customHeight="1">
      <c r="B11" s="34"/>
      <c r="C11" s="35"/>
      <c r="D11" s="30" t="s">
        <v>19</v>
      </c>
      <c r="E11" s="35"/>
      <c r="F11" s="28" t="s">
        <v>84</v>
      </c>
      <c r="G11" s="35"/>
      <c r="H11" s="35"/>
      <c r="I11" s="108" t="s">
        <v>21</v>
      </c>
      <c r="J11" s="28" t="s">
        <v>97</v>
      </c>
      <c r="K11" s="38"/>
    </row>
    <row r="12" spans="2:11" s="1" customFormat="1" ht="14.45" customHeight="1">
      <c r="B12" s="34"/>
      <c r="C12" s="35"/>
      <c r="D12" s="30" t="s">
        <v>24</v>
      </c>
      <c r="E12" s="35"/>
      <c r="F12" s="28" t="s">
        <v>98</v>
      </c>
      <c r="G12" s="35"/>
      <c r="H12" s="35"/>
      <c r="I12" s="108" t="s">
        <v>26</v>
      </c>
      <c r="J12" s="109" t="str">
        <f>'Rekapitulace stavby'!AN8</f>
        <v>4. 12. 2017</v>
      </c>
      <c r="K12" s="38"/>
    </row>
    <row r="13" spans="2:11" s="1" customFormat="1" ht="21.75" customHeight="1">
      <c r="B13" s="34"/>
      <c r="C13" s="35"/>
      <c r="D13" s="27" t="s">
        <v>99</v>
      </c>
      <c r="E13" s="35"/>
      <c r="F13" s="110" t="s">
        <v>100</v>
      </c>
      <c r="G13" s="35"/>
      <c r="H13" s="35"/>
      <c r="I13" s="107"/>
      <c r="J13" s="35"/>
      <c r="K13" s="38"/>
    </row>
    <row r="14" spans="2:11" s="1" customFormat="1" ht="14.45" customHeight="1">
      <c r="B14" s="34"/>
      <c r="C14" s="35"/>
      <c r="D14" s="30" t="s">
        <v>30</v>
      </c>
      <c r="E14" s="35"/>
      <c r="F14" s="35"/>
      <c r="G14" s="35"/>
      <c r="H14" s="35"/>
      <c r="I14" s="108" t="s">
        <v>31</v>
      </c>
      <c r="J14" s="28" t="str">
        <f>IF('Rekapitulace stavby'!AN10="","",'Rekapitulace stavby'!AN10)</f>
        <v/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Město Litvínov</v>
      </c>
      <c r="F15" s="35"/>
      <c r="G15" s="35"/>
      <c r="H15" s="35"/>
      <c r="I15" s="108" t="s">
        <v>34</v>
      </c>
      <c r="J15" s="28" t="str">
        <f>IF('Rekapitulace stavby'!AN11="","",'Rekapitulace stavby'!AN11)</f>
        <v/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07"/>
      <c r="J16" s="35"/>
      <c r="K16" s="38"/>
    </row>
    <row r="17" spans="2:11" s="1" customFormat="1" ht="14.45" customHeight="1">
      <c r="B17" s="34"/>
      <c r="C17" s="35"/>
      <c r="D17" s="30" t="s">
        <v>35</v>
      </c>
      <c r="E17" s="35"/>
      <c r="F17" s="35"/>
      <c r="G17" s="35"/>
      <c r="H17" s="35"/>
      <c r="I17" s="108" t="s">
        <v>31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08" t="s">
        <v>34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7"/>
      <c r="J19" s="35"/>
      <c r="K19" s="38"/>
    </row>
    <row r="20" spans="2:11" s="1" customFormat="1" ht="14.45" customHeight="1">
      <c r="B20" s="34"/>
      <c r="C20" s="35"/>
      <c r="D20" s="30" t="s">
        <v>37</v>
      </c>
      <c r="E20" s="35"/>
      <c r="F20" s="35"/>
      <c r="G20" s="35"/>
      <c r="H20" s="35"/>
      <c r="I20" s="108" t="s">
        <v>31</v>
      </c>
      <c r="J20" s="28" t="str">
        <f>IF('Rekapitulace stavby'!AN16="","",'Rekapitulace stavby'!AN16)</f>
        <v/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Ing. Lucie Dvořáová</v>
      </c>
      <c r="F21" s="35"/>
      <c r="G21" s="35"/>
      <c r="H21" s="35"/>
      <c r="I21" s="108" t="s">
        <v>34</v>
      </c>
      <c r="J21" s="28" t="str">
        <f>IF('Rekapitulace stavby'!AN17="","",'Rekapitulace stavby'!AN17)</f>
        <v/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7"/>
      <c r="J22" s="35"/>
      <c r="K22" s="38"/>
    </row>
    <row r="23" spans="2:11" s="1" customFormat="1" ht="14.45" customHeight="1">
      <c r="B23" s="34"/>
      <c r="C23" s="35"/>
      <c r="D23" s="30" t="s">
        <v>40</v>
      </c>
      <c r="E23" s="35"/>
      <c r="F23" s="35"/>
      <c r="G23" s="35"/>
      <c r="H23" s="35"/>
      <c r="I23" s="107"/>
      <c r="J23" s="35"/>
      <c r="K23" s="38"/>
    </row>
    <row r="24" spans="2:11" s="6" customFormat="1" ht="91.5" customHeight="1">
      <c r="B24" s="111"/>
      <c r="C24" s="112"/>
      <c r="D24" s="112"/>
      <c r="E24" s="262" t="s">
        <v>101</v>
      </c>
      <c r="F24" s="295"/>
      <c r="G24" s="295"/>
      <c r="H24" s="295"/>
      <c r="I24" s="113"/>
      <c r="J24" s="112"/>
      <c r="K24" s="114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7"/>
      <c r="J25" s="35"/>
      <c r="K25" s="38"/>
    </row>
    <row r="26" spans="2:11" s="1" customFormat="1" ht="6.95" customHeight="1">
      <c r="B26" s="34"/>
      <c r="C26" s="35"/>
      <c r="D26" s="79"/>
      <c r="E26" s="79"/>
      <c r="F26" s="79"/>
      <c r="G26" s="79"/>
      <c r="H26" s="79"/>
      <c r="I26" s="115"/>
      <c r="J26" s="79"/>
      <c r="K26" s="116"/>
    </row>
    <row r="27" spans="2:11" s="1" customFormat="1" ht="25.35" customHeight="1">
      <c r="B27" s="34"/>
      <c r="C27" s="35"/>
      <c r="D27" s="117" t="s">
        <v>42</v>
      </c>
      <c r="E27" s="35"/>
      <c r="F27" s="35"/>
      <c r="G27" s="35"/>
      <c r="H27" s="35"/>
      <c r="I27" s="107"/>
      <c r="J27" s="118">
        <f>ROUND(J88,2)</f>
        <v>0</v>
      </c>
      <c r="K27" s="38"/>
    </row>
    <row r="28" spans="2:11" s="1" customFormat="1" ht="6.95" customHeight="1">
      <c r="B28" s="34"/>
      <c r="C28" s="35"/>
      <c r="D28" s="79"/>
      <c r="E28" s="79"/>
      <c r="F28" s="79"/>
      <c r="G28" s="79"/>
      <c r="H28" s="79"/>
      <c r="I28" s="115"/>
      <c r="J28" s="79"/>
      <c r="K28" s="116"/>
    </row>
    <row r="29" spans="2:11" s="1" customFormat="1" ht="14.45" customHeight="1">
      <c r="B29" s="34"/>
      <c r="C29" s="35"/>
      <c r="D29" s="35"/>
      <c r="E29" s="35"/>
      <c r="F29" s="39" t="s">
        <v>44</v>
      </c>
      <c r="G29" s="35"/>
      <c r="H29" s="35"/>
      <c r="I29" s="119" t="s">
        <v>43</v>
      </c>
      <c r="J29" s="39" t="s">
        <v>45</v>
      </c>
      <c r="K29" s="38"/>
    </row>
    <row r="30" spans="2:11" s="1" customFormat="1" ht="14.45" customHeight="1">
      <c r="B30" s="34"/>
      <c r="C30" s="35"/>
      <c r="D30" s="42" t="s">
        <v>46</v>
      </c>
      <c r="E30" s="42" t="s">
        <v>47</v>
      </c>
      <c r="F30" s="120">
        <f>ROUND(SUM(BE88:BE232),2)</f>
        <v>0</v>
      </c>
      <c r="G30" s="35"/>
      <c r="H30" s="35"/>
      <c r="I30" s="121">
        <v>0.21</v>
      </c>
      <c r="J30" s="120">
        <f>ROUND(ROUND((SUM(BE88:BE232)),2)*I30,2)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48</v>
      </c>
      <c r="F31" s="120">
        <f>ROUND(SUM(BF88:BF232),2)</f>
        <v>0</v>
      </c>
      <c r="G31" s="35"/>
      <c r="H31" s="35"/>
      <c r="I31" s="121">
        <v>0.15</v>
      </c>
      <c r="J31" s="120">
        <f>ROUND(ROUND((SUM(BF88:BF232)),2)*I31,2)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49</v>
      </c>
      <c r="F32" s="120">
        <f>ROUND(SUM(BG88:BG232),2)</f>
        <v>0</v>
      </c>
      <c r="G32" s="35"/>
      <c r="H32" s="35"/>
      <c r="I32" s="121">
        <v>0.21</v>
      </c>
      <c r="J32" s="120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50</v>
      </c>
      <c r="F33" s="120">
        <f>ROUND(SUM(BH88:BH232),2)</f>
        <v>0</v>
      </c>
      <c r="G33" s="35"/>
      <c r="H33" s="35"/>
      <c r="I33" s="121">
        <v>0.15</v>
      </c>
      <c r="J33" s="120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51</v>
      </c>
      <c r="F34" s="120">
        <f>ROUND(SUM(BI88:BI232),2)</f>
        <v>0</v>
      </c>
      <c r="G34" s="35"/>
      <c r="H34" s="35"/>
      <c r="I34" s="121">
        <v>0</v>
      </c>
      <c r="J34" s="120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7"/>
      <c r="J35" s="35"/>
      <c r="K35" s="38"/>
    </row>
    <row r="36" spans="2:11" s="1" customFormat="1" ht="25.35" customHeight="1">
      <c r="B36" s="34"/>
      <c r="C36" s="122"/>
      <c r="D36" s="123" t="s">
        <v>52</v>
      </c>
      <c r="E36" s="73"/>
      <c r="F36" s="73"/>
      <c r="G36" s="124" t="s">
        <v>53</v>
      </c>
      <c r="H36" s="125" t="s">
        <v>54</v>
      </c>
      <c r="I36" s="126"/>
      <c r="J36" s="127">
        <f>SUM(J27:J34)</f>
        <v>0</v>
      </c>
      <c r="K36" s="128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9"/>
      <c r="J37" s="50"/>
      <c r="K37" s="51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" customHeight="1">
      <c r="B42" s="34"/>
      <c r="C42" s="23" t="s">
        <v>102</v>
      </c>
      <c r="D42" s="35"/>
      <c r="E42" s="35"/>
      <c r="F42" s="35"/>
      <c r="G42" s="35"/>
      <c r="H42" s="35"/>
      <c r="I42" s="107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7"/>
      <c r="J43" s="35"/>
      <c r="K43" s="38"/>
    </row>
    <row r="44" spans="2:11" s="1" customFormat="1" ht="14.45" customHeight="1">
      <c r="B44" s="34"/>
      <c r="C44" s="30" t="s">
        <v>16</v>
      </c>
      <c r="D44" s="35"/>
      <c r="E44" s="35"/>
      <c r="F44" s="35"/>
      <c r="G44" s="35"/>
      <c r="H44" s="35"/>
      <c r="I44" s="107"/>
      <c r="J44" s="35"/>
      <c r="K44" s="38"/>
    </row>
    <row r="45" spans="2:11" s="1" customFormat="1" ht="22.5" customHeight="1">
      <c r="B45" s="34"/>
      <c r="C45" s="35"/>
      <c r="D45" s="35"/>
      <c r="E45" s="293" t="str">
        <f>E7</f>
        <v>K1708 Pěší propojení komunikací u nového parkoviště v ul. Bezručova v Litvínově</v>
      </c>
      <c r="F45" s="266"/>
      <c r="G45" s="266"/>
      <c r="H45" s="266"/>
      <c r="I45" s="107"/>
      <c r="J45" s="35"/>
      <c r="K45" s="38"/>
    </row>
    <row r="46" spans="2:11" s="1" customFormat="1" ht="14.45" customHeight="1">
      <c r="B46" s="34"/>
      <c r="C46" s="30" t="s">
        <v>95</v>
      </c>
      <c r="D46" s="35"/>
      <c r="E46" s="35"/>
      <c r="F46" s="35"/>
      <c r="G46" s="35"/>
      <c r="H46" s="35"/>
      <c r="I46" s="107"/>
      <c r="J46" s="35"/>
      <c r="K46" s="38"/>
    </row>
    <row r="47" spans="2:11" s="1" customFormat="1" ht="23.25" customHeight="1">
      <c r="B47" s="34"/>
      <c r="C47" s="35"/>
      <c r="D47" s="35"/>
      <c r="E47" s="294" t="str">
        <f>E9</f>
        <v xml:space="preserve">55.1 - SO-01 Veřejné osvětlení </v>
      </c>
      <c r="F47" s="266"/>
      <c r="G47" s="266"/>
      <c r="H47" s="266"/>
      <c r="I47" s="107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7"/>
      <c r="J48" s="35"/>
      <c r="K48" s="38"/>
    </row>
    <row r="49" spans="2:11" s="1" customFormat="1" ht="18" customHeight="1">
      <c r="B49" s="34"/>
      <c r="C49" s="30" t="s">
        <v>24</v>
      </c>
      <c r="D49" s="35"/>
      <c r="E49" s="35"/>
      <c r="F49" s="28" t="str">
        <f>F12</f>
        <v xml:space="preserve"> </v>
      </c>
      <c r="G49" s="35"/>
      <c r="H49" s="35"/>
      <c r="I49" s="108" t="s">
        <v>26</v>
      </c>
      <c r="J49" s="109" t="str">
        <f>IF(J12="","",J12)</f>
        <v>4. 12. 2017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07"/>
      <c r="J50" s="35"/>
      <c r="K50" s="38"/>
    </row>
    <row r="51" spans="2:11" s="1" customFormat="1" ht="13.5">
      <c r="B51" s="34"/>
      <c r="C51" s="30" t="s">
        <v>30</v>
      </c>
      <c r="D51" s="35"/>
      <c r="E51" s="35"/>
      <c r="F51" s="28" t="str">
        <f>E15</f>
        <v>Město Litvínov</v>
      </c>
      <c r="G51" s="35"/>
      <c r="H51" s="35"/>
      <c r="I51" s="108" t="s">
        <v>37</v>
      </c>
      <c r="J51" s="28" t="str">
        <f>E21</f>
        <v>Ing. Lucie Dvořáová</v>
      </c>
      <c r="K51" s="38"/>
    </row>
    <row r="52" spans="2:11" s="1" customFormat="1" ht="14.45" customHeight="1">
      <c r="B52" s="34"/>
      <c r="C52" s="30" t="s">
        <v>35</v>
      </c>
      <c r="D52" s="35"/>
      <c r="E52" s="35"/>
      <c r="F52" s="28" t="str">
        <f>IF(E18="","",E18)</f>
        <v/>
      </c>
      <c r="G52" s="35"/>
      <c r="H52" s="35"/>
      <c r="I52" s="107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7"/>
      <c r="J53" s="35"/>
      <c r="K53" s="38"/>
    </row>
    <row r="54" spans="2:11" s="1" customFormat="1" ht="29.25" customHeight="1">
      <c r="B54" s="34"/>
      <c r="C54" s="134" t="s">
        <v>103</v>
      </c>
      <c r="D54" s="122"/>
      <c r="E54" s="122"/>
      <c r="F54" s="122"/>
      <c r="G54" s="122"/>
      <c r="H54" s="122"/>
      <c r="I54" s="135"/>
      <c r="J54" s="136" t="s">
        <v>104</v>
      </c>
      <c r="K54" s="137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7"/>
      <c r="J55" s="35"/>
      <c r="K55" s="38"/>
    </row>
    <row r="56" spans="2:47" s="1" customFormat="1" ht="29.25" customHeight="1">
      <c r="B56" s="34"/>
      <c r="C56" s="138" t="s">
        <v>105</v>
      </c>
      <c r="D56" s="35"/>
      <c r="E56" s="35"/>
      <c r="F56" s="35"/>
      <c r="G56" s="35"/>
      <c r="H56" s="35"/>
      <c r="I56" s="107"/>
      <c r="J56" s="118">
        <f>J88</f>
        <v>0</v>
      </c>
      <c r="K56" s="38"/>
      <c r="AU56" s="17" t="s">
        <v>106</v>
      </c>
    </row>
    <row r="57" spans="2:11" s="7" customFormat="1" ht="24.95" customHeight="1">
      <c r="B57" s="139"/>
      <c r="C57" s="140"/>
      <c r="D57" s="141" t="s">
        <v>107</v>
      </c>
      <c r="E57" s="142"/>
      <c r="F57" s="142"/>
      <c r="G57" s="142"/>
      <c r="H57" s="142"/>
      <c r="I57" s="143"/>
      <c r="J57" s="144">
        <f>J89</f>
        <v>0</v>
      </c>
      <c r="K57" s="145"/>
    </row>
    <row r="58" spans="2:11" s="8" customFormat="1" ht="19.9" customHeight="1">
      <c r="B58" s="146"/>
      <c r="C58" s="147"/>
      <c r="D58" s="148" t="s">
        <v>108</v>
      </c>
      <c r="E58" s="149"/>
      <c r="F58" s="149"/>
      <c r="G58" s="149"/>
      <c r="H58" s="149"/>
      <c r="I58" s="150"/>
      <c r="J58" s="151">
        <f>J90</f>
        <v>0</v>
      </c>
      <c r="K58" s="152"/>
    </row>
    <row r="59" spans="2:11" s="8" customFormat="1" ht="19.9" customHeight="1">
      <c r="B59" s="146"/>
      <c r="C59" s="147"/>
      <c r="D59" s="148" t="s">
        <v>109</v>
      </c>
      <c r="E59" s="149"/>
      <c r="F59" s="149"/>
      <c r="G59" s="149"/>
      <c r="H59" s="149"/>
      <c r="I59" s="150"/>
      <c r="J59" s="151">
        <f>J124</f>
        <v>0</v>
      </c>
      <c r="K59" s="152"/>
    </row>
    <row r="60" spans="2:11" s="8" customFormat="1" ht="14.85" customHeight="1">
      <c r="B60" s="146"/>
      <c r="C60" s="147"/>
      <c r="D60" s="148" t="s">
        <v>110</v>
      </c>
      <c r="E60" s="149"/>
      <c r="F60" s="149"/>
      <c r="G60" s="149"/>
      <c r="H60" s="149"/>
      <c r="I60" s="150"/>
      <c r="J60" s="151">
        <f>J125</f>
        <v>0</v>
      </c>
      <c r="K60" s="152"/>
    </row>
    <row r="61" spans="2:11" s="7" customFormat="1" ht="24.95" customHeight="1">
      <c r="B61" s="139"/>
      <c r="C61" s="140"/>
      <c r="D61" s="141" t="s">
        <v>111</v>
      </c>
      <c r="E61" s="142"/>
      <c r="F61" s="142"/>
      <c r="G61" s="142"/>
      <c r="H61" s="142"/>
      <c r="I61" s="143"/>
      <c r="J61" s="144">
        <f>J130</f>
        <v>0</v>
      </c>
      <c r="K61" s="145"/>
    </row>
    <row r="62" spans="2:11" s="8" customFormat="1" ht="19.9" customHeight="1">
      <c r="B62" s="146"/>
      <c r="C62" s="147"/>
      <c r="D62" s="148" t="s">
        <v>112</v>
      </c>
      <c r="E62" s="149"/>
      <c r="F62" s="149"/>
      <c r="G62" s="149"/>
      <c r="H62" s="149"/>
      <c r="I62" s="150"/>
      <c r="J62" s="151">
        <f>J131</f>
        <v>0</v>
      </c>
      <c r="K62" s="152"/>
    </row>
    <row r="63" spans="2:11" s="8" customFormat="1" ht="19.9" customHeight="1">
      <c r="B63" s="146"/>
      <c r="C63" s="147"/>
      <c r="D63" s="148" t="s">
        <v>113</v>
      </c>
      <c r="E63" s="149"/>
      <c r="F63" s="149"/>
      <c r="G63" s="149"/>
      <c r="H63" s="149"/>
      <c r="I63" s="150"/>
      <c r="J63" s="151">
        <f>J134</f>
        <v>0</v>
      </c>
      <c r="K63" s="152"/>
    </row>
    <row r="64" spans="2:11" s="8" customFormat="1" ht="19.9" customHeight="1">
      <c r="B64" s="146"/>
      <c r="C64" s="147"/>
      <c r="D64" s="148" t="s">
        <v>114</v>
      </c>
      <c r="E64" s="149"/>
      <c r="F64" s="149"/>
      <c r="G64" s="149"/>
      <c r="H64" s="149"/>
      <c r="I64" s="150"/>
      <c r="J64" s="151">
        <f>J138</f>
        <v>0</v>
      </c>
      <c r="K64" s="152"/>
    </row>
    <row r="65" spans="2:11" s="8" customFormat="1" ht="19.9" customHeight="1">
      <c r="B65" s="146"/>
      <c r="C65" s="147"/>
      <c r="D65" s="148" t="s">
        <v>115</v>
      </c>
      <c r="E65" s="149"/>
      <c r="F65" s="149"/>
      <c r="G65" s="149"/>
      <c r="H65" s="149"/>
      <c r="I65" s="150"/>
      <c r="J65" s="151">
        <f>J142</f>
        <v>0</v>
      </c>
      <c r="K65" s="152"/>
    </row>
    <row r="66" spans="2:11" s="7" customFormat="1" ht="24.95" customHeight="1">
      <c r="B66" s="139"/>
      <c r="C66" s="140"/>
      <c r="D66" s="141" t="s">
        <v>116</v>
      </c>
      <c r="E66" s="142"/>
      <c r="F66" s="142"/>
      <c r="G66" s="142"/>
      <c r="H66" s="142"/>
      <c r="I66" s="143"/>
      <c r="J66" s="144">
        <f>J155</f>
        <v>0</v>
      </c>
      <c r="K66" s="145"/>
    </row>
    <row r="67" spans="2:11" s="8" customFormat="1" ht="19.9" customHeight="1">
      <c r="B67" s="146"/>
      <c r="C67" s="147"/>
      <c r="D67" s="148" t="s">
        <v>117</v>
      </c>
      <c r="E67" s="149"/>
      <c r="F67" s="149"/>
      <c r="G67" s="149"/>
      <c r="H67" s="149"/>
      <c r="I67" s="150"/>
      <c r="J67" s="151">
        <f>J156</f>
        <v>0</v>
      </c>
      <c r="K67" s="152"/>
    </row>
    <row r="68" spans="2:11" s="8" customFormat="1" ht="19.9" customHeight="1">
      <c r="B68" s="146"/>
      <c r="C68" s="147"/>
      <c r="D68" s="148" t="s">
        <v>118</v>
      </c>
      <c r="E68" s="149"/>
      <c r="F68" s="149"/>
      <c r="G68" s="149"/>
      <c r="H68" s="149"/>
      <c r="I68" s="150"/>
      <c r="J68" s="151">
        <f>J211</f>
        <v>0</v>
      </c>
      <c r="K68" s="152"/>
    </row>
    <row r="69" spans="2:11" s="1" customFormat="1" ht="21.75" customHeight="1">
      <c r="B69" s="34"/>
      <c r="C69" s="35"/>
      <c r="D69" s="35"/>
      <c r="E69" s="35"/>
      <c r="F69" s="35"/>
      <c r="G69" s="35"/>
      <c r="H69" s="35"/>
      <c r="I69" s="107"/>
      <c r="J69" s="35"/>
      <c r="K69" s="38"/>
    </row>
    <row r="70" spans="2:11" s="1" customFormat="1" ht="6.95" customHeight="1">
      <c r="B70" s="49"/>
      <c r="C70" s="50"/>
      <c r="D70" s="50"/>
      <c r="E70" s="50"/>
      <c r="F70" s="50"/>
      <c r="G70" s="50"/>
      <c r="H70" s="50"/>
      <c r="I70" s="129"/>
      <c r="J70" s="50"/>
      <c r="K70" s="51"/>
    </row>
    <row r="74" spans="2:12" s="1" customFormat="1" ht="6.95" customHeight="1">
      <c r="B74" s="52"/>
      <c r="C74" s="53"/>
      <c r="D74" s="53"/>
      <c r="E74" s="53"/>
      <c r="F74" s="53"/>
      <c r="G74" s="53"/>
      <c r="H74" s="53"/>
      <c r="I74" s="132"/>
      <c r="J74" s="53"/>
      <c r="K74" s="53"/>
      <c r="L74" s="54"/>
    </row>
    <row r="75" spans="2:12" s="1" customFormat="1" ht="36.95" customHeight="1">
      <c r="B75" s="34"/>
      <c r="C75" s="55" t="s">
        <v>119</v>
      </c>
      <c r="D75" s="56"/>
      <c r="E75" s="56"/>
      <c r="F75" s="56"/>
      <c r="G75" s="56"/>
      <c r="H75" s="56"/>
      <c r="I75" s="153"/>
      <c r="J75" s="56"/>
      <c r="K75" s="56"/>
      <c r="L75" s="54"/>
    </row>
    <row r="76" spans="2:12" s="1" customFormat="1" ht="6.95" customHeight="1">
      <c r="B76" s="34"/>
      <c r="C76" s="56"/>
      <c r="D76" s="56"/>
      <c r="E76" s="56"/>
      <c r="F76" s="56"/>
      <c r="G76" s="56"/>
      <c r="H76" s="56"/>
      <c r="I76" s="153"/>
      <c r="J76" s="56"/>
      <c r="K76" s="56"/>
      <c r="L76" s="54"/>
    </row>
    <row r="77" spans="2:12" s="1" customFormat="1" ht="14.45" customHeight="1">
      <c r="B77" s="34"/>
      <c r="C77" s="58" t="s">
        <v>16</v>
      </c>
      <c r="D77" s="56"/>
      <c r="E77" s="56"/>
      <c r="F77" s="56"/>
      <c r="G77" s="56"/>
      <c r="H77" s="56"/>
      <c r="I77" s="153"/>
      <c r="J77" s="56"/>
      <c r="K77" s="56"/>
      <c r="L77" s="54"/>
    </row>
    <row r="78" spans="2:12" s="1" customFormat="1" ht="22.5" customHeight="1">
      <c r="B78" s="34"/>
      <c r="C78" s="56"/>
      <c r="D78" s="56"/>
      <c r="E78" s="296" t="str">
        <f>E7</f>
        <v>K1708 Pěší propojení komunikací u nového parkoviště v ul. Bezručova v Litvínově</v>
      </c>
      <c r="F78" s="277"/>
      <c r="G78" s="277"/>
      <c r="H78" s="277"/>
      <c r="I78" s="153"/>
      <c r="J78" s="56"/>
      <c r="K78" s="56"/>
      <c r="L78" s="54"/>
    </row>
    <row r="79" spans="2:12" s="1" customFormat="1" ht="14.45" customHeight="1">
      <c r="B79" s="34"/>
      <c r="C79" s="58" t="s">
        <v>95</v>
      </c>
      <c r="D79" s="56"/>
      <c r="E79" s="56"/>
      <c r="F79" s="56"/>
      <c r="G79" s="56"/>
      <c r="H79" s="56"/>
      <c r="I79" s="153"/>
      <c r="J79" s="56"/>
      <c r="K79" s="56"/>
      <c r="L79" s="54"/>
    </row>
    <row r="80" spans="2:12" s="1" customFormat="1" ht="23.25" customHeight="1">
      <c r="B80" s="34"/>
      <c r="C80" s="56"/>
      <c r="D80" s="56"/>
      <c r="E80" s="274" t="str">
        <f>E9</f>
        <v xml:space="preserve">55.1 - SO-01 Veřejné osvětlení </v>
      </c>
      <c r="F80" s="277"/>
      <c r="G80" s="277"/>
      <c r="H80" s="277"/>
      <c r="I80" s="153"/>
      <c r="J80" s="56"/>
      <c r="K80" s="56"/>
      <c r="L80" s="54"/>
    </row>
    <row r="81" spans="2:12" s="1" customFormat="1" ht="6.95" customHeight="1">
      <c r="B81" s="34"/>
      <c r="C81" s="56"/>
      <c r="D81" s="56"/>
      <c r="E81" s="56"/>
      <c r="F81" s="56"/>
      <c r="G81" s="56"/>
      <c r="H81" s="56"/>
      <c r="I81" s="153"/>
      <c r="J81" s="56"/>
      <c r="K81" s="56"/>
      <c r="L81" s="54"/>
    </row>
    <row r="82" spans="2:12" s="1" customFormat="1" ht="18" customHeight="1">
      <c r="B82" s="34"/>
      <c r="C82" s="58" t="s">
        <v>24</v>
      </c>
      <c r="D82" s="56"/>
      <c r="E82" s="56"/>
      <c r="F82" s="154" t="str">
        <f>F12</f>
        <v xml:space="preserve"> </v>
      </c>
      <c r="G82" s="56"/>
      <c r="H82" s="56"/>
      <c r="I82" s="155" t="s">
        <v>26</v>
      </c>
      <c r="J82" s="66" t="str">
        <f>IF(J12="","",J12)</f>
        <v>4. 12. 2017</v>
      </c>
      <c r="K82" s="56"/>
      <c r="L82" s="54"/>
    </row>
    <row r="83" spans="2:12" s="1" customFormat="1" ht="6.95" customHeight="1">
      <c r="B83" s="34"/>
      <c r="C83" s="56"/>
      <c r="D83" s="56"/>
      <c r="E83" s="56"/>
      <c r="F83" s="56"/>
      <c r="G83" s="56"/>
      <c r="H83" s="56"/>
      <c r="I83" s="153"/>
      <c r="J83" s="56"/>
      <c r="K83" s="56"/>
      <c r="L83" s="54"/>
    </row>
    <row r="84" spans="2:12" s="1" customFormat="1" ht="13.5">
      <c r="B84" s="34"/>
      <c r="C84" s="58" t="s">
        <v>30</v>
      </c>
      <c r="D84" s="56"/>
      <c r="E84" s="56"/>
      <c r="F84" s="154" t="str">
        <f>E15</f>
        <v>Město Litvínov</v>
      </c>
      <c r="G84" s="56"/>
      <c r="H84" s="56"/>
      <c r="I84" s="155" t="s">
        <v>37</v>
      </c>
      <c r="J84" s="154" t="str">
        <f>E21</f>
        <v>Ing. Lucie Dvořáová</v>
      </c>
      <c r="K84" s="56"/>
      <c r="L84" s="54"/>
    </row>
    <row r="85" spans="2:12" s="1" customFormat="1" ht="14.45" customHeight="1">
      <c r="B85" s="34"/>
      <c r="C85" s="58" t="s">
        <v>35</v>
      </c>
      <c r="D85" s="56"/>
      <c r="E85" s="56"/>
      <c r="F85" s="154" t="str">
        <f>IF(E18="","",E18)</f>
        <v/>
      </c>
      <c r="G85" s="56"/>
      <c r="H85" s="56"/>
      <c r="I85" s="153"/>
      <c r="J85" s="56"/>
      <c r="K85" s="56"/>
      <c r="L85" s="54"/>
    </row>
    <row r="86" spans="2:12" s="1" customFormat="1" ht="10.35" customHeight="1">
      <c r="B86" s="34"/>
      <c r="C86" s="56"/>
      <c r="D86" s="56"/>
      <c r="E86" s="56"/>
      <c r="F86" s="56"/>
      <c r="G86" s="56"/>
      <c r="H86" s="56"/>
      <c r="I86" s="153"/>
      <c r="J86" s="56"/>
      <c r="K86" s="56"/>
      <c r="L86" s="54"/>
    </row>
    <row r="87" spans="2:20" s="9" customFormat="1" ht="29.25" customHeight="1">
      <c r="B87" s="156"/>
      <c r="C87" s="157" t="s">
        <v>120</v>
      </c>
      <c r="D87" s="158" t="s">
        <v>61</v>
      </c>
      <c r="E87" s="158" t="s">
        <v>57</v>
      </c>
      <c r="F87" s="158" t="s">
        <v>121</v>
      </c>
      <c r="G87" s="158" t="s">
        <v>122</v>
      </c>
      <c r="H87" s="158" t="s">
        <v>123</v>
      </c>
      <c r="I87" s="159" t="s">
        <v>124</v>
      </c>
      <c r="J87" s="158" t="s">
        <v>104</v>
      </c>
      <c r="K87" s="160" t="s">
        <v>125</v>
      </c>
      <c r="L87" s="161"/>
      <c r="M87" s="75" t="s">
        <v>126</v>
      </c>
      <c r="N87" s="76" t="s">
        <v>46</v>
      </c>
      <c r="O87" s="76" t="s">
        <v>127</v>
      </c>
      <c r="P87" s="76" t="s">
        <v>128</v>
      </c>
      <c r="Q87" s="76" t="s">
        <v>129</v>
      </c>
      <c r="R87" s="76" t="s">
        <v>130</v>
      </c>
      <c r="S87" s="76" t="s">
        <v>131</v>
      </c>
      <c r="T87" s="77" t="s">
        <v>132</v>
      </c>
    </row>
    <row r="88" spans="2:63" s="1" customFormat="1" ht="29.25" customHeight="1">
      <c r="B88" s="34"/>
      <c r="C88" s="81" t="s">
        <v>105</v>
      </c>
      <c r="D88" s="56"/>
      <c r="E88" s="56"/>
      <c r="F88" s="56"/>
      <c r="G88" s="56"/>
      <c r="H88" s="56"/>
      <c r="I88" s="153"/>
      <c r="J88" s="162">
        <f>BK88</f>
        <v>0</v>
      </c>
      <c r="K88" s="56"/>
      <c r="L88" s="54"/>
      <c r="M88" s="78"/>
      <c r="N88" s="79"/>
      <c r="O88" s="79"/>
      <c r="P88" s="163">
        <f>P89+P130+P155</f>
        <v>0</v>
      </c>
      <c r="Q88" s="79"/>
      <c r="R88" s="163">
        <f>R89+R130+R155</f>
        <v>16.8648822</v>
      </c>
      <c r="S88" s="79"/>
      <c r="T88" s="164">
        <f>T89+T130+T155</f>
        <v>0</v>
      </c>
      <c r="AT88" s="17" t="s">
        <v>75</v>
      </c>
      <c r="AU88" s="17" t="s">
        <v>106</v>
      </c>
      <c r="BK88" s="165">
        <f>BK89+BK130+BK155</f>
        <v>0</v>
      </c>
    </row>
    <row r="89" spans="2:63" s="10" customFormat="1" ht="37.35" customHeight="1">
      <c r="B89" s="166"/>
      <c r="C89" s="167"/>
      <c r="D89" s="168" t="s">
        <v>75</v>
      </c>
      <c r="E89" s="169" t="s">
        <v>133</v>
      </c>
      <c r="F89" s="169" t="s">
        <v>134</v>
      </c>
      <c r="G89" s="167"/>
      <c r="H89" s="167"/>
      <c r="I89" s="170"/>
      <c r="J89" s="171">
        <f>BK89</f>
        <v>0</v>
      </c>
      <c r="K89" s="167"/>
      <c r="L89" s="172"/>
      <c r="M89" s="173"/>
      <c r="N89" s="174"/>
      <c r="O89" s="174"/>
      <c r="P89" s="175">
        <f>P90+P124</f>
        <v>0</v>
      </c>
      <c r="Q89" s="174"/>
      <c r="R89" s="175">
        <f>R90+R124</f>
        <v>0.31859</v>
      </c>
      <c r="S89" s="174"/>
      <c r="T89" s="176">
        <f>T90+T124</f>
        <v>0</v>
      </c>
      <c r="AR89" s="177" t="s">
        <v>23</v>
      </c>
      <c r="AT89" s="178" t="s">
        <v>75</v>
      </c>
      <c r="AU89" s="178" t="s">
        <v>76</v>
      </c>
      <c r="AY89" s="177" t="s">
        <v>135</v>
      </c>
      <c r="BK89" s="179">
        <f>BK90+BK124</f>
        <v>0</v>
      </c>
    </row>
    <row r="90" spans="2:63" s="10" customFormat="1" ht="19.9" customHeight="1">
      <c r="B90" s="166"/>
      <c r="C90" s="167"/>
      <c r="D90" s="180" t="s">
        <v>75</v>
      </c>
      <c r="E90" s="181" t="s">
        <v>23</v>
      </c>
      <c r="F90" s="181" t="s">
        <v>136</v>
      </c>
      <c r="G90" s="167"/>
      <c r="H90" s="167"/>
      <c r="I90" s="170"/>
      <c r="J90" s="182">
        <f>BK90</f>
        <v>0</v>
      </c>
      <c r="K90" s="167"/>
      <c r="L90" s="172"/>
      <c r="M90" s="173"/>
      <c r="N90" s="174"/>
      <c r="O90" s="174"/>
      <c r="P90" s="175">
        <f>SUM(P91:P123)</f>
        <v>0</v>
      </c>
      <c r="Q90" s="174"/>
      <c r="R90" s="175">
        <f>SUM(R91:R123)</f>
        <v>0.31859</v>
      </c>
      <c r="S90" s="174"/>
      <c r="T90" s="176">
        <f>SUM(T91:T123)</f>
        <v>0</v>
      </c>
      <c r="AR90" s="177" t="s">
        <v>23</v>
      </c>
      <c r="AT90" s="178" t="s">
        <v>75</v>
      </c>
      <c r="AU90" s="178" t="s">
        <v>23</v>
      </c>
      <c r="AY90" s="177" t="s">
        <v>135</v>
      </c>
      <c r="BK90" s="179">
        <f>SUM(BK91:BK123)</f>
        <v>0</v>
      </c>
    </row>
    <row r="91" spans="2:65" s="1" customFormat="1" ht="57" customHeight="1">
      <c r="B91" s="34"/>
      <c r="C91" s="183" t="s">
        <v>23</v>
      </c>
      <c r="D91" s="183" t="s">
        <v>137</v>
      </c>
      <c r="E91" s="184" t="s">
        <v>138</v>
      </c>
      <c r="F91" s="185" t="s">
        <v>139</v>
      </c>
      <c r="G91" s="186" t="s">
        <v>140</v>
      </c>
      <c r="H91" s="187">
        <v>28</v>
      </c>
      <c r="I91" s="188"/>
      <c r="J91" s="189">
        <f>ROUND(I91*H91,2)</f>
        <v>0</v>
      </c>
      <c r="K91" s="185" t="s">
        <v>141</v>
      </c>
      <c r="L91" s="54"/>
      <c r="M91" s="190" t="s">
        <v>32</v>
      </c>
      <c r="N91" s="191" t="s">
        <v>47</v>
      </c>
      <c r="O91" s="35"/>
      <c r="P91" s="192">
        <f>O91*H91</f>
        <v>0</v>
      </c>
      <c r="Q91" s="192">
        <v>0.00868</v>
      </c>
      <c r="R91" s="192">
        <f>Q91*H91</f>
        <v>0.24304</v>
      </c>
      <c r="S91" s="192">
        <v>0</v>
      </c>
      <c r="T91" s="193">
        <f>S91*H91</f>
        <v>0</v>
      </c>
      <c r="AR91" s="17" t="s">
        <v>142</v>
      </c>
      <c r="AT91" s="17" t="s">
        <v>137</v>
      </c>
      <c r="AU91" s="17" t="s">
        <v>22</v>
      </c>
      <c r="AY91" s="17" t="s">
        <v>135</v>
      </c>
      <c r="BE91" s="194">
        <f>IF(N91="základní",J91,0)</f>
        <v>0</v>
      </c>
      <c r="BF91" s="194">
        <f>IF(N91="snížená",J91,0)</f>
        <v>0</v>
      </c>
      <c r="BG91" s="194">
        <f>IF(N91="zákl. přenesená",J91,0)</f>
        <v>0</v>
      </c>
      <c r="BH91" s="194">
        <f>IF(N91="sníž. přenesená",J91,0)</f>
        <v>0</v>
      </c>
      <c r="BI91" s="194">
        <f>IF(N91="nulová",J91,0)</f>
        <v>0</v>
      </c>
      <c r="BJ91" s="17" t="s">
        <v>23</v>
      </c>
      <c r="BK91" s="194">
        <f>ROUND(I91*H91,2)</f>
        <v>0</v>
      </c>
      <c r="BL91" s="17" t="s">
        <v>142</v>
      </c>
      <c r="BM91" s="17" t="s">
        <v>143</v>
      </c>
    </row>
    <row r="92" spans="2:47" s="1" customFormat="1" ht="81">
      <c r="B92" s="34"/>
      <c r="C92" s="56"/>
      <c r="D92" s="195" t="s">
        <v>144</v>
      </c>
      <c r="E92" s="56"/>
      <c r="F92" s="196" t="s">
        <v>145</v>
      </c>
      <c r="G92" s="56"/>
      <c r="H92" s="56"/>
      <c r="I92" s="153"/>
      <c r="J92" s="56"/>
      <c r="K92" s="56"/>
      <c r="L92" s="54"/>
      <c r="M92" s="71"/>
      <c r="N92" s="35"/>
      <c r="O92" s="35"/>
      <c r="P92" s="35"/>
      <c r="Q92" s="35"/>
      <c r="R92" s="35"/>
      <c r="S92" s="35"/>
      <c r="T92" s="72"/>
      <c r="AT92" s="17" t="s">
        <v>144</v>
      </c>
      <c r="AU92" s="17" t="s">
        <v>22</v>
      </c>
    </row>
    <row r="93" spans="2:51" s="11" customFormat="1" ht="13.5">
      <c r="B93" s="197"/>
      <c r="C93" s="198"/>
      <c r="D93" s="199" t="s">
        <v>146</v>
      </c>
      <c r="E93" s="200" t="s">
        <v>32</v>
      </c>
      <c r="F93" s="201" t="s">
        <v>147</v>
      </c>
      <c r="G93" s="198"/>
      <c r="H93" s="202">
        <v>28</v>
      </c>
      <c r="I93" s="203"/>
      <c r="J93" s="198"/>
      <c r="K93" s="198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146</v>
      </c>
      <c r="AU93" s="208" t="s">
        <v>22</v>
      </c>
      <c r="AV93" s="11" t="s">
        <v>22</v>
      </c>
      <c r="AW93" s="11" t="s">
        <v>39</v>
      </c>
      <c r="AX93" s="11" t="s">
        <v>23</v>
      </c>
      <c r="AY93" s="208" t="s">
        <v>135</v>
      </c>
    </row>
    <row r="94" spans="2:65" s="1" customFormat="1" ht="57" customHeight="1">
      <c r="B94" s="34"/>
      <c r="C94" s="183" t="s">
        <v>22</v>
      </c>
      <c r="D94" s="183" t="s">
        <v>137</v>
      </c>
      <c r="E94" s="184" t="s">
        <v>148</v>
      </c>
      <c r="F94" s="185" t="s">
        <v>149</v>
      </c>
      <c r="G94" s="186" t="s">
        <v>140</v>
      </c>
      <c r="H94" s="187">
        <v>2</v>
      </c>
      <c r="I94" s="188"/>
      <c r="J94" s="189">
        <f>ROUND(I94*H94,2)</f>
        <v>0</v>
      </c>
      <c r="K94" s="185" t="s">
        <v>141</v>
      </c>
      <c r="L94" s="54"/>
      <c r="M94" s="190" t="s">
        <v>32</v>
      </c>
      <c r="N94" s="191" t="s">
        <v>47</v>
      </c>
      <c r="O94" s="35"/>
      <c r="P94" s="192">
        <f>O94*H94</f>
        <v>0</v>
      </c>
      <c r="Q94" s="192">
        <v>0.0369</v>
      </c>
      <c r="R94" s="192">
        <f>Q94*H94</f>
        <v>0.0738</v>
      </c>
      <c r="S94" s="192">
        <v>0</v>
      </c>
      <c r="T94" s="193">
        <f>S94*H94</f>
        <v>0</v>
      </c>
      <c r="AR94" s="17" t="s">
        <v>142</v>
      </c>
      <c r="AT94" s="17" t="s">
        <v>137</v>
      </c>
      <c r="AU94" s="17" t="s">
        <v>22</v>
      </c>
      <c r="AY94" s="17" t="s">
        <v>135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7" t="s">
        <v>23</v>
      </c>
      <c r="BK94" s="194">
        <f>ROUND(I94*H94,2)</f>
        <v>0</v>
      </c>
      <c r="BL94" s="17" t="s">
        <v>142</v>
      </c>
      <c r="BM94" s="17" t="s">
        <v>150</v>
      </c>
    </row>
    <row r="95" spans="2:47" s="1" customFormat="1" ht="81">
      <c r="B95" s="34"/>
      <c r="C95" s="56"/>
      <c r="D95" s="195" t="s">
        <v>144</v>
      </c>
      <c r="E95" s="56"/>
      <c r="F95" s="196" t="s">
        <v>145</v>
      </c>
      <c r="G95" s="56"/>
      <c r="H95" s="56"/>
      <c r="I95" s="153"/>
      <c r="J95" s="56"/>
      <c r="K95" s="56"/>
      <c r="L95" s="54"/>
      <c r="M95" s="71"/>
      <c r="N95" s="35"/>
      <c r="O95" s="35"/>
      <c r="P95" s="35"/>
      <c r="Q95" s="35"/>
      <c r="R95" s="35"/>
      <c r="S95" s="35"/>
      <c r="T95" s="72"/>
      <c r="AT95" s="17" t="s">
        <v>144</v>
      </c>
      <c r="AU95" s="17" t="s">
        <v>22</v>
      </c>
    </row>
    <row r="96" spans="2:51" s="11" customFormat="1" ht="13.5">
      <c r="B96" s="197"/>
      <c r="C96" s="198"/>
      <c r="D96" s="199" t="s">
        <v>146</v>
      </c>
      <c r="E96" s="200" t="s">
        <v>32</v>
      </c>
      <c r="F96" s="201" t="s">
        <v>22</v>
      </c>
      <c r="G96" s="198"/>
      <c r="H96" s="202">
        <v>2</v>
      </c>
      <c r="I96" s="203"/>
      <c r="J96" s="198"/>
      <c r="K96" s="198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146</v>
      </c>
      <c r="AU96" s="208" t="s">
        <v>22</v>
      </c>
      <c r="AV96" s="11" t="s">
        <v>22</v>
      </c>
      <c r="AW96" s="11" t="s">
        <v>39</v>
      </c>
      <c r="AX96" s="11" t="s">
        <v>23</v>
      </c>
      <c r="AY96" s="208" t="s">
        <v>135</v>
      </c>
    </row>
    <row r="97" spans="2:65" s="1" customFormat="1" ht="31.5" customHeight="1">
      <c r="B97" s="34"/>
      <c r="C97" s="183" t="s">
        <v>151</v>
      </c>
      <c r="D97" s="183" t="s">
        <v>137</v>
      </c>
      <c r="E97" s="184" t="s">
        <v>152</v>
      </c>
      <c r="F97" s="185" t="s">
        <v>153</v>
      </c>
      <c r="G97" s="186" t="s">
        <v>154</v>
      </c>
      <c r="H97" s="187">
        <v>12</v>
      </c>
      <c r="I97" s="188"/>
      <c r="J97" s="189">
        <f>ROUND(I97*H97,2)</f>
        <v>0</v>
      </c>
      <c r="K97" s="185" t="s">
        <v>32</v>
      </c>
      <c r="L97" s="54"/>
      <c r="M97" s="190" t="s">
        <v>32</v>
      </c>
      <c r="N97" s="191" t="s">
        <v>47</v>
      </c>
      <c r="O97" s="3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7" t="s">
        <v>142</v>
      </c>
      <c r="AT97" s="17" t="s">
        <v>137</v>
      </c>
      <c r="AU97" s="17" t="s">
        <v>22</v>
      </c>
      <c r="AY97" s="17" t="s">
        <v>135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7" t="s">
        <v>23</v>
      </c>
      <c r="BK97" s="194">
        <f>ROUND(I97*H97,2)</f>
        <v>0</v>
      </c>
      <c r="BL97" s="17" t="s">
        <v>142</v>
      </c>
      <c r="BM97" s="17" t="s">
        <v>155</v>
      </c>
    </row>
    <row r="98" spans="2:47" s="1" customFormat="1" ht="40.5">
      <c r="B98" s="34"/>
      <c r="C98" s="56"/>
      <c r="D98" s="195" t="s">
        <v>156</v>
      </c>
      <c r="E98" s="56"/>
      <c r="F98" s="196" t="s">
        <v>157</v>
      </c>
      <c r="G98" s="56"/>
      <c r="H98" s="56"/>
      <c r="I98" s="153"/>
      <c r="J98" s="56"/>
      <c r="K98" s="56"/>
      <c r="L98" s="54"/>
      <c r="M98" s="71"/>
      <c r="N98" s="35"/>
      <c r="O98" s="35"/>
      <c r="P98" s="35"/>
      <c r="Q98" s="35"/>
      <c r="R98" s="35"/>
      <c r="S98" s="35"/>
      <c r="T98" s="72"/>
      <c r="AT98" s="17" t="s">
        <v>156</v>
      </c>
      <c r="AU98" s="17" t="s">
        <v>22</v>
      </c>
    </row>
    <row r="99" spans="2:51" s="11" customFormat="1" ht="13.5">
      <c r="B99" s="197"/>
      <c r="C99" s="198"/>
      <c r="D99" s="199" t="s">
        <v>146</v>
      </c>
      <c r="E99" s="200" t="s">
        <v>32</v>
      </c>
      <c r="F99" s="201" t="s">
        <v>158</v>
      </c>
      <c r="G99" s="198"/>
      <c r="H99" s="202">
        <v>12</v>
      </c>
      <c r="I99" s="203"/>
      <c r="J99" s="198"/>
      <c r="K99" s="198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146</v>
      </c>
      <c r="AU99" s="208" t="s">
        <v>22</v>
      </c>
      <c r="AV99" s="11" t="s">
        <v>22</v>
      </c>
      <c r="AW99" s="11" t="s">
        <v>39</v>
      </c>
      <c r="AX99" s="11" t="s">
        <v>23</v>
      </c>
      <c r="AY99" s="208" t="s">
        <v>135</v>
      </c>
    </row>
    <row r="100" spans="2:65" s="1" customFormat="1" ht="31.5" customHeight="1">
      <c r="B100" s="34"/>
      <c r="C100" s="183" t="s">
        <v>142</v>
      </c>
      <c r="D100" s="183" t="s">
        <v>137</v>
      </c>
      <c r="E100" s="184" t="s">
        <v>159</v>
      </c>
      <c r="F100" s="185" t="s">
        <v>160</v>
      </c>
      <c r="G100" s="186" t="s">
        <v>161</v>
      </c>
      <c r="H100" s="187">
        <v>35</v>
      </c>
      <c r="I100" s="188"/>
      <c r="J100" s="189">
        <f>ROUND(I100*H100,2)</f>
        <v>0</v>
      </c>
      <c r="K100" s="185" t="s">
        <v>141</v>
      </c>
      <c r="L100" s="54"/>
      <c r="M100" s="190" t="s">
        <v>32</v>
      </c>
      <c r="N100" s="191" t="s">
        <v>47</v>
      </c>
      <c r="O100" s="3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7" t="s">
        <v>142</v>
      </c>
      <c r="AT100" s="17" t="s">
        <v>137</v>
      </c>
      <c r="AU100" s="17" t="s">
        <v>22</v>
      </c>
      <c r="AY100" s="17" t="s">
        <v>135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7" t="s">
        <v>23</v>
      </c>
      <c r="BK100" s="194">
        <f>ROUND(I100*H100,2)</f>
        <v>0</v>
      </c>
      <c r="BL100" s="17" t="s">
        <v>142</v>
      </c>
      <c r="BM100" s="17" t="s">
        <v>162</v>
      </c>
    </row>
    <row r="101" spans="2:47" s="1" customFormat="1" ht="121.5">
      <c r="B101" s="34"/>
      <c r="C101" s="56"/>
      <c r="D101" s="195" t="s">
        <v>144</v>
      </c>
      <c r="E101" s="56"/>
      <c r="F101" s="196" t="s">
        <v>163</v>
      </c>
      <c r="G101" s="56"/>
      <c r="H101" s="56"/>
      <c r="I101" s="153"/>
      <c r="J101" s="56"/>
      <c r="K101" s="56"/>
      <c r="L101" s="54"/>
      <c r="M101" s="71"/>
      <c r="N101" s="35"/>
      <c r="O101" s="35"/>
      <c r="P101" s="35"/>
      <c r="Q101" s="35"/>
      <c r="R101" s="35"/>
      <c r="S101" s="35"/>
      <c r="T101" s="72"/>
      <c r="AT101" s="17" t="s">
        <v>144</v>
      </c>
      <c r="AU101" s="17" t="s">
        <v>22</v>
      </c>
    </row>
    <row r="102" spans="2:51" s="11" customFormat="1" ht="13.5">
      <c r="B102" s="197"/>
      <c r="C102" s="198"/>
      <c r="D102" s="199" t="s">
        <v>146</v>
      </c>
      <c r="E102" s="200" t="s">
        <v>32</v>
      </c>
      <c r="F102" s="201" t="s">
        <v>164</v>
      </c>
      <c r="G102" s="198"/>
      <c r="H102" s="202">
        <v>35</v>
      </c>
      <c r="I102" s="203"/>
      <c r="J102" s="198"/>
      <c r="K102" s="198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146</v>
      </c>
      <c r="AU102" s="208" t="s">
        <v>22</v>
      </c>
      <c r="AV102" s="11" t="s">
        <v>22</v>
      </c>
      <c r="AW102" s="11" t="s">
        <v>39</v>
      </c>
      <c r="AX102" s="11" t="s">
        <v>23</v>
      </c>
      <c r="AY102" s="208" t="s">
        <v>135</v>
      </c>
    </row>
    <row r="103" spans="2:65" s="1" customFormat="1" ht="22.5" customHeight="1">
      <c r="B103" s="34"/>
      <c r="C103" s="209" t="s">
        <v>165</v>
      </c>
      <c r="D103" s="209" t="s">
        <v>166</v>
      </c>
      <c r="E103" s="210" t="s">
        <v>167</v>
      </c>
      <c r="F103" s="211" t="s">
        <v>168</v>
      </c>
      <c r="G103" s="212" t="s">
        <v>169</v>
      </c>
      <c r="H103" s="213">
        <v>1.75</v>
      </c>
      <c r="I103" s="214"/>
      <c r="J103" s="215">
        <f>ROUND(I103*H103,2)</f>
        <v>0</v>
      </c>
      <c r="K103" s="211" t="s">
        <v>141</v>
      </c>
      <c r="L103" s="216"/>
      <c r="M103" s="217" t="s">
        <v>32</v>
      </c>
      <c r="N103" s="218" t="s">
        <v>47</v>
      </c>
      <c r="O103" s="35"/>
      <c r="P103" s="192">
        <f>O103*H103</f>
        <v>0</v>
      </c>
      <c r="Q103" s="192">
        <v>0.001</v>
      </c>
      <c r="R103" s="192">
        <f>Q103*H103</f>
        <v>0.00175</v>
      </c>
      <c r="S103" s="192">
        <v>0</v>
      </c>
      <c r="T103" s="193">
        <f>S103*H103</f>
        <v>0</v>
      </c>
      <c r="AR103" s="17" t="s">
        <v>170</v>
      </c>
      <c r="AT103" s="17" t="s">
        <v>166</v>
      </c>
      <c r="AU103" s="17" t="s">
        <v>22</v>
      </c>
      <c r="AY103" s="17" t="s">
        <v>135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17" t="s">
        <v>23</v>
      </c>
      <c r="BK103" s="194">
        <f>ROUND(I103*H103,2)</f>
        <v>0</v>
      </c>
      <c r="BL103" s="17" t="s">
        <v>142</v>
      </c>
      <c r="BM103" s="17" t="s">
        <v>171</v>
      </c>
    </row>
    <row r="104" spans="2:51" s="11" customFormat="1" ht="13.5">
      <c r="B104" s="197"/>
      <c r="C104" s="198"/>
      <c r="D104" s="199" t="s">
        <v>146</v>
      </c>
      <c r="E104" s="200" t="s">
        <v>32</v>
      </c>
      <c r="F104" s="201" t="s">
        <v>172</v>
      </c>
      <c r="G104" s="198"/>
      <c r="H104" s="202">
        <v>1.75</v>
      </c>
      <c r="I104" s="203"/>
      <c r="J104" s="198"/>
      <c r="K104" s="198"/>
      <c r="L104" s="204"/>
      <c r="M104" s="205"/>
      <c r="N104" s="206"/>
      <c r="O104" s="206"/>
      <c r="P104" s="206"/>
      <c r="Q104" s="206"/>
      <c r="R104" s="206"/>
      <c r="S104" s="206"/>
      <c r="T104" s="207"/>
      <c r="AT104" s="208" t="s">
        <v>146</v>
      </c>
      <c r="AU104" s="208" t="s">
        <v>22</v>
      </c>
      <c r="AV104" s="11" t="s">
        <v>22</v>
      </c>
      <c r="AW104" s="11" t="s">
        <v>39</v>
      </c>
      <c r="AX104" s="11" t="s">
        <v>76</v>
      </c>
      <c r="AY104" s="208" t="s">
        <v>135</v>
      </c>
    </row>
    <row r="105" spans="2:65" s="1" customFormat="1" ht="31.5" customHeight="1">
      <c r="B105" s="34"/>
      <c r="C105" s="183" t="s">
        <v>173</v>
      </c>
      <c r="D105" s="183" t="s">
        <v>137</v>
      </c>
      <c r="E105" s="184" t="s">
        <v>174</v>
      </c>
      <c r="F105" s="185" t="s">
        <v>175</v>
      </c>
      <c r="G105" s="186" t="s">
        <v>154</v>
      </c>
      <c r="H105" s="187">
        <v>7</v>
      </c>
      <c r="I105" s="188"/>
      <c r="J105" s="189">
        <f>ROUND(I105*H105,2)</f>
        <v>0</v>
      </c>
      <c r="K105" s="185" t="s">
        <v>141</v>
      </c>
      <c r="L105" s="54"/>
      <c r="M105" s="190" t="s">
        <v>32</v>
      </c>
      <c r="N105" s="191" t="s">
        <v>47</v>
      </c>
      <c r="O105" s="35"/>
      <c r="P105" s="192">
        <f>O105*H105</f>
        <v>0</v>
      </c>
      <c r="Q105" s="192">
        <v>0</v>
      </c>
      <c r="R105" s="192">
        <f>Q105*H105</f>
        <v>0</v>
      </c>
      <c r="S105" s="192">
        <v>0</v>
      </c>
      <c r="T105" s="193">
        <f>S105*H105</f>
        <v>0</v>
      </c>
      <c r="AR105" s="17" t="s">
        <v>142</v>
      </c>
      <c r="AT105" s="17" t="s">
        <v>137</v>
      </c>
      <c r="AU105" s="17" t="s">
        <v>22</v>
      </c>
      <c r="AY105" s="17" t="s">
        <v>135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17" t="s">
        <v>23</v>
      </c>
      <c r="BK105" s="194">
        <f>ROUND(I105*H105,2)</f>
        <v>0</v>
      </c>
      <c r="BL105" s="17" t="s">
        <v>142</v>
      </c>
      <c r="BM105" s="17" t="s">
        <v>176</v>
      </c>
    </row>
    <row r="106" spans="2:47" s="1" customFormat="1" ht="229.5">
      <c r="B106" s="34"/>
      <c r="C106" s="56"/>
      <c r="D106" s="195" t="s">
        <v>144</v>
      </c>
      <c r="E106" s="56"/>
      <c r="F106" s="196" t="s">
        <v>177</v>
      </c>
      <c r="G106" s="56"/>
      <c r="H106" s="56"/>
      <c r="I106" s="153"/>
      <c r="J106" s="56"/>
      <c r="K106" s="56"/>
      <c r="L106" s="54"/>
      <c r="M106" s="71"/>
      <c r="N106" s="35"/>
      <c r="O106" s="35"/>
      <c r="P106" s="35"/>
      <c r="Q106" s="35"/>
      <c r="R106" s="35"/>
      <c r="S106" s="35"/>
      <c r="T106" s="72"/>
      <c r="AT106" s="17" t="s">
        <v>144</v>
      </c>
      <c r="AU106" s="17" t="s">
        <v>22</v>
      </c>
    </row>
    <row r="107" spans="2:51" s="11" customFormat="1" ht="13.5">
      <c r="B107" s="197"/>
      <c r="C107" s="198"/>
      <c r="D107" s="199" t="s">
        <v>146</v>
      </c>
      <c r="E107" s="200" t="s">
        <v>32</v>
      </c>
      <c r="F107" s="201" t="s">
        <v>178</v>
      </c>
      <c r="G107" s="198"/>
      <c r="H107" s="202">
        <v>7</v>
      </c>
      <c r="I107" s="203"/>
      <c r="J107" s="198"/>
      <c r="K107" s="198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146</v>
      </c>
      <c r="AU107" s="208" t="s">
        <v>22</v>
      </c>
      <c r="AV107" s="11" t="s">
        <v>22</v>
      </c>
      <c r="AW107" s="11" t="s">
        <v>39</v>
      </c>
      <c r="AX107" s="11" t="s">
        <v>23</v>
      </c>
      <c r="AY107" s="208" t="s">
        <v>135</v>
      </c>
    </row>
    <row r="108" spans="2:65" s="1" customFormat="1" ht="31.5" customHeight="1">
      <c r="B108" s="34"/>
      <c r="C108" s="183" t="s">
        <v>179</v>
      </c>
      <c r="D108" s="183" t="s">
        <v>137</v>
      </c>
      <c r="E108" s="184" t="s">
        <v>180</v>
      </c>
      <c r="F108" s="185" t="s">
        <v>181</v>
      </c>
      <c r="G108" s="186" t="s">
        <v>161</v>
      </c>
      <c r="H108" s="187">
        <v>35</v>
      </c>
      <c r="I108" s="188"/>
      <c r="J108" s="189">
        <f>ROUND(I108*H108,2)</f>
        <v>0</v>
      </c>
      <c r="K108" s="185" t="s">
        <v>141</v>
      </c>
      <c r="L108" s="54"/>
      <c r="M108" s="190" t="s">
        <v>32</v>
      </c>
      <c r="N108" s="191" t="s">
        <v>47</v>
      </c>
      <c r="O108" s="35"/>
      <c r="P108" s="192">
        <f>O108*H108</f>
        <v>0</v>
      </c>
      <c r="Q108" s="192">
        <v>0</v>
      </c>
      <c r="R108" s="192">
        <f>Q108*H108</f>
        <v>0</v>
      </c>
      <c r="S108" s="192">
        <v>0</v>
      </c>
      <c r="T108" s="193">
        <f>S108*H108</f>
        <v>0</v>
      </c>
      <c r="AR108" s="17" t="s">
        <v>142</v>
      </c>
      <c r="AT108" s="17" t="s">
        <v>137</v>
      </c>
      <c r="AU108" s="17" t="s">
        <v>22</v>
      </c>
      <c r="AY108" s="17" t="s">
        <v>135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17" t="s">
        <v>23</v>
      </c>
      <c r="BK108" s="194">
        <f>ROUND(I108*H108,2)</f>
        <v>0</v>
      </c>
      <c r="BL108" s="17" t="s">
        <v>142</v>
      </c>
      <c r="BM108" s="17" t="s">
        <v>182</v>
      </c>
    </row>
    <row r="109" spans="2:47" s="1" customFormat="1" ht="121.5">
      <c r="B109" s="34"/>
      <c r="C109" s="56"/>
      <c r="D109" s="195" t="s">
        <v>144</v>
      </c>
      <c r="E109" s="56"/>
      <c r="F109" s="196" t="s">
        <v>183</v>
      </c>
      <c r="G109" s="56"/>
      <c r="H109" s="56"/>
      <c r="I109" s="153"/>
      <c r="J109" s="56"/>
      <c r="K109" s="56"/>
      <c r="L109" s="54"/>
      <c r="M109" s="71"/>
      <c r="N109" s="35"/>
      <c r="O109" s="35"/>
      <c r="P109" s="35"/>
      <c r="Q109" s="35"/>
      <c r="R109" s="35"/>
      <c r="S109" s="35"/>
      <c r="T109" s="72"/>
      <c r="AT109" s="17" t="s">
        <v>144</v>
      </c>
      <c r="AU109" s="17" t="s">
        <v>22</v>
      </c>
    </row>
    <row r="110" spans="2:51" s="11" customFormat="1" ht="13.5">
      <c r="B110" s="197"/>
      <c r="C110" s="198"/>
      <c r="D110" s="199" t="s">
        <v>146</v>
      </c>
      <c r="E110" s="200" t="s">
        <v>32</v>
      </c>
      <c r="F110" s="201" t="s">
        <v>184</v>
      </c>
      <c r="G110" s="198"/>
      <c r="H110" s="202">
        <v>35</v>
      </c>
      <c r="I110" s="203"/>
      <c r="J110" s="198"/>
      <c r="K110" s="198"/>
      <c r="L110" s="204"/>
      <c r="M110" s="205"/>
      <c r="N110" s="206"/>
      <c r="O110" s="206"/>
      <c r="P110" s="206"/>
      <c r="Q110" s="206"/>
      <c r="R110" s="206"/>
      <c r="S110" s="206"/>
      <c r="T110" s="207"/>
      <c r="AT110" s="208" t="s">
        <v>146</v>
      </c>
      <c r="AU110" s="208" t="s">
        <v>22</v>
      </c>
      <c r="AV110" s="11" t="s">
        <v>22</v>
      </c>
      <c r="AW110" s="11" t="s">
        <v>39</v>
      </c>
      <c r="AX110" s="11" t="s">
        <v>23</v>
      </c>
      <c r="AY110" s="208" t="s">
        <v>135</v>
      </c>
    </row>
    <row r="111" spans="2:65" s="1" customFormat="1" ht="44.25" customHeight="1">
      <c r="B111" s="34"/>
      <c r="C111" s="183" t="s">
        <v>170</v>
      </c>
      <c r="D111" s="183" t="s">
        <v>137</v>
      </c>
      <c r="E111" s="184" t="s">
        <v>185</v>
      </c>
      <c r="F111" s="185" t="s">
        <v>186</v>
      </c>
      <c r="G111" s="186" t="s">
        <v>154</v>
      </c>
      <c r="H111" s="187">
        <v>23.1</v>
      </c>
      <c r="I111" s="188"/>
      <c r="J111" s="189">
        <f>ROUND(I111*H111,2)</f>
        <v>0</v>
      </c>
      <c r="K111" s="185" t="s">
        <v>141</v>
      </c>
      <c r="L111" s="54"/>
      <c r="M111" s="190" t="s">
        <v>32</v>
      </c>
      <c r="N111" s="191" t="s">
        <v>47</v>
      </c>
      <c r="O111" s="35"/>
      <c r="P111" s="192">
        <f>O111*H111</f>
        <v>0</v>
      </c>
      <c r="Q111" s="192">
        <v>0</v>
      </c>
      <c r="R111" s="192">
        <f>Q111*H111</f>
        <v>0</v>
      </c>
      <c r="S111" s="192">
        <v>0</v>
      </c>
      <c r="T111" s="193">
        <f>S111*H111</f>
        <v>0</v>
      </c>
      <c r="AR111" s="17" t="s">
        <v>187</v>
      </c>
      <c r="AT111" s="17" t="s">
        <v>137</v>
      </c>
      <c r="AU111" s="17" t="s">
        <v>22</v>
      </c>
      <c r="AY111" s="17" t="s">
        <v>135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17" t="s">
        <v>23</v>
      </c>
      <c r="BK111" s="194">
        <f>ROUND(I111*H111,2)</f>
        <v>0</v>
      </c>
      <c r="BL111" s="17" t="s">
        <v>187</v>
      </c>
      <c r="BM111" s="17" t="s">
        <v>188</v>
      </c>
    </row>
    <row r="112" spans="2:47" s="1" customFormat="1" ht="54">
      <c r="B112" s="34"/>
      <c r="C112" s="56"/>
      <c r="D112" s="195" t="s">
        <v>144</v>
      </c>
      <c r="E112" s="56"/>
      <c r="F112" s="196" t="s">
        <v>189</v>
      </c>
      <c r="G112" s="56"/>
      <c r="H112" s="56"/>
      <c r="I112" s="153"/>
      <c r="J112" s="56"/>
      <c r="K112" s="56"/>
      <c r="L112" s="54"/>
      <c r="M112" s="71"/>
      <c r="N112" s="35"/>
      <c r="O112" s="35"/>
      <c r="P112" s="35"/>
      <c r="Q112" s="35"/>
      <c r="R112" s="35"/>
      <c r="S112" s="35"/>
      <c r="T112" s="72"/>
      <c r="AT112" s="17" t="s">
        <v>144</v>
      </c>
      <c r="AU112" s="17" t="s">
        <v>22</v>
      </c>
    </row>
    <row r="113" spans="2:51" s="11" customFormat="1" ht="13.5">
      <c r="B113" s="197"/>
      <c r="C113" s="198"/>
      <c r="D113" s="195" t="s">
        <v>146</v>
      </c>
      <c r="E113" s="219" t="s">
        <v>32</v>
      </c>
      <c r="F113" s="220" t="s">
        <v>190</v>
      </c>
      <c r="G113" s="198"/>
      <c r="H113" s="221">
        <v>16.1</v>
      </c>
      <c r="I113" s="203"/>
      <c r="J113" s="198"/>
      <c r="K113" s="198"/>
      <c r="L113" s="204"/>
      <c r="M113" s="205"/>
      <c r="N113" s="206"/>
      <c r="O113" s="206"/>
      <c r="P113" s="206"/>
      <c r="Q113" s="206"/>
      <c r="R113" s="206"/>
      <c r="S113" s="206"/>
      <c r="T113" s="207"/>
      <c r="AT113" s="208" t="s">
        <v>146</v>
      </c>
      <c r="AU113" s="208" t="s">
        <v>22</v>
      </c>
      <c r="AV113" s="11" t="s">
        <v>22</v>
      </c>
      <c r="AW113" s="11" t="s">
        <v>39</v>
      </c>
      <c r="AX113" s="11" t="s">
        <v>76</v>
      </c>
      <c r="AY113" s="208" t="s">
        <v>135</v>
      </c>
    </row>
    <row r="114" spans="2:51" s="11" customFormat="1" ht="13.5">
      <c r="B114" s="197"/>
      <c r="C114" s="198"/>
      <c r="D114" s="199" t="s">
        <v>146</v>
      </c>
      <c r="E114" s="200" t="s">
        <v>32</v>
      </c>
      <c r="F114" s="201" t="s">
        <v>191</v>
      </c>
      <c r="G114" s="198"/>
      <c r="H114" s="202">
        <v>7</v>
      </c>
      <c r="I114" s="203"/>
      <c r="J114" s="198"/>
      <c r="K114" s="198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146</v>
      </c>
      <c r="AU114" s="208" t="s">
        <v>22</v>
      </c>
      <c r="AV114" s="11" t="s">
        <v>22</v>
      </c>
      <c r="AW114" s="11" t="s">
        <v>39</v>
      </c>
      <c r="AX114" s="11" t="s">
        <v>76</v>
      </c>
      <c r="AY114" s="208" t="s">
        <v>135</v>
      </c>
    </row>
    <row r="115" spans="2:65" s="1" customFormat="1" ht="44.25" customHeight="1">
      <c r="B115" s="34"/>
      <c r="C115" s="183" t="s">
        <v>192</v>
      </c>
      <c r="D115" s="183" t="s">
        <v>137</v>
      </c>
      <c r="E115" s="184" t="s">
        <v>193</v>
      </c>
      <c r="F115" s="185" t="s">
        <v>194</v>
      </c>
      <c r="G115" s="186" t="s">
        <v>154</v>
      </c>
      <c r="H115" s="187">
        <v>207.9</v>
      </c>
      <c r="I115" s="188"/>
      <c r="J115" s="189">
        <f>ROUND(I115*H115,2)</f>
        <v>0</v>
      </c>
      <c r="K115" s="185" t="s">
        <v>141</v>
      </c>
      <c r="L115" s="54"/>
      <c r="M115" s="190" t="s">
        <v>32</v>
      </c>
      <c r="N115" s="191" t="s">
        <v>47</v>
      </c>
      <c r="O115" s="35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AR115" s="17" t="s">
        <v>187</v>
      </c>
      <c r="AT115" s="17" t="s">
        <v>137</v>
      </c>
      <c r="AU115" s="17" t="s">
        <v>22</v>
      </c>
      <c r="AY115" s="17" t="s">
        <v>135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17" t="s">
        <v>23</v>
      </c>
      <c r="BK115" s="194">
        <f>ROUND(I115*H115,2)</f>
        <v>0</v>
      </c>
      <c r="BL115" s="17" t="s">
        <v>187</v>
      </c>
      <c r="BM115" s="17" t="s">
        <v>195</v>
      </c>
    </row>
    <row r="116" spans="2:47" s="1" customFormat="1" ht="54">
      <c r="B116" s="34"/>
      <c r="C116" s="56"/>
      <c r="D116" s="195" t="s">
        <v>144</v>
      </c>
      <c r="E116" s="56"/>
      <c r="F116" s="196" t="s">
        <v>189</v>
      </c>
      <c r="G116" s="56"/>
      <c r="H116" s="56"/>
      <c r="I116" s="153"/>
      <c r="J116" s="56"/>
      <c r="K116" s="56"/>
      <c r="L116" s="54"/>
      <c r="M116" s="71"/>
      <c r="N116" s="35"/>
      <c r="O116" s="35"/>
      <c r="P116" s="35"/>
      <c r="Q116" s="35"/>
      <c r="R116" s="35"/>
      <c r="S116" s="35"/>
      <c r="T116" s="72"/>
      <c r="AT116" s="17" t="s">
        <v>144</v>
      </c>
      <c r="AU116" s="17" t="s">
        <v>22</v>
      </c>
    </row>
    <row r="117" spans="2:51" s="11" customFormat="1" ht="13.5">
      <c r="B117" s="197"/>
      <c r="C117" s="198"/>
      <c r="D117" s="199" t="s">
        <v>146</v>
      </c>
      <c r="E117" s="200" t="s">
        <v>32</v>
      </c>
      <c r="F117" s="201" t="s">
        <v>196</v>
      </c>
      <c r="G117" s="198"/>
      <c r="H117" s="202">
        <v>207.9</v>
      </c>
      <c r="I117" s="203"/>
      <c r="J117" s="198"/>
      <c r="K117" s="198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146</v>
      </c>
      <c r="AU117" s="208" t="s">
        <v>22</v>
      </c>
      <c r="AV117" s="11" t="s">
        <v>22</v>
      </c>
      <c r="AW117" s="11" t="s">
        <v>39</v>
      </c>
      <c r="AX117" s="11" t="s">
        <v>23</v>
      </c>
      <c r="AY117" s="208" t="s">
        <v>135</v>
      </c>
    </row>
    <row r="118" spans="2:65" s="1" customFormat="1" ht="22.5" customHeight="1">
      <c r="B118" s="34"/>
      <c r="C118" s="183" t="s">
        <v>28</v>
      </c>
      <c r="D118" s="183" t="s">
        <v>137</v>
      </c>
      <c r="E118" s="184" t="s">
        <v>197</v>
      </c>
      <c r="F118" s="185" t="s">
        <v>198</v>
      </c>
      <c r="G118" s="186" t="s">
        <v>199</v>
      </c>
      <c r="H118" s="187">
        <v>41.58</v>
      </c>
      <c r="I118" s="188"/>
      <c r="J118" s="189">
        <f>ROUND(I118*H118,2)</f>
        <v>0</v>
      </c>
      <c r="K118" s="185" t="s">
        <v>141</v>
      </c>
      <c r="L118" s="54"/>
      <c r="M118" s="190" t="s">
        <v>32</v>
      </c>
      <c r="N118" s="191" t="s">
        <v>47</v>
      </c>
      <c r="O118" s="35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AR118" s="17" t="s">
        <v>142</v>
      </c>
      <c r="AT118" s="17" t="s">
        <v>137</v>
      </c>
      <c r="AU118" s="17" t="s">
        <v>22</v>
      </c>
      <c r="AY118" s="17" t="s">
        <v>135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7" t="s">
        <v>23</v>
      </c>
      <c r="BK118" s="194">
        <f>ROUND(I118*H118,2)</f>
        <v>0</v>
      </c>
      <c r="BL118" s="17" t="s">
        <v>142</v>
      </c>
      <c r="BM118" s="17" t="s">
        <v>200</v>
      </c>
    </row>
    <row r="119" spans="2:47" s="1" customFormat="1" ht="297">
      <c r="B119" s="34"/>
      <c r="C119" s="56"/>
      <c r="D119" s="195" t="s">
        <v>144</v>
      </c>
      <c r="E119" s="56"/>
      <c r="F119" s="196" t="s">
        <v>201</v>
      </c>
      <c r="G119" s="56"/>
      <c r="H119" s="56"/>
      <c r="I119" s="153"/>
      <c r="J119" s="56"/>
      <c r="K119" s="56"/>
      <c r="L119" s="54"/>
      <c r="M119" s="71"/>
      <c r="N119" s="35"/>
      <c r="O119" s="35"/>
      <c r="P119" s="35"/>
      <c r="Q119" s="35"/>
      <c r="R119" s="35"/>
      <c r="S119" s="35"/>
      <c r="T119" s="72"/>
      <c r="AT119" s="17" t="s">
        <v>144</v>
      </c>
      <c r="AU119" s="17" t="s">
        <v>22</v>
      </c>
    </row>
    <row r="120" spans="2:51" s="11" customFormat="1" ht="13.5">
      <c r="B120" s="197"/>
      <c r="C120" s="198"/>
      <c r="D120" s="199" t="s">
        <v>146</v>
      </c>
      <c r="E120" s="200" t="s">
        <v>32</v>
      </c>
      <c r="F120" s="201" t="s">
        <v>202</v>
      </c>
      <c r="G120" s="198"/>
      <c r="H120" s="202">
        <v>41.58</v>
      </c>
      <c r="I120" s="203"/>
      <c r="J120" s="198"/>
      <c r="K120" s="198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146</v>
      </c>
      <c r="AU120" s="208" t="s">
        <v>22</v>
      </c>
      <c r="AV120" s="11" t="s">
        <v>22</v>
      </c>
      <c r="AW120" s="11" t="s">
        <v>39</v>
      </c>
      <c r="AX120" s="11" t="s">
        <v>23</v>
      </c>
      <c r="AY120" s="208" t="s">
        <v>135</v>
      </c>
    </row>
    <row r="121" spans="2:65" s="1" customFormat="1" ht="22.5" customHeight="1">
      <c r="B121" s="34"/>
      <c r="C121" s="209" t="s">
        <v>203</v>
      </c>
      <c r="D121" s="209" t="s">
        <v>166</v>
      </c>
      <c r="E121" s="210" t="s">
        <v>204</v>
      </c>
      <c r="F121" s="211" t="s">
        <v>205</v>
      </c>
      <c r="G121" s="212" t="s">
        <v>154</v>
      </c>
      <c r="H121" s="213">
        <v>23</v>
      </c>
      <c r="I121" s="214"/>
      <c r="J121" s="215">
        <f>ROUND(I121*H121,2)</f>
        <v>0</v>
      </c>
      <c r="K121" s="211" t="s">
        <v>32</v>
      </c>
      <c r="L121" s="216"/>
      <c r="M121" s="217" t="s">
        <v>32</v>
      </c>
      <c r="N121" s="218" t="s">
        <v>47</v>
      </c>
      <c r="O121" s="35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AR121" s="17" t="s">
        <v>170</v>
      </c>
      <c r="AT121" s="17" t="s">
        <v>166</v>
      </c>
      <c r="AU121" s="17" t="s">
        <v>22</v>
      </c>
      <c r="AY121" s="17" t="s">
        <v>135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17" t="s">
        <v>23</v>
      </c>
      <c r="BK121" s="194">
        <f>ROUND(I121*H121,2)</f>
        <v>0</v>
      </c>
      <c r="BL121" s="17" t="s">
        <v>142</v>
      </c>
      <c r="BM121" s="17" t="s">
        <v>206</v>
      </c>
    </row>
    <row r="122" spans="2:47" s="1" customFormat="1" ht="27">
      <c r="B122" s="34"/>
      <c r="C122" s="56"/>
      <c r="D122" s="195" t="s">
        <v>156</v>
      </c>
      <c r="E122" s="56"/>
      <c r="F122" s="196" t="s">
        <v>207</v>
      </c>
      <c r="G122" s="56"/>
      <c r="H122" s="56"/>
      <c r="I122" s="153"/>
      <c r="J122" s="56"/>
      <c r="K122" s="56"/>
      <c r="L122" s="54"/>
      <c r="M122" s="71"/>
      <c r="N122" s="35"/>
      <c r="O122" s="35"/>
      <c r="P122" s="35"/>
      <c r="Q122" s="35"/>
      <c r="R122" s="35"/>
      <c r="S122" s="35"/>
      <c r="T122" s="72"/>
      <c r="AT122" s="17" t="s">
        <v>156</v>
      </c>
      <c r="AU122" s="17" t="s">
        <v>22</v>
      </c>
    </row>
    <row r="123" spans="2:51" s="11" customFormat="1" ht="13.5">
      <c r="B123" s="197"/>
      <c r="C123" s="198"/>
      <c r="D123" s="195" t="s">
        <v>146</v>
      </c>
      <c r="E123" s="219" t="s">
        <v>32</v>
      </c>
      <c r="F123" s="220" t="s">
        <v>208</v>
      </c>
      <c r="G123" s="198"/>
      <c r="H123" s="221">
        <v>23</v>
      </c>
      <c r="I123" s="203"/>
      <c r="J123" s="198"/>
      <c r="K123" s="198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146</v>
      </c>
      <c r="AU123" s="208" t="s">
        <v>22</v>
      </c>
      <c r="AV123" s="11" t="s">
        <v>22</v>
      </c>
      <c r="AW123" s="11" t="s">
        <v>39</v>
      </c>
      <c r="AX123" s="11" t="s">
        <v>76</v>
      </c>
      <c r="AY123" s="208" t="s">
        <v>135</v>
      </c>
    </row>
    <row r="124" spans="2:63" s="10" customFormat="1" ht="29.85" customHeight="1">
      <c r="B124" s="166"/>
      <c r="C124" s="167"/>
      <c r="D124" s="168" t="s">
        <v>75</v>
      </c>
      <c r="E124" s="222" t="s">
        <v>192</v>
      </c>
      <c r="F124" s="222" t="s">
        <v>209</v>
      </c>
      <c r="G124" s="167"/>
      <c r="H124" s="167"/>
      <c r="I124" s="170"/>
      <c r="J124" s="223">
        <f>BK124</f>
        <v>0</v>
      </c>
      <c r="K124" s="167"/>
      <c r="L124" s="172"/>
      <c r="M124" s="173"/>
      <c r="N124" s="174"/>
      <c r="O124" s="174"/>
      <c r="P124" s="175">
        <f>P125</f>
        <v>0</v>
      </c>
      <c r="Q124" s="174"/>
      <c r="R124" s="175">
        <f>R125</f>
        <v>0</v>
      </c>
      <c r="S124" s="174"/>
      <c r="T124" s="176">
        <f>T125</f>
        <v>0</v>
      </c>
      <c r="AR124" s="177" t="s">
        <v>23</v>
      </c>
      <c r="AT124" s="178" t="s">
        <v>75</v>
      </c>
      <c r="AU124" s="178" t="s">
        <v>23</v>
      </c>
      <c r="AY124" s="177" t="s">
        <v>135</v>
      </c>
      <c r="BK124" s="179">
        <f>BK125</f>
        <v>0</v>
      </c>
    </row>
    <row r="125" spans="2:63" s="10" customFormat="1" ht="14.85" customHeight="1">
      <c r="B125" s="166"/>
      <c r="C125" s="167"/>
      <c r="D125" s="180" t="s">
        <v>75</v>
      </c>
      <c r="E125" s="181" t="s">
        <v>210</v>
      </c>
      <c r="F125" s="181" t="s">
        <v>211</v>
      </c>
      <c r="G125" s="167"/>
      <c r="H125" s="167"/>
      <c r="I125" s="170"/>
      <c r="J125" s="182">
        <f>BK125</f>
        <v>0</v>
      </c>
      <c r="K125" s="167"/>
      <c r="L125" s="172"/>
      <c r="M125" s="173"/>
      <c r="N125" s="174"/>
      <c r="O125" s="174"/>
      <c r="P125" s="175">
        <f>SUM(P126:P129)</f>
        <v>0</v>
      </c>
      <c r="Q125" s="174"/>
      <c r="R125" s="175">
        <f>SUM(R126:R129)</f>
        <v>0</v>
      </c>
      <c r="S125" s="174"/>
      <c r="T125" s="176">
        <f>SUM(T126:T129)</f>
        <v>0</v>
      </c>
      <c r="AR125" s="177" t="s">
        <v>23</v>
      </c>
      <c r="AT125" s="178" t="s">
        <v>75</v>
      </c>
      <c r="AU125" s="178" t="s">
        <v>22</v>
      </c>
      <c r="AY125" s="177" t="s">
        <v>135</v>
      </c>
      <c r="BK125" s="179">
        <f>SUM(BK126:BK129)</f>
        <v>0</v>
      </c>
    </row>
    <row r="126" spans="2:65" s="1" customFormat="1" ht="31.5" customHeight="1">
      <c r="B126" s="34"/>
      <c r="C126" s="183" t="s">
        <v>212</v>
      </c>
      <c r="D126" s="183" t="s">
        <v>137</v>
      </c>
      <c r="E126" s="184" t="s">
        <v>213</v>
      </c>
      <c r="F126" s="185" t="s">
        <v>214</v>
      </c>
      <c r="G126" s="186" t="s">
        <v>215</v>
      </c>
      <c r="H126" s="187">
        <v>60</v>
      </c>
      <c r="I126" s="188"/>
      <c r="J126" s="189">
        <f>ROUND(I126*H126,2)</f>
        <v>0</v>
      </c>
      <c r="K126" s="185" t="s">
        <v>32</v>
      </c>
      <c r="L126" s="54"/>
      <c r="M126" s="190" t="s">
        <v>32</v>
      </c>
      <c r="N126" s="191" t="s">
        <v>47</v>
      </c>
      <c r="O126" s="35"/>
      <c r="P126" s="192">
        <f>O126*H126</f>
        <v>0</v>
      </c>
      <c r="Q126" s="192">
        <v>0</v>
      </c>
      <c r="R126" s="192">
        <f>Q126*H126</f>
        <v>0</v>
      </c>
      <c r="S126" s="192">
        <v>0</v>
      </c>
      <c r="T126" s="193">
        <f>S126*H126</f>
        <v>0</v>
      </c>
      <c r="AR126" s="17" t="s">
        <v>142</v>
      </c>
      <c r="AT126" s="17" t="s">
        <v>137</v>
      </c>
      <c r="AU126" s="17" t="s">
        <v>151</v>
      </c>
      <c r="AY126" s="17" t="s">
        <v>135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7" t="s">
        <v>23</v>
      </c>
      <c r="BK126" s="194">
        <f>ROUND(I126*H126,2)</f>
        <v>0</v>
      </c>
      <c r="BL126" s="17" t="s">
        <v>142</v>
      </c>
      <c r="BM126" s="17" t="s">
        <v>216</v>
      </c>
    </row>
    <row r="127" spans="2:47" s="1" customFormat="1" ht="27">
      <c r="B127" s="34"/>
      <c r="C127" s="56"/>
      <c r="D127" s="199" t="s">
        <v>156</v>
      </c>
      <c r="E127" s="56"/>
      <c r="F127" s="224" t="s">
        <v>217</v>
      </c>
      <c r="G127" s="56"/>
      <c r="H127" s="56"/>
      <c r="I127" s="153"/>
      <c r="J127" s="56"/>
      <c r="K127" s="56"/>
      <c r="L127" s="54"/>
      <c r="M127" s="71"/>
      <c r="N127" s="35"/>
      <c r="O127" s="35"/>
      <c r="P127" s="35"/>
      <c r="Q127" s="35"/>
      <c r="R127" s="35"/>
      <c r="S127" s="35"/>
      <c r="T127" s="72"/>
      <c r="AT127" s="17" t="s">
        <v>156</v>
      </c>
      <c r="AU127" s="17" t="s">
        <v>151</v>
      </c>
    </row>
    <row r="128" spans="2:65" s="1" customFormat="1" ht="31.5" customHeight="1">
      <c r="B128" s="34"/>
      <c r="C128" s="183" t="s">
        <v>218</v>
      </c>
      <c r="D128" s="183" t="s">
        <v>137</v>
      </c>
      <c r="E128" s="184" t="s">
        <v>219</v>
      </c>
      <c r="F128" s="185" t="s">
        <v>220</v>
      </c>
      <c r="G128" s="186" t="s">
        <v>215</v>
      </c>
      <c r="H128" s="187">
        <v>60</v>
      </c>
      <c r="I128" s="188"/>
      <c r="J128" s="189">
        <f>ROUND(I128*H128,2)</f>
        <v>0</v>
      </c>
      <c r="K128" s="185" t="s">
        <v>32</v>
      </c>
      <c r="L128" s="54"/>
      <c r="M128" s="190" t="s">
        <v>32</v>
      </c>
      <c r="N128" s="191" t="s">
        <v>47</v>
      </c>
      <c r="O128" s="35"/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AR128" s="17" t="s">
        <v>142</v>
      </c>
      <c r="AT128" s="17" t="s">
        <v>137</v>
      </c>
      <c r="AU128" s="17" t="s">
        <v>151</v>
      </c>
      <c r="AY128" s="17" t="s">
        <v>135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7" t="s">
        <v>23</v>
      </c>
      <c r="BK128" s="194">
        <f>ROUND(I128*H128,2)</f>
        <v>0</v>
      </c>
      <c r="BL128" s="17" t="s">
        <v>142</v>
      </c>
      <c r="BM128" s="17" t="s">
        <v>221</v>
      </c>
    </row>
    <row r="129" spans="2:47" s="1" customFormat="1" ht="27">
      <c r="B129" s="34"/>
      <c r="C129" s="56"/>
      <c r="D129" s="195" t="s">
        <v>156</v>
      </c>
      <c r="E129" s="56"/>
      <c r="F129" s="196" t="s">
        <v>217</v>
      </c>
      <c r="G129" s="56"/>
      <c r="H129" s="56"/>
      <c r="I129" s="153"/>
      <c r="J129" s="56"/>
      <c r="K129" s="56"/>
      <c r="L129" s="54"/>
      <c r="M129" s="71"/>
      <c r="N129" s="35"/>
      <c r="O129" s="35"/>
      <c r="P129" s="35"/>
      <c r="Q129" s="35"/>
      <c r="R129" s="35"/>
      <c r="S129" s="35"/>
      <c r="T129" s="72"/>
      <c r="AT129" s="17" t="s">
        <v>156</v>
      </c>
      <c r="AU129" s="17" t="s">
        <v>151</v>
      </c>
    </row>
    <row r="130" spans="2:63" s="10" customFormat="1" ht="37.35" customHeight="1">
      <c r="B130" s="166"/>
      <c r="C130" s="167"/>
      <c r="D130" s="168" t="s">
        <v>75</v>
      </c>
      <c r="E130" s="169" t="s">
        <v>222</v>
      </c>
      <c r="F130" s="169" t="s">
        <v>223</v>
      </c>
      <c r="G130" s="167"/>
      <c r="H130" s="167"/>
      <c r="I130" s="170"/>
      <c r="J130" s="171">
        <f>BK130</f>
        <v>0</v>
      </c>
      <c r="K130" s="167"/>
      <c r="L130" s="172"/>
      <c r="M130" s="173"/>
      <c r="N130" s="174"/>
      <c r="O130" s="174"/>
      <c r="P130" s="175">
        <f>P131+P134+P138+P142</f>
        <v>0</v>
      </c>
      <c r="Q130" s="174"/>
      <c r="R130" s="175">
        <f>R131+R134+R138+R142</f>
        <v>0.208</v>
      </c>
      <c r="S130" s="174"/>
      <c r="T130" s="176">
        <f>T131+T134+T138+T142</f>
        <v>0</v>
      </c>
      <c r="AR130" s="177" t="s">
        <v>22</v>
      </c>
      <c r="AT130" s="178" t="s">
        <v>75</v>
      </c>
      <c r="AU130" s="178" t="s">
        <v>76</v>
      </c>
      <c r="AY130" s="177" t="s">
        <v>135</v>
      </c>
      <c r="BK130" s="179">
        <f>BK131+BK134+BK138+BK142</f>
        <v>0</v>
      </c>
    </row>
    <row r="131" spans="2:63" s="10" customFormat="1" ht="19.9" customHeight="1">
      <c r="B131" s="166"/>
      <c r="C131" s="167"/>
      <c r="D131" s="180" t="s">
        <v>75</v>
      </c>
      <c r="E131" s="181" t="s">
        <v>224</v>
      </c>
      <c r="F131" s="181" t="s">
        <v>225</v>
      </c>
      <c r="G131" s="167"/>
      <c r="H131" s="167"/>
      <c r="I131" s="170"/>
      <c r="J131" s="182">
        <f>BK131</f>
        <v>0</v>
      </c>
      <c r="K131" s="167"/>
      <c r="L131" s="172"/>
      <c r="M131" s="173"/>
      <c r="N131" s="174"/>
      <c r="O131" s="174"/>
      <c r="P131" s="175">
        <f>SUM(P132:P133)</f>
        <v>0</v>
      </c>
      <c r="Q131" s="174"/>
      <c r="R131" s="175">
        <f>SUM(R132:R133)</f>
        <v>0</v>
      </c>
      <c r="S131" s="174"/>
      <c r="T131" s="176">
        <f>SUM(T132:T133)</f>
        <v>0</v>
      </c>
      <c r="AR131" s="177" t="s">
        <v>22</v>
      </c>
      <c r="AT131" s="178" t="s">
        <v>75</v>
      </c>
      <c r="AU131" s="178" t="s">
        <v>23</v>
      </c>
      <c r="AY131" s="177" t="s">
        <v>135</v>
      </c>
      <c r="BK131" s="179">
        <f>SUM(BK132:BK133)</f>
        <v>0</v>
      </c>
    </row>
    <row r="132" spans="2:65" s="1" customFormat="1" ht="31.5" customHeight="1">
      <c r="B132" s="34"/>
      <c r="C132" s="183" t="s">
        <v>226</v>
      </c>
      <c r="D132" s="183" t="s">
        <v>137</v>
      </c>
      <c r="E132" s="184" t="s">
        <v>227</v>
      </c>
      <c r="F132" s="185" t="s">
        <v>228</v>
      </c>
      <c r="G132" s="186" t="s">
        <v>229</v>
      </c>
      <c r="H132" s="187">
        <v>1</v>
      </c>
      <c r="I132" s="188"/>
      <c r="J132" s="189">
        <f>ROUND(I132*H132,2)</f>
        <v>0</v>
      </c>
      <c r="K132" s="185" t="s">
        <v>141</v>
      </c>
      <c r="L132" s="54"/>
      <c r="M132" s="190" t="s">
        <v>32</v>
      </c>
      <c r="N132" s="191" t="s">
        <v>47</v>
      </c>
      <c r="O132" s="35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AR132" s="17" t="s">
        <v>230</v>
      </c>
      <c r="AT132" s="17" t="s">
        <v>137</v>
      </c>
      <c r="AU132" s="17" t="s">
        <v>22</v>
      </c>
      <c r="AY132" s="17" t="s">
        <v>135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7" t="s">
        <v>23</v>
      </c>
      <c r="BK132" s="194">
        <f>ROUND(I132*H132,2)</f>
        <v>0</v>
      </c>
      <c r="BL132" s="17" t="s">
        <v>230</v>
      </c>
      <c r="BM132" s="17" t="s">
        <v>231</v>
      </c>
    </row>
    <row r="133" spans="2:51" s="11" customFormat="1" ht="13.5">
      <c r="B133" s="197"/>
      <c r="C133" s="198"/>
      <c r="D133" s="195" t="s">
        <v>146</v>
      </c>
      <c r="E133" s="219" t="s">
        <v>32</v>
      </c>
      <c r="F133" s="220" t="s">
        <v>23</v>
      </c>
      <c r="G133" s="198"/>
      <c r="H133" s="221">
        <v>1</v>
      </c>
      <c r="I133" s="203"/>
      <c r="J133" s="198"/>
      <c r="K133" s="198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146</v>
      </c>
      <c r="AU133" s="208" t="s">
        <v>22</v>
      </c>
      <c r="AV133" s="11" t="s">
        <v>22</v>
      </c>
      <c r="AW133" s="11" t="s">
        <v>39</v>
      </c>
      <c r="AX133" s="11" t="s">
        <v>23</v>
      </c>
      <c r="AY133" s="208" t="s">
        <v>135</v>
      </c>
    </row>
    <row r="134" spans="2:63" s="10" customFormat="1" ht="29.85" customHeight="1">
      <c r="B134" s="166"/>
      <c r="C134" s="167"/>
      <c r="D134" s="180" t="s">
        <v>75</v>
      </c>
      <c r="E134" s="181" t="s">
        <v>232</v>
      </c>
      <c r="F134" s="181" t="s">
        <v>233</v>
      </c>
      <c r="G134" s="167"/>
      <c r="H134" s="167"/>
      <c r="I134" s="170"/>
      <c r="J134" s="182">
        <f>BK134</f>
        <v>0</v>
      </c>
      <c r="K134" s="167"/>
      <c r="L134" s="172"/>
      <c r="M134" s="173"/>
      <c r="N134" s="174"/>
      <c r="O134" s="174"/>
      <c r="P134" s="175">
        <f>SUM(P135:P137)</f>
        <v>0</v>
      </c>
      <c r="Q134" s="174"/>
      <c r="R134" s="175">
        <f>SUM(R135:R137)</f>
        <v>0</v>
      </c>
      <c r="S134" s="174"/>
      <c r="T134" s="176">
        <f>SUM(T135:T137)</f>
        <v>0</v>
      </c>
      <c r="AR134" s="177" t="s">
        <v>22</v>
      </c>
      <c r="AT134" s="178" t="s">
        <v>75</v>
      </c>
      <c r="AU134" s="178" t="s">
        <v>23</v>
      </c>
      <c r="AY134" s="177" t="s">
        <v>135</v>
      </c>
      <c r="BK134" s="179">
        <f>SUM(BK135:BK137)</f>
        <v>0</v>
      </c>
    </row>
    <row r="135" spans="2:65" s="1" customFormat="1" ht="44.25" customHeight="1">
      <c r="B135" s="34"/>
      <c r="C135" s="183" t="s">
        <v>8</v>
      </c>
      <c r="D135" s="183" t="s">
        <v>137</v>
      </c>
      <c r="E135" s="184" t="s">
        <v>234</v>
      </c>
      <c r="F135" s="185" t="s">
        <v>235</v>
      </c>
      <c r="G135" s="186" t="s">
        <v>229</v>
      </c>
      <c r="H135" s="187">
        <v>2</v>
      </c>
      <c r="I135" s="188"/>
      <c r="J135" s="189">
        <f>ROUND(I135*H135,2)</f>
        <v>0</v>
      </c>
      <c r="K135" s="185" t="s">
        <v>32</v>
      </c>
      <c r="L135" s="54"/>
      <c r="M135" s="190" t="s">
        <v>32</v>
      </c>
      <c r="N135" s="191" t="s">
        <v>47</v>
      </c>
      <c r="O135" s="35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17" t="s">
        <v>230</v>
      </c>
      <c r="AT135" s="17" t="s">
        <v>137</v>
      </c>
      <c r="AU135" s="17" t="s">
        <v>22</v>
      </c>
      <c r="AY135" s="17" t="s">
        <v>135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7" t="s">
        <v>23</v>
      </c>
      <c r="BK135" s="194">
        <f>ROUND(I135*H135,2)</f>
        <v>0</v>
      </c>
      <c r="BL135" s="17" t="s">
        <v>230</v>
      </c>
      <c r="BM135" s="17" t="s">
        <v>236</v>
      </c>
    </row>
    <row r="136" spans="2:47" s="1" customFormat="1" ht="27">
      <c r="B136" s="34"/>
      <c r="C136" s="56"/>
      <c r="D136" s="195" t="s">
        <v>156</v>
      </c>
      <c r="E136" s="56"/>
      <c r="F136" s="196" t="s">
        <v>207</v>
      </c>
      <c r="G136" s="56"/>
      <c r="H136" s="56"/>
      <c r="I136" s="153"/>
      <c r="J136" s="56"/>
      <c r="K136" s="56"/>
      <c r="L136" s="54"/>
      <c r="M136" s="71"/>
      <c r="N136" s="35"/>
      <c r="O136" s="35"/>
      <c r="P136" s="35"/>
      <c r="Q136" s="35"/>
      <c r="R136" s="35"/>
      <c r="S136" s="35"/>
      <c r="T136" s="72"/>
      <c r="AT136" s="17" t="s">
        <v>156</v>
      </c>
      <c r="AU136" s="17" t="s">
        <v>22</v>
      </c>
    </row>
    <row r="137" spans="2:51" s="11" customFormat="1" ht="13.5">
      <c r="B137" s="197"/>
      <c r="C137" s="198"/>
      <c r="D137" s="195" t="s">
        <v>146</v>
      </c>
      <c r="E137" s="219" t="s">
        <v>32</v>
      </c>
      <c r="F137" s="220" t="s">
        <v>22</v>
      </c>
      <c r="G137" s="198"/>
      <c r="H137" s="221">
        <v>2</v>
      </c>
      <c r="I137" s="203"/>
      <c r="J137" s="198"/>
      <c r="K137" s="198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146</v>
      </c>
      <c r="AU137" s="208" t="s">
        <v>22</v>
      </c>
      <c r="AV137" s="11" t="s">
        <v>22</v>
      </c>
      <c r="AW137" s="11" t="s">
        <v>39</v>
      </c>
      <c r="AX137" s="11" t="s">
        <v>23</v>
      </c>
      <c r="AY137" s="208" t="s">
        <v>135</v>
      </c>
    </row>
    <row r="138" spans="2:63" s="10" customFormat="1" ht="29.85" customHeight="1">
      <c r="B138" s="166"/>
      <c r="C138" s="167"/>
      <c r="D138" s="180" t="s">
        <v>75</v>
      </c>
      <c r="E138" s="181" t="s">
        <v>237</v>
      </c>
      <c r="F138" s="181" t="s">
        <v>238</v>
      </c>
      <c r="G138" s="167"/>
      <c r="H138" s="167"/>
      <c r="I138" s="170"/>
      <c r="J138" s="182">
        <f>BK138</f>
        <v>0</v>
      </c>
      <c r="K138" s="167"/>
      <c r="L138" s="172"/>
      <c r="M138" s="173"/>
      <c r="N138" s="174"/>
      <c r="O138" s="174"/>
      <c r="P138" s="175">
        <f>SUM(P139:P141)</f>
        <v>0</v>
      </c>
      <c r="Q138" s="174"/>
      <c r="R138" s="175">
        <f>SUM(R139:R141)</f>
        <v>0</v>
      </c>
      <c r="S138" s="174"/>
      <c r="T138" s="176">
        <f>SUM(T139:T141)</f>
        <v>0</v>
      </c>
      <c r="AR138" s="177" t="s">
        <v>22</v>
      </c>
      <c r="AT138" s="178" t="s">
        <v>75</v>
      </c>
      <c r="AU138" s="178" t="s">
        <v>23</v>
      </c>
      <c r="AY138" s="177" t="s">
        <v>135</v>
      </c>
      <c r="BK138" s="179">
        <f>SUM(BK139:BK141)</f>
        <v>0</v>
      </c>
    </row>
    <row r="139" spans="2:65" s="1" customFormat="1" ht="22.5" customHeight="1">
      <c r="B139" s="34"/>
      <c r="C139" s="183" t="s">
        <v>230</v>
      </c>
      <c r="D139" s="183" t="s">
        <v>137</v>
      </c>
      <c r="E139" s="184" t="s">
        <v>239</v>
      </c>
      <c r="F139" s="185" t="s">
        <v>240</v>
      </c>
      <c r="G139" s="186" t="s">
        <v>229</v>
      </c>
      <c r="H139" s="187">
        <v>2</v>
      </c>
      <c r="I139" s="188"/>
      <c r="J139" s="189">
        <f>ROUND(I139*H139,2)</f>
        <v>0</v>
      </c>
      <c r="K139" s="185" t="s">
        <v>32</v>
      </c>
      <c r="L139" s="54"/>
      <c r="M139" s="190" t="s">
        <v>32</v>
      </c>
      <c r="N139" s="191" t="s">
        <v>47</v>
      </c>
      <c r="O139" s="35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17" t="s">
        <v>230</v>
      </c>
      <c r="AT139" s="17" t="s">
        <v>137</v>
      </c>
      <c r="AU139" s="17" t="s">
        <v>22</v>
      </c>
      <c r="AY139" s="17" t="s">
        <v>135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7" t="s">
        <v>23</v>
      </c>
      <c r="BK139" s="194">
        <f>ROUND(I139*H139,2)</f>
        <v>0</v>
      </c>
      <c r="BL139" s="17" t="s">
        <v>230</v>
      </c>
      <c r="BM139" s="17" t="s">
        <v>241</v>
      </c>
    </row>
    <row r="140" spans="2:47" s="1" customFormat="1" ht="27">
      <c r="B140" s="34"/>
      <c r="C140" s="56"/>
      <c r="D140" s="195" t="s">
        <v>156</v>
      </c>
      <c r="E140" s="56"/>
      <c r="F140" s="196" t="s">
        <v>217</v>
      </c>
      <c r="G140" s="56"/>
      <c r="H140" s="56"/>
      <c r="I140" s="153"/>
      <c r="J140" s="56"/>
      <c r="K140" s="56"/>
      <c r="L140" s="54"/>
      <c r="M140" s="71"/>
      <c r="N140" s="35"/>
      <c r="O140" s="35"/>
      <c r="P140" s="35"/>
      <c r="Q140" s="35"/>
      <c r="R140" s="35"/>
      <c r="S140" s="35"/>
      <c r="T140" s="72"/>
      <c r="AT140" s="17" t="s">
        <v>156</v>
      </c>
      <c r="AU140" s="17" t="s">
        <v>22</v>
      </c>
    </row>
    <row r="141" spans="2:51" s="11" customFormat="1" ht="13.5">
      <c r="B141" s="197"/>
      <c r="C141" s="198"/>
      <c r="D141" s="195" t="s">
        <v>146</v>
      </c>
      <c r="E141" s="219" t="s">
        <v>32</v>
      </c>
      <c r="F141" s="220" t="s">
        <v>22</v>
      </c>
      <c r="G141" s="198"/>
      <c r="H141" s="221">
        <v>2</v>
      </c>
      <c r="I141" s="203"/>
      <c r="J141" s="198"/>
      <c r="K141" s="198"/>
      <c r="L141" s="204"/>
      <c r="M141" s="205"/>
      <c r="N141" s="206"/>
      <c r="O141" s="206"/>
      <c r="P141" s="206"/>
      <c r="Q141" s="206"/>
      <c r="R141" s="206"/>
      <c r="S141" s="206"/>
      <c r="T141" s="207"/>
      <c r="AT141" s="208" t="s">
        <v>146</v>
      </c>
      <c r="AU141" s="208" t="s">
        <v>22</v>
      </c>
      <c r="AV141" s="11" t="s">
        <v>22</v>
      </c>
      <c r="AW141" s="11" t="s">
        <v>39</v>
      </c>
      <c r="AX141" s="11" t="s">
        <v>23</v>
      </c>
      <c r="AY141" s="208" t="s">
        <v>135</v>
      </c>
    </row>
    <row r="142" spans="2:63" s="10" customFormat="1" ht="29.85" customHeight="1">
      <c r="B142" s="166"/>
      <c r="C142" s="167"/>
      <c r="D142" s="180" t="s">
        <v>75</v>
      </c>
      <c r="E142" s="181" t="s">
        <v>242</v>
      </c>
      <c r="F142" s="181" t="s">
        <v>243</v>
      </c>
      <c r="G142" s="167"/>
      <c r="H142" s="167"/>
      <c r="I142" s="170"/>
      <c r="J142" s="182">
        <f>BK142</f>
        <v>0</v>
      </c>
      <c r="K142" s="167"/>
      <c r="L142" s="172"/>
      <c r="M142" s="173"/>
      <c r="N142" s="174"/>
      <c r="O142" s="174"/>
      <c r="P142" s="175">
        <f>SUM(P143:P154)</f>
        <v>0</v>
      </c>
      <c r="Q142" s="174"/>
      <c r="R142" s="175">
        <f>SUM(R143:R154)</f>
        <v>0.208</v>
      </c>
      <c r="S142" s="174"/>
      <c r="T142" s="176">
        <f>SUM(T143:T154)</f>
        <v>0</v>
      </c>
      <c r="AR142" s="177" t="s">
        <v>22</v>
      </c>
      <c r="AT142" s="178" t="s">
        <v>75</v>
      </c>
      <c r="AU142" s="178" t="s">
        <v>23</v>
      </c>
      <c r="AY142" s="177" t="s">
        <v>135</v>
      </c>
      <c r="BK142" s="179">
        <f>SUM(BK143:BK154)</f>
        <v>0</v>
      </c>
    </row>
    <row r="143" spans="2:65" s="1" customFormat="1" ht="31.5" customHeight="1">
      <c r="B143" s="34"/>
      <c r="C143" s="183" t="s">
        <v>244</v>
      </c>
      <c r="D143" s="183" t="s">
        <v>137</v>
      </c>
      <c r="E143" s="184" t="s">
        <v>245</v>
      </c>
      <c r="F143" s="185" t="s">
        <v>246</v>
      </c>
      <c r="G143" s="186" t="s">
        <v>229</v>
      </c>
      <c r="H143" s="187">
        <v>2</v>
      </c>
      <c r="I143" s="188"/>
      <c r="J143" s="189">
        <f>ROUND(I143*H143,2)</f>
        <v>0</v>
      </c>
      <c r="K143" s="185" t="s">
        <v>141</v>
      </c>
      <c r="L143" s="54"/>
      <c r="M143" s="190" t="s">
        <v>32</v>
      </c>
      <c r="N143" s="191" t="s">
        <v>47</v>
      </c>
      <c r="O143" s="35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AR143" s="17" t="s">
        <v>230</v>
      </c>
      <c r="AT143" s="17" t="s">
        <v>137</v>
      </c>
      <c r="AU143" s="17" t="s">
        <v>22</v>
      </c>
      <c r="AY143" s="17" t="s">
        <v>135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17" t="s">
        <v>23</v>
      </c>
      <c r="BK143" s="194">
        <f>ROUND(I143*H143,2)</f>
        <v>0</v>
      </c>
      <c r="BL143" s="17" t="s">
        <v>230</v>
      </c>
      <c r="BM143" s="17" t="s">
        <v>247</v>
      </c>
    </row>
    <row r="144" spans="2:51" s="11" customFormat="1" ht="13.5">
      <c r="B144" s="197"/>
      <c r="C144" s="198"/>
      <c r="D144" s="199" t="s">
        <v>146</v>
      </c>
      <c r="E144" s="200" t="s">
        <v>32</v>
      </c>
      <c r="F144" s="201" t="s">
        <v>22</v>
      </c>
      <c r="G144" s="198"/>
      <c r="H144" s="202">
        <v>2</v>
      </c>
      <c r="I144" s="203"/>
      <c r="J144" s="198"/>
      <c r="K144" s="198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146</v>
      </c>
      <c r="AU144" s="208" t="s">
        <v>22</v>
      </c>
      <c r="AV144" s="11" t="s">
        <v>22</v>
      </c>
      <c r="AW144" s="11" t="s">
        <v>39</v>
      </c>
      <c r="AX144" s="11" t="s">
        <v>23</v>
      </c>
      <c r="AY144" s="208" t="s">
        <v>135</v>
      </c>
    </row>
    <row r="145" spans="2:65" s="1" customFormat="1" ht="31.5" customHeight="1">
      <c r="B145" s="34"/>
      <c r="C145" s="209" t="s">
        <v>248</v>
      </c>
      <c r="D145" s="209" t="s">
        <v>166</v>
      </c>
      <c r="E145" s="210" t="s">
        <v>249</v>
      </c>
      <c r="F145" s="211" t="s">
        <v>250</v>
      </c>
      <c r="G145" s="212" t="s">
        <v>229</v>
      </c>
      <c r="H145" s="213">
        <v>2</v>
      </c>
      <c r="I145" s="214"/>
      <c r="J145" s="215">
        <f>ROUND(I145*H145,2)</f>
        <v>0</v>
      </c>
      <c r="K145" s="211" t="s">
        <v>32</v>
      </c>
      <c r="L145" s="216"/>
      <c r="M145" s="217" t="s">
        <v>32</v>
      </c>
      <c r="N145" s="218" t="s">
        <v>47</v>
      </c>
      <c r="O145" s="35"/>
      <c r="P145" s="192">
        <f>O145*H145</f>
        <v>0</v>
      </c>
      <c r="Q145" s="192">
        <v>0.094</v>
      </c>
      <c r="R145" s="192">
        <f>Q145*H145</f>
        <v>0.188</v>
      </c>
      <c r="S145" s="192">
        <v>0</v>
      </c>
      <c r="T145" s="193">
        <f>S145*H145</f>
        <v>0</v>
      </c>
      <c r="AR145" s="17" t="s">
        <v>251</v>
      </c>
      <c r="AT145" s="17" t="s">
        <v>166</v>
      </c>
      <c r="AU145" s="17" t="s">
        <v>22</v>
      </c>
      <c r="AY145" s="17" t="s">
        <v>135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7" t="s">
        <v>23</v>
      </c>
      <c r="BK145" s="194">
        <f>ROUND(I145*H145,2)</f>
        <v>0</v>
      </c>
      <c r="BL145" s="17" t="s">
        <v>230</v>
      </c>
      <c r="BM145" s="17" t="s">
        <v>252</v>
      </c>
    </row>
    <row r="146" spans="2:47" s="1" customFormat="1" ht="27">
      <c r="B146" s="34"/>
      <c r="C146" s="56"/>
      <c r="D146" s="195" t="s">
        <v>156</v>
      </c>
      <c r="E146" s="56"/>
      <c r="F146" s="196" t="s">
        <v>207</v>
      </c>
      <c r="G146" s="56"/>
      <c r="H146" s="56"/>
      <c r="I146" s="153"/>
      <c r="J146" s="56"/>
      <c r="K146" s="56"/>
      <c r="L146" s="54"/>
      <c r="M146" s="71"/>
      <c r="N146" s="35"/>
      <c r="O146" s="35"/>
      <c r="P146" s="35"/>
      <c r="Q146" s="35"/>
      <c r="R146" s="35"/>
      <c r="S146" s="35"/>
      <c r="T146" s="72"/>
      <c r="AT146" s="17" t="s">
        <v>156</v>
      </c>
      <c r="AU146" s="17" t="s">
        <v>22</v>
      </c>
    </row>
    <row r="147" spans="2:51" s="11" customFormat="1" ht="13.5">
      <c r="B147" s="197"/>
      <c r="C147" s="198"/>
      <c r="D147" s="199" t="s">
        <v>146</v>
      </c>
      <c r="E147" s="200" t="s">
        <v>32</v>
      </c>
      <c r="F147" s="201" t="s">
        <v>22</v>
      </c>
      <c r="G147" s="198"/>
      <c r="H147" s="202">
        <v>2</v>
      </c>
      <c r="I147" s="203"/>
      <c r="J147" s="198"/>
      <c r="K147" s="198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146</v>
      </c>
      <c r="AU147" s="208" t="s">
        <v>22</v>
      </c>
      <c r="AV147" s="11" t="s">
        <v>22</v>
      </c>
      <c r="AW147" s="11" t="s">
        <v>39</v>
      </c>
      <c r="AX147" s="11" t="s">
        <v>23</v>
      </c>
      <c r="AY147" s="208" t="s">
        <v>135</v>
      </c>
    </row>
    <row r="148" spans="2:65" s="1" customFormat="1" ht="31.5" customHeight="1">
      <c r="B148" s="34"/>
      <c r="C148" s="183" t="s">
        <v>253</v>
      </c>
      <c r="D148" s="183" t="s">
        <v>137</v>
      </c>
      <c r="E148" s="184" t="s">
        <v>254</v>
      </c>
      <c r="F148" s="185" t="s">
        <v>255</v>
      </c>
      <c r="G148" s="186" t="s">
        <v>229</v>
      </c>
      <c r="H148" s="187">
        <v>2</v>
      </c>
      <c r="I148" s="188"/>
      <c r="J148" s="189">
        <f>ROUND(I148*H148,2)</f>
        <v>0</v>
      </c>
      <c r="K148" s="185" t="s">
        <v>141</v>
      </c>
      <c r="L148" s="54"/>
      <c r="M148" s="190" t="s">
        <v>32</v>
      </c>
      <c r="N148" s="191" t="s">
        <v>47</v>
      </c>
      <c r="O148" s="35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AR148" s="17" t="s">
        <v>187</v>
      </c>
      <c r="AT148" s="17" t="s">
        <v>137</v>
      </c>
      <c r="AU148" s="17" t="s">
        <v>22</v>
      </c>
      <c r="AY148" s="17" t="s">
        <v>135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7" t="s">
        <v>23</v>
      </c>
      <c r="BK148" s="194">
        <f>ROUND(I148*H148,2)</f>
        <v>0</v>
      </c>
      <c r="BL148" s="17" t="s">
        <v>187</v>
      </c>
      <c r="BM148" s="17" t="s">
        <v>256</v>
      </c>
    </row>
    <row r="149" spans="2:51" s="11" customFormat="1" ht="13.5">
      <c r="B149" s="197"/>
      <c r="C149" s="198"/>
      <c r="D149" s="199" t="s">
        <v>146</v>
      </c>
      <c r="E149" s="200" t="s">
        <v>32</v>
      </c>
      <c r="F149" s="201" t="s">
        <v>22</v>
      </c>
      <c r="G149" s="198"/>
      <c r="H149" s="202">
        <v>2</v>
      </c>
      <c r="I149" s="203"/>
      <c r="J149" s="198"/>
      <c r="K149" s="198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146</v>
      </c>
      <c r="AU149" s="208" t="s">
        <v>22</v>
      </c>
      <c r="AV149" s="11" t="s">
        <v>22</v>
      </c>
      <c r="AW149" s="11" t="s">
        <v>39</v>
      </c>
      <c r="AX149" s="11" t="s">
        <v>23</v>
      </c>
      <c r="AY149" s="208" t="s">
        <v>135</v>
      </c>
    </row>
    <row r="150" spans="2:65" s="1" customFormat="1" ht="22.5" customHeight="1">
      <c r="B150" s="34"/>
      <c r="C150" s="209" t="s">
        <v>257</v>
      </c>
      <c r="D150" s="209" t="s">
        <v>166</v>
      </c>
      <c r="E150" s="210" t="s">
        <v>258</v>
      </c>
      <c r="F150" s="211" t="s">
        <v>259</v>
      </c>
      <c r="G150" s="212" t="s">
        <v>229</v>
      </c>
      <c r="H150" s="213">
        <v>2</v>
      </c>
      <c r="I150" s="214"/>
      <c r="J150" s="215">
        <f>ROUND(I150*H150,2)</f>
        <v>0</v>
      </c>
      <c r="K150" s="211" t="s">
        <v>32</v>
      </c>
      <c r="L150" s="216"/>
      <c r="M150" s="217" t="s">
        <v>32</v>
      </c>
      <c r="N150" s="218" t="s">
        <v>47</v>
      </c>
      <c r="O150" s="35"/>
      <c r="P150" s="192">
        <f>O150*H150</f>
        <v>0</v>
      </c>
      <c r="Q150" s="192">
        <v>0.01</v>
      </c>
      <c r="R150" s="192">
        <f>Q150*H150</f>
        <v>0.02</v>
      </c>
      <c r="S150" s="192">
        <v>0</v>
      </c>
      <c r="T150" s="193">
        <f>S150*H150</f>
        <v>0</v>
      </c>
      <c r="AR150" s="17" t="s">
        <v>260</v>
      </c>
      <c r="AT150" s="17" t="s">
        <v>166</v>
      </c>
      <c r="AU150" s="17" t="s">
        <v>22</v>
      </c>
      <c r="AY150" s="17" t="s">
        <v>135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17" t="s">
        <v>23</v>
      </c>
      <c r="BK150" s="194">
        <f>ROUND(I150*H150,2)</f>
        <v>0</v>
      </c>
      <c r="BL150" s="17" t="s">
        <v>187</v>
      </c>
      <c r="BM150" s="17" t="s">
        <v>261</v>
      </c>
    </row>
    <row r="151" spans="2:47" s="1" customFormat="1" ht="27">
      <c r="B151" s="34"/>
      <c r="C151" s="56"/>
      <c r="D151" s="195" t="s">
        <v>156</v>
      </c>
      <c r="E151" s="56"/>
      <c r="F151" s="196" t="s">
        <v>207</v>
      </c>
      <c r="G151" s="56"/>
      <c r="H151" s="56"/>
      <c r="I151" s="153"/>
      <c r="J151" s="56"/>
      <c r="K151" s="56"/>
      <c r="L151" s="54"/>
      <c r="M151" s="71"/>
      <c r="N151" s="35"/>
      <c r="O151" s="35"/>
      <c r="P151" s="35"/>
      <c r="Q151" s="35"/>
      <c r="R151" s="35"/>
      <c r="S151" s="35"/>
      <c r="T151" s="72"/>
      <c r="AT151" s="17" t="s">
        <v>156</v>
      </c>
      <c r="AU151" s="17" t="s">
        <v>22</v>
      </c>
    </row>
    <row r="152" spans="2:51" s="11" customFormat="1" ht="13.5">
      <c r="B152" s="197"/>
      <c r="C152" s="198"/>
      <c r="D152" s="199" t="s">
        <v>146</v>
      </c>
      <c r="E152" s="200" t="s">
        <v>32</v>
      </c>
      <c r="F152" s="201" t="s">
        <v>22</v>
      </c>
      <c r="G152" s="198"/>
      <c r="H152" s="202">
        <v>2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146</v>
      </c>
      <c r="AU152" s="208" t="s">
        <v>22</v>
      </c>
      <c r="AV152" s="11" t="s">
        <v>22</v>
      </c>
      <c r="AW152" s="11" t="s">
        <v>39</v>
      </c>
      <c r="AX152" s="11" t="s">
        <v>23</v>
      </c>
      <c r="AY152" s="208" t="s">
        <v>135</v>
      </c>
    </row>
    <row r="153" spans="2:65" s="1" customFormat="1" ht="22.5" customHeight="1">
      <c r="B153" s="34"/>
      <c r="C153" s="183" t="s">
        <v>7</v>
      </c>
      <c r="D153" s="183" t="s">
        <v>137</v>
      </c>
      <c r="E153" s="184" t="s">
        <v>262</v>
      </c>
      <c r="F153" s="185" t="s">
        <v>263</v>
      </c>
      <c r="G153" s="186" t="s">
        <v>229</v>
      </c>
      <c r="H153" s="187">
        <v>2</v>
      </c>
      <c r="I153" s="188"/>
      <c r="J153" s="189">
        <f>ROUND(I153*H153,2)</f>
        <v>0</v>
      </c>
      <c r="K153" s="185" t="s">
        <v>141</v>
      </c>
      <c r="L153" s="54"/>
      <c r="M153" s="190" t="s">
        <v>32</v>
      </c>
      <c r="N153" s="191" t="s">
        <v>47</v>
      </c>
      <c r="O153" s="35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AR153" s="17" t="s">
        <v>230</v>
      </c>
      <c r="AT153" s="17" t="s">
        <v>137</v>
      </c>
      <c r="AU153" s="17" t="s">
        <v>22</v>
      </c>
      <c r="AY153" s="17" t="s">
        <v>135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7" t="s">
        <v>23</v>
      </c>
      <c r="BK153" s="194">
        <f>ROUND(I153*H153,2)</f>
        <v>0</v>
      </c>
      <c r="BL153" s="17" t="s">
        <v>230</v>
      </c>
      <c r="BM153" s="17" t="s">
        <v>264</v>
      </c>
    </row>
    <row r="154" spans="2:51" s="11" customFormat="1" ht="13.5">
      <c r="B154" s="197"/>
      <c r="C154" s="198"/>
      <c r="D154" s="195" t="s">
        <v>146</v>
      </c>
      <c r="E154" s="219" t="s">
        <v>32</v>
      </c>
      <c r="F154" s="220" t="s">
        <v>22</v>
      </c>
      <c r="G154" s="198"/>
      <c r="H154" s="221">
        <v>2</v>
      </c>
      <c r="I154" s="203"/>
      <c r="J154" s="198"/>
      <c r="K154" s="198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146</v>
      </c>
      <c r="AU154" s="208" t="s">
        <v>22</v>
      </c>
      <c r="AV154" s="11" t="s">
        <v>22</v>
      </c>
      <c r="AW154" s="11" t="s">
        <v>39</v>
      </c>
      <c r="AX154" s="11" t="s">
        <v>23</v>
      </c>
      <c r="AY154" s="208" t="s">
        <v>135</v>
      </c>
    </row>
    <row r="155" spans="2:63" s="10" customFormat="1" ht="37.35" customHeight="1">
      <c r="B155" s="166"/>
      <c r="C155" s="167"/>
      <c r="D155" s="168" t="s">
        <v>75</v>
      </c>
      <c r="E155" s="169" t="s">
        <v>166</v>
      </c>
      <c r="F155" s="169" t="s">
        <v>265</v>
      </c>
      <c r="G155" s="167"/>
      <c r="H155" s="167"/>
      <c r="I155" s="170"/>
      <c r="J155" s="171">
        <f>BK155</f>
        <v>0</v>
      </c>
      <c r="K155" s="167"/>
      <c r="L155" s="172"/>
      <c r="M155" s="173"/>
      <c r="N155" s="174"/>
      <c r="O155" s="174"/>
      <c r="P155" s="175">
        <f>P156+P211</f>
        <v>0</v>
      </c>
      <c r="Q155" s="174"/>
      <c r="R155" s="175">
        <f>R156+R211</f>
        <v>16.3382922</v>
      </c>
      <c r="S155" s="174"/>
      <c r="T155" s="176">
        <f>T156+T211</f>
        <v>0</v>
      </c>
      <c r="AR155" s="177" t="s">
        <v>151</v>
      </c>
      <c r="AT155" s="178" t="s">
        <v>75</v>
      </c>
      <c r="AU155" s="178" t="s">
        <v>76</v>
      </c>
      <c r="AY155" s="177" t="s">
        <v>135</v>
      </c>
      <c r="BK155" s="179">
        <f>BK156+BK211</f>
        <v>0</v>
      </c>
    </row>
    <row r="156" spans="2:63" s="10" customFormat="1" ht="19.9" customHeight="1">
      <c r="B156" s="166"/>
      <c r="C156" s="167"/>
      <c r="D156" s="180" t="s">
        <v>75</v>
      </c>
      <c r="E156" s="181" t="s">
        <v>266</v>
      </c>
      <c r="F156" s="181" t="s">
        <v>267</v>
      </c>
      <c r="G156" s="167"/>
      <c r="H156" s="167"/>
      <c r="I156" s="170"/>
      <c r="J156" s="182">
        <f>BK156</f>
        <v>0</v>
      </c>
      <c r="K156" s="167"/>
      <c r="L156" s="172"/>
      <c r="M156" s="173"/>
      <c r="N156" s="174"/>
      <c r="O156" s="174"/>
      <c r="P156" s="175">
        <f>SUM(P157:P210)</f>
        <v>0</v>
      </c>
      <c r="Q156" s="174"/>
      <c r="R156" s="175">
        <f>SUM(R157:R210)</f>
        <v>0.20281220000000003</v>
      </c>
      <c r="S156" s="174"/>
      <c r="T156" s="176">
        <f>SUM(T157:T210)</f>
        <v>0</v>
      </c>
      <c r="AR156" s="177" t="s">
        <v>151</v>
      </c>
      <c r="AT156" s="178" t="s">
        <v>75</v>
      </c>
      <c r="AU156" s="178" t="s">
        <v>23</v>
      </c>
      <c r="AY156" s="177" t="s">
        <v>135</v>
      </c>
      <c r="BK156" s="179">
        <f>SUM(BK157:BK210)</f>
        <v>0</v>
      </c>
    </row>
    <row r="157" spans="2:65" s="1" customFormat="1" ht="31.5" customHeight="1">
      <c r="B157" s="34"/>
      <c r="C157" s="183" t="s">
        <v>97</v>
      </c>
      <c r="D157" s="183" t="s">
        <v>137</v>
      </c>
      <c r="E157" s="184" t="s">
        <v>268</v>
      </c>
      <c r="F157" s="185" t="s">
        <v>269</v>
      </c>
      <c r="G157" s="186" t="s">
        <v>229</v>
      </c>
      <c r="H157" s="187">
        <v>12</v>
      </c>
      <c r="I157" s="188"/>
      <c r="J157" s="189">
        <f>ROUND(I157*H157,2)</f>
        <v>0</v>
      </c>
      <c r="K157" s="185" t="s">
        <v>141</v>
      </c>
      <c r="L157" s="54"/>
      <c r="M157" s="190" t="s">
        <v>32</v>
      </c>
      <c r="N157" s="191" t="s">
        <v>47</v>
      </c>
      <c r="O157" s="35"/>
      <c r="P157" s="192">
        <f>O157*H157</f>
        <v>0</v>
      </c>
      <c r="Q157" s="192">
        <v>0</v>
      </c>
      <c r="R157" s="192">
        <f>Q157*H157</f>
        <v>0</v>
      </c>
      <c r="S157" s="192">
        <v>0</v>
      </c>
      <c r="T157" s="193">
        <f>S157*H157</f>
        <v>0</v>
      </c>
      <c r="AR157" s="17" t="s">
        <v>187</v>
      </c>
      <c r="AT157" s="17" t="s">
        <v>137</v>
      </c>
      <c r="AU157" s="17" t="s">
        <v>22</v>
      </c>
      <c r="AY157" s="17" t="s">
        <v>135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7" t="s">
        <v>23</v>
      </c>
      <c r="BK157" s="194">
        <f>ROUND(I157*H157,2)</f>
        <v>0</v>
      </c>
      <c r="BL157" s="17" t="s">
        <v>187</v>
      </c>
      <c r="BM157" s="17" t="s">
        <v>270</v>
      </c>
    </row>
    <row r="158" spans="2:51" s="11" customFormat="1" ht="13.5">
      <c r="B158" s="197"/>
      <c r="C158" s="198"/>
      <c r="D158" s="199" t="s">
        <v>146</v>
      </c>
      <c r="E158" s="200" t="s">
        <v>32</v>
      </c>
      <c r="F158" s="201" t="s">
        <v>271</v>
      </c>
      <c r="G158" s="198"/>
      <c r="H158" s="202">
        <v>12</v>
      </c>
      <c r="I158" s="203"/>
      <c r="J158" s="198"/>
      <c r="K158" s="198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146</v>
      </c>
      <c r="AU158" s="208" t="s">
        <v>22</v>
      </c>
      <c r="AV158" s="11" t="s">
        <v>22</v>
      </c>
      <c r="AW158" s="11" t="s">
        <v>39</v>
      </c>
      <c r="AX158" s="11" t="s">
        <v>76</v>
      </c>
      <c r="AY158" s="208" t="s">
        <v>135</v>
      </c>
    </row>
    <row r="159" spans="2:65" s="1" customFormat="1" ht="22.5" customHeight="1">
      <c r="B159" s="34"/>
      <c r="C159" s="183" t="s">
        <v>208</v>
      </c>
      <c r="D159" s="183" t="s">
        <v>137</v>
      </c>
      <c r="E159" s="184" t="s">
        <v>272</v>
      </c>
      <c r="F159" s="185" t="s">
        <v>273</v>
      </c>
      <c r="G159" s="186" t="s">
        <v>229</v>
      </c>
      <c r="H159" s="187">
        <v>2</v>
      </c>
      <c r="I159" s="188"/>
      <c r="J159" s="189">
        <f>ROUND(I159*H159,2)</f>
        <v>0</v>
      </c>
      <c r="K159" s="185" t="s">
        <v>32</v>
      </c>
      <c r="L159" s="54"/>
      <c r="M159" s="190" t="s">
        <v>32</v>
      </c>
      <c r="N159" s="191" t="s">
        <v>47</v>
      </c>
      <c r="O159" s="35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AR159" s="17" t="s">
        <v>187</v>
      </c>
      <c r="AT159" s="17" t="s">
        <v>137</v>
      </c>
      <c r="AU159" s="17" t="s">
        <v>22</v>
      </c>
      <c r="AY159" s="17" t="s">
        <v>135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17" t="s">
        <v>23</v>
      </c>
      <c r="BK159" s="194">
        <f>ROUND(I159*H159,2)</f>
        <v>0</v>
      </c>
      <c r="BL159" s="17" t="s">
        <v>187</v>
      </c>
      <c r="BM159" s="17" t="s">
        <v>274</v>
      </c>
    </row>
    <row r="160" spans="2:47" s="1" customFormat="1" ht="27">
      <c r="B160" s="34"/>
      <c r="C160" s="56"/>
      <c r="D160" s="195" t="s">
        <v>156</v>
      </c>
      <c r="E160" s="56"/>
      <c r="F160" s="196" t="s">
        <v>207</v>
      </c>
      <c r="G160" s="56"/>
      <c r="H160" s="56"/>
      <c r="I160" s="153"/>
      <c r="J160" s="56"/>
      <c r="K160" s="56"/>
      <c r="L160" s="54"/>
      <c r="M160" s="71"/>
      <c r="N160" s="35"/>
      <c r="O160" s="35"/>
      <c r="P160" s="35"/>
      <c r="Q160" s="35"/>
      <c r="R160" s="35"/>
      <c r="S160" s="35"/>
      <c r="T160" s="72"/>
      <c r="AT160" s="17" t="s">
        <v>156</v>
      </c>
      <c r="AU160" s="17" t="s">
        <v>22</v>
      </c>
    </row>
    <row r="161" spans="2:51" s="11" customFormat="1" ht="13.5">
      <c r="B161" s="197"/>
      <c r="C161" s="198"/>
      <c r="D161" s="199" t="s">
        <v>146</v>
      </c>
      <c r="E161" s="200" t="s">
        <v>32</v>
      </c>
      <c r="F161" s="201" t="s">
        <v>22</v>
      </c>
      <c r="G161" s="198"/>
      <c r="H161" s="202">
        <v>2</v>
      </c>
      <c r="I161" s="203"/>
      <c r="J161" s="198"/>
      <c r="K161" s="198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146</v>
      </c>
      <c r="AU161" s="208" t="s">
        <v>22</v>
      </c>
      <c r="AV161" s="11" t="s">
        <v>22</v>
      </c>
      <c r="AW161" s="11" t="s">
        <v>39</v>
      </c>
      <c r="AX161" s="11" t="s">
        <v>23</v>
      </c>
      <c r="AY161" s="208" t="s">
        <v>135</v>
      </c>
    </row>
    <row r="162" spans="2:65" s="1" customFormat="1" ht="22.5" customHeight="1">
      <c r="B162" s="34"/>
      <c r="C162" s="183" t="s">
        <v>275</v>
      </c>
      <c r="D162" s="183" t="s">
        <v>137</v>
      </c>
      <c r="E162" s="184" t="s">
        <v>276</v>
      </c>
      <c r="F162" s="185" t="s">
        <v>277</v>
      </c>
      <c r="G162" s="186" t="s">
        <v>229</v>
      </c>
      <c r="H162" s="187">
        <v>24</v>
      </c>
      <c r="I162" s="188"/>
      <c r="J162" s="189">
        <f>ROUND(I162*H162,2)</f>
        <v>0</v>
      </c>
      <c r="K162" s="185" t="s">
        <v>32</v>
      </c>
      <c r="L162" s="54"/>
      <c r="M162" s="190" t="s">
        <v>32</v>
      </c>
      <c r="N162" s="191" t="s">
        <v>47</v>
      </c>
      <c r="O162" s="35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AR162" s="17" t="s">
        <v>230</v>
      </c>
      <c r="AT162" s="17" t="s">
        <v>137</v>
      </c>
      <c r="AU162" s="17" t="s">
        <v>22</v>
      </c>
      <c r="AY162" s="17" t="s">
        <v>135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7" t="s">
        <v>23</v>
      </c>
      <c r="BK162" s="194">
        <f>ROUND(I162*H162,2)</f>
        <v>0</v>
      </c>
      <c r="BL162" s="17" t="s">
        <v>230</v>
      </c>
      <c r="BM162" s="17" t="s">
        <v>278</v>
      </c>
    </row>
    <row r="163" spans="2:47" s="1" customFormat="1" ht="27">
      <c r="B163" s="34"/>
      <c r="C163" s="56"/>
      <c r="D163" s="195" t="s">
        <v>156</v>
      </c>
      <c r="E163" s="56"/>
      <c r="F163" s="196" t="s">
        <v>207</v>
      </c>
      <c r="G163" s="56"/>
      <c r="H163" s="56"/>
      <c r="I163" s="153"/>
      <c r="J163" s="56"/>
      <c r="K163" s="56"/>
      <c r="L163" s="54"/>
      <c r="M163" s="71"/>
      <c r="N163" s="35"/>
      <c r="O163" s="35"/>
      <c r="P163" s="35"/>
      <c r="Q163" s="35"/>
      <c r="R163" s="35"/>
      <c r="S163" s="35"/>
      <c r="T163" s="72"/>
      <c r="AT163" s="17" t="s">
        <v>156</v>
      </c>
      <c r="AU163" s="17" t="s">
        <v>22</v>
      </c>
    </row>
    <row r="164" spans="2:51" s="11" customFormat="1" ht="13.5">
      <c r="B164" s="197"/>
      <c r="C164" s="198"/>
      <c r="D164" s="199" t="s">
        <v>146</v>
      </c>
      <c r="E164" s="200" t="s">
        <v>32</v>
      </c>
      <c r="F164" s="201" t="s">
        <v>279</v>
      </c>
      <c r="G164" s="198"/>
      <c r="H164" s="202">
        <v>24</v>
      </c>
      <c r="I164" s="203"/>
      <c r="J164" s="198"/>
      <c r="K164" s="198"/>
      <c r="L164" s="204"/>
      <c r="M164" s="205"/>
      <c r="N164" s="206"/>
      <c r="O164" s="206"/>
      <c r="P164" s="206"/>
      <c r="Q164" s="206"/>
      <c r="R164" s="206"/>
      <c r="S164" s="206"/>
      <c r="T164" s="207"/>
      <c r="AT164" s="208" t="s">
        <v>146</v>
      </c>
      <c r="AU164" s="208" t="s">
        <v>22</v>
      </c>
      <c r="AV164" s="11" t="s">
        <v>22</v>
      </c>
      <c r="AW164" s="11" t="s">
        <v>39</v>
      </c>
      <c r="AX164" s="11" t="s">
        <v>23</v>
      </c>
      <c r="AY164" s="208" t="s">
        <v>135</v>
      </c>
    </row>
    <row r="165" spans="2:65" s="1" customFormat="1" ht="44.25" customHeight="1">
      <c r="B165" s="34"/>
      <c r="C165" s="183" t="s">
        <v>280</v>
      </c>
      <c r="D165" s="183" t="s">
        <v>137</v>
      </c>
      <c r="E165" s="184" t="s">
        <v>281</v>
      </c>
      <c r="F165" s="185" t="s">
        <v>282</v>
      </c>
      <c r="G165" s="186" t="s">
        <v>140</v>
      </c>
      <c r="H165" s="187">
        <v>86.4</v>
      </c>
      <c r="I165" s="188"/>
      <c r="J165" s="189">
        <f>ROUND(I165*H165,2)</f>
        <v>0</v>
      </c>
      <c r="K165" s="185" t="s">
        <v>32</v>
      </c>
      <c r="L165" s="54"/>
      <c r="M165" s="190" t="s">
        <v>32</v>
      </c>
      <c r="N165" s="191" t="s">
        <v>47</v>
      </c>
      <c r="O165" s="35"/>
      <c r="P165" s="192">
        <f>O165*H165</f>
        <v>0</v>
      </c>
      <c r="Q165" s="192">
        <v>0</v>
      </c>
      <c r="R165" s="192">
        <f>Q165*H165</f>
        <v>0</v>
      </c>
      <c r="S165" s="192">
        <v>0</v>
      </c>
      <c r="T165" s="193">
        <f>S165*H165</f>
        <v>0</v>
      </c>
      <c r="AR165" s="17" t="s">
        <v>230</v>
      </c>
      <c r="AT165" s="17" t="s">
        <v>137</v>
      </c>
      <c r="AU165" s="17" t="s">
        <v>22</v>
      </c>
      <c r="AY165" s="17" t="s">
        <v>135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17" t="s">
        <v>23</v>
      </c>
      <c r="BK165" s="194">
        <f>ROUND(I165*H165,2)</f>
        <v>0</v>
      </c>
      <c r="BL165" s="17" t="s">
        <v>230</v>
      </c>
      <c r="BM165" s="17" t="s">
        <v>283</v>
      </c>
    </row>
    <row r="166" spans="2:47" s="1" customFormat="1" ht="27">
      <c r="B166" s="34"/>
      <c r="C166" s="56"/>
      <c r="D166" s="195" t="s">
        <v>156</v>
      </c>
      <c r="E166" s="56"/>
      <c r="F166" s="196" t="s">
        <v>207</v>
      </c>
      <c r="G166" s="56"/>
      <c r="H166" s="56"/>
      <c r="I166" s="153"/>
      <c r="J166" s="56"/>
      <c r="K166" s="56"/>
      <c r="L166" s="54"/>
      <c r="M166" s="71"/>
      <c r="N166" s="35"/>
      <c r="O166" s="35"/>
      <c r="P166" s="35"/>
      <c r="Q166" s="35"/>
      <c r="R166" s="35"/>
      <c r="S166" s="35"/>
      <c r="T166" s="72"/>
      <c r="AT166" s="17" t="s">
        <v>156</v>
      </c>
      <c r="AU166" s="17" t="s">
        <v>22</v>
      </c>
    </row>
    <row r="167" spans="2:51" s="11" customFormat="1" ht="13.5">
      <c r="B167" s="197"/>
      <c r="C167" s="198"/>
      <c r="D167" s="199" t="s">
        <v>146</v>
      </c>
      <c r="E167" s="200" t="s">
        <v>32</v>
      </c>
      <c r="F167" s="201" t="s">
        <v>284</v>
      </c>
      <c r="G167" s="198"/>
      <c r="H167" s="202">
        <v>86.4</v>
      </c>
      <c r="I167" s="203"/>
      <c r="J167" s="198"/>
      <c r="K167" s="198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146</v>
      </c>
      <c r="AU167" s="208" t="s">
        <v>22</v>
      </c>
      <c r="AV167" s="11" t="s">
        <v>22</v>
      </c>
      <c r="AW167" s="11" t="s">
        <v>39</v>
      </c>
      <c r="AX167" s="11" t="s">
        <v>23</v>
      </c>
      <c r="AY167" s="208" t="s">
        <v>135</v>
      </c>
    </row>
    <row r="168" spans="2:65" s="1" customFormat="1" ht="31.5" customHeight="1">
      <c r="B168" s="34"/>
      <c r="C168" s="183" t="s">
        <v>285</v>
      </c>
      <c r="D168" s="183" t="s">
        <v>137</v>
      </c>
      <c r="E168" s="184" t="s">
        <v>286</v>
      </c>
      <c r="F168" s="185" t="s">
        <v>287</v>
      </c>
      <c r="G168" s="186" t="s">
        <v>229</v>
      </c>
      <c r="H168" s="187">
        <v>12</v>
      </c>
      <c r="I168" s="188"/>
      <c r="J168" s="189">
        <f>ROUND(I168*H168,2)</f>
        <v>0</v>
      </c>
      <c r="K168" s="185" t="s">
        <v>141</v>
      </c>
      <c r="L168" s="54"/>
      <c r="M168" s="190" t="s">
        <v>32</v>
      </c>
      <c r="N168" s="191" t="s">
        <v>47</v>
      </c>
      <c r="O168" s="35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AR168" s="17" t="s">
        <v>187</v>
      </c>
      <c r="AT168" s="17" t="s">
        <v>137</v>
      </c>
      <c r="AU168" s="17" t="s">
        <v>22</v>
      </c>
      <c r="AY168" s="17" t="s">
        <v>135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7" t="s">
        <v>23</v>
      </c>
      <c r="BK168" s="194">
        <f>ROUND(I168*H168,2)</f>
        <v>0</v>
      </c>
      <c r="BL168" s="17" t="s">
        <v>187</v>
      </c>
      <c r="BM168" s="17" t="s">
        <v>288</v>
      </c>
    </row>
    <row r="169" spans="2:51" s="11" customFormat="1" ht="13.5">
      <c r="B169" s="197"/>
      <c r="C169" s="198"/>
      <c r="D169" s="199" t="s">
        <v>146</v>
      </c>
      <c r="E169" s="200" t="s">
        <v>32</v>
      </c>
      <c r="F169" s="201" t="s">
        <v>289</v>
      </c>
      <c r="G169" s="198"/>
      <c r="H169" s="202">
        <v>12</v>
      </c>
      <c r="I169" s="203"/>
      <c r="J169" s="198"/>
      <c r="K169" s="198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146</v>
      </c>
      <c r="AU169" s="208" t="s">
        <v>22</v>
      </c>
      <c r="AV169" s="11" t="s">
        <v>22</v>
      </c>
      <c r="AW169" s="11" t="s">
        <v>39</v>
      </c>
      <c r="AX169" s="11" t="s">
        <v>23</v>
      </c>
      <c r="AY169" s="208" t="s">
        <v>135</v>
      </c>
    </row>
    <row r="170" spans="2:65" s="1" customFormat="1" ht="22.5" customHeight="1">
      <c r="B170" s="34"/>
      <c r="C170" s="183" t="s">
        <v>290</v>
      </c>
      <c r="D170" s="183" t="s">
        <v>137</v>
      </c>
      <c r="E170" s="184" t="s">
        <v>291</v>
      </c>
      <c r="F170" s="185" t="s">
        <v>292</v>
      </c>
      <c r="G170" s="186" t="s">
        <v>140</v>
      </c>
      <c r="H170" s="187">
        <v>84</v>
      </c>
      <c r="I170" s="188"/>
      <c r="J170" s="189">
        <f>ROUND(I170*H170,2)</f>
        <v>0</v>
      </c>
      <c r="K170" s="185" t="s">
        <v>32</v>
      </c>
      <c r="L170" s="54"/>
      <c r="M170" s="190" t="s">
        <v>32</v>
      </c>
      <c r="N170" s="191" t="s">
        <v>47</v>
      </c>
      <c r="O170" s="35"/>
      <c r="P170" s="192">
        <f>O170*H170</f>
        <v>0</v>
      </c>
      <c r="Q170" s="192">
        <v>0</v>
      </c>
      <c r="R170" s="192">
        <f>Q170*H170</f>
        <v>0</v>
      </c>
      <c r="S170" s="192">
        <v>0</v>
      </c>
      <c r="T170" s="193">
        <f>S170*H170</f>
        <v>0</v>
      </c>
      <c r="AR170" s="17" t="s">
        <v>187</v>
      </c>
      <c r="AT170" s="17" t="s">
        <v>137</v>
      </c>
      <c r="AU170" s="17" t="s">
        <v>22</v>
      </c>
      <c r="AY170" s="17" t="s">
        <v>135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7" t="s">
        <v>23</v>
      </c>
      <c r="BK170" s="194">
        <f>ROUND(I170*H170,2)</f>
        <v>0</v>
      </c>
      <c r="BL170" s="17" t="s">
        <v>187</v>
      </c>
      <c r="BM170" s="17" t="s">
        <v>293</v>
      </c>
    </row>
    <row r="171" spans="2:47" s="1" customFormat="1" ht="27">
      <c r="B171" s="34"/>
      <c r="C171" s="56"/>
      <c r="D171" s="195" t="s">
        <v>156</v>
      </c>
      <c r="E171" s="56"/>
      <c r="F171" s="196" t="s">
        <v>207</v>
      </c>
      <c r="G171" s="56"/>
      <c r="H171" s="56"/>
      <c r="I171" s="153"/>
      <c r="J171" s="56"/>
      <c r="K171" s="56"/>
      <c r="L171" s="54"/>
      <c r="M171" s="71"/>
      <c r="N171" s="35"/>
      <c r="O171" s="35"/>
      <c r="P171" s="35"/>
      <c r="Q171" s="35"/>
      <c r="R171" s="35"/>
      <c r="S171" s="35"/>
      <c r="T171" s="72"/>
      <c r="AT171" s="17" t="s">
        <v>156</v>
      </c>
      <c r="AU171" s="17" t="s">
        <v>22</v>
      </c>
    </row>
    <row r="172" spans="2:51" s="11" customFormat="1" ht="13.5">
      <c r="B172" s="197"/>
      <c r="C172" s="198"/>
      <c r="D172" s="199" t="s">
        <v>146</v>
      </c>
      <c r="E172" s="200" t="s">
        <v>32</v>
      </c>
      <c r="F172" s="201" t="s">
        <v>294</v>
      </c>
      <c r="G172" s="198"/>
      <c r="H172" s="202">
        <v>84</v>
      </c>
      <c r="I172" s="203"/>
      <c r="J172" s="198"/>
      <c r="K172" s="198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146</v>
      </c>
      <c r="AU172" s="208" t="s">
        <v>22</v>
      </c>
      <c r="AV172" s="11" t="s">
        <v>22</v>
      </c>
      <c r="AW172" s="11" t="s">
        <v>39</v>
      </c>
      <c r="AX172" s="11" t="s">
        <v>23</v>
      </c>
      <c r="AY172" s="208" t="s">
        <v>135</v>
      </c>
    </row>
    <row r="173" spans="2:65" s="1" customFormat="1" ht="22.5" customHeight="1">
      <c r="B173" s="34"/>
      <c r="C173" s="183" t="s">
        <v>147</v>
      </c>
      <c r="D173" s="183" t="s">
        <v>137</v>
      </c>
      <c r="E173" s="184" t="s">
        <v>295</v>
      </c>
      <c r="F173" s="185" t="s">
        <v>296</v>
      </c>
      <c r="G173" s="186" t="s">
        <v>140</v>
      </c>
      <c r="H173" s="187">
        <v>2.4</v>
      </c>
      <c r="I173" s="188"/>
      <c r="J173" s="189">
        <f>ROUND(I173*H173,2)</f>
        <v>0</v>
      </c>
      <c r="K173" s="185" t="s">
        <v>32</v>
      </c>
      <c r="L173" s="54"/>
      <c r="M173" s="190" t="s">
        <v>32</v>
      </c>
      <c r="N173" s="191" t="s">
        <v>47</v>
      </c>
      <c r="O173" s="35"/>
      <c r="P173" s="192">
        <f>O173*H173</f>
        <v>0</v>
      </c>
      <c r="Q173" s="192">
        <v>0</v>
      </c>
      <c r="R173" s="192">
        <f>Q173*H173</f>
        <v>0</v>
      </c>
      <c r="S173" s="192">
        <v>0</v>
      </c>
      <c r="T173" s="193">
        <f>S173*H173</f>
        <v>0</v>
      </c>
      <c r="AR173" s="17" t="s">
        <v>187</v>
      </c>
      <c r="AT173" s="17" t="s">
        <v>137</v>
      </c>
      <c r="AU173" s="17" t="s">
        <v>22</v>
      </c>
      <c r="AY173" s="17" t="s">
        <v>135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17" t="s">
        <v>23</v>
      </c>
      <c r="BK173" s="194">
        <f>ROUND(I173*H173,2)</f>
        <v>0</v>
      </c>
      <c r="BL173" s="17" t="s">
        <v>187</v>
      </c>
      <c r="BM173" s="17" t="s">
        <v>297</v>
      </c>
    </row>
    <row r="174" spans="2:47" s="1" customFormat="1" ht="27">
      <c r="B174" s="34"/>
      <c r="C174" s="56"/>
      <c r="D174" s="195" t="s">
        <v>156</v>
      </c>
      <c r="E174" s="56"/>
      <c r="F174" s="196" t="s">
        <v>207</v>
      </c>
      <c r="G174" s="56"/>
      <c r="H174" s="56"/>
      <c r="I174" s="153"/>
      <c r="J174" s="56"/>
      <c r="K174" s="56"/>
      <c r="L174" s="54"/>
      <c r="M174" s="71"/>
      <c r="N174" s="35"/>
      <c r="O174" s="35"/>
      <c r="P174" s="35"/>
      <c r="Q174" s="35"/>
      <c r="R174" s="35"/>
      <c r="S174" s="35"/>
      <c r="T174" s="72"/>
      <c r="AT174" s="17" t="s">
        <v>156</v>
      </c>
      <c r="AU174" s="17" t="s">
        <v>22</v>
      </c>
    </row>
    <row r="175" spans="2:51" s="11" customFormat="1" ht="13.5">
      <c r="B175" s="197"/>
      <c r="C175" s="198"/>
      <c r="D175" s="199" t="s">
        <v>146</v>
      </c>
      <c r="E175" s="200" t="s">
        <v>32</v>
      </c>
      <c r="F175" s="201" t="s">
        <v>298</v>
      </c>
      <c r="G175" s="198"/>
      <c r="H175" s="202">
        <v>2.4</v>
      </c>
      <c r="I175" s="203"/>
      <c r="J175" s="198"/>
      <c r="K175" s="198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146</v>
      </c>
      <c r="AU175" s="208" t="s">
        <v>22</v>
      </c>
      <c r="AV175" s="11" t="s">
        <v>22</v>
      </c>
      <c r="AW175" s="11" t="s">
        <v>39</v>
      </c>
      <c r="AX175" s="11" t="s">
        <v>23</v>
      </c>
      <c r="AY175" s="208" t="s">
        <v>135</v>
      </c>
    </row>
    <row r="176" spans="2:65" s="1" customFormat="1" ht="22.5" customHeight="1">
      <c r="B176" s="34"/>
      <c r="C176" s="209" t="s">
        <v>299</v>
      </c>
      <c r="D176" s="209" t="s">
        <v>166</v>
      </c>
      <c r="E176" s="210" t="s">
        <v>300</v>
      </c>
      <c r="F176" s="211" t="s">
        <v>301</v>
      </c>
      <c r="G176" s="212" t="s">
        <v>140</v>
      </c>
      <c r="H176" s="213">
        <v>84</v>
      </c>
      <c r="I176" s="214"/>
      <c r="J176" s="215">
        <f>ROUND(I176*H176,2)</f>
        <v>0</v>
      </c>
      <c r="K176" s="211" t="s">
        <v>32</v>
      </c>
      <c r="L176" s="216"/>
      <c r="M176" s="217" t="s">
        <v>32</v>
      </c>
      <c r="N176" s="218" t="s">
        <v>47</v>
      </c>
      <c r="O176" s="35"/>
      <c r="P176" s="192">
        <f>O176*H176</f>
        <v>0</v>
      </c>
      <c r="Q176" s="192">
        <v>0.00072</v>
      </c>
      <c r="R176" s="192">
        <f>Q176*H176</f>
        <v>0.060480000000000006</v>
      </c>
      <c r="S176" s="192">
        <v>0</v>
      </c>
      <c r="T176" s="193">
        <f>S176*H176</f>
        <v>0</v>
      </c>
      <c r="AR176" s="17" t="s">
        <v>260</v>
      </c>
      <c r="AT176" s="17" t="s">
        <v>166</v>
      </c>
      <c r="AU176" s="17" t="s">
        <v>22</v>
      </c>
      <c r="AY176" s="17" t="s">
        <v>135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7" t="s">
        <v>23</v>
      </c>
      <c r="BK176" s="194">
        <f>ROUND(I176*H176,2)</f>
        <v>0</v>
      </c>
      <c r="BL176" s="17" t="s">
        <v>187</v>
      </c>
      <c r="BM176" s="17" t="s">
        <v>302</v>
      </c>
    </row>
    <row r="177" spans="2:47" s="1" customFormat="1" ht="40.5">
      <c r="B177" s="34"/>
      <c r="C177" s="56"/>
      <c r="D177" s="195" t="s">
        <v>156</v>
      </c>
      <c r="E177" s="56"/>
      <c r="F177" s="196" t="s">
        <v>303</v>
      </c>
      <c r="G177" s="56"/>
      <c r="H177" s="56"/>
      <c r="I177" s="153"/>
      <c r="J177" s="56"/>
      <c r="K177" s="56"/>
      <c r="L177" s="54"/>
      <c r="M177" s="71"/>
      <c r="N177" s="35"/>
      <c r="O177" s="35"/>
      <c r="P177" s="35"/>
      <c r="Q177" s="35"/>
      <c r="R177" s="35"/>
      <c r="S177" s="35"/>
      <c r="T177" s="72"/>
      <c r="AT177" s="17" t="s">
        <v>156</v>
      </c>
      <c r="AU177" s="17" t="s">
        <v>22</v>
      </c>
    </row>
    <row r="178" spans="2:51" s="11" customFormat="1" ht="13.5">
      <c r="B178" s="197"/>
      <c r="C178" s="198"/>
      <c r="D178" s="199" t="s">
        <v>146</v>
      </c>
      <c r="E178" s="200" t="s">
        <v>32</v>
      </c>
      <c r="F178" s="201" t="s">
        <v>304</v>
      </c>
      <c r="G178" s="198"/>
      <c r="H178" s="202">
        <v>84</v>
      </c>
      <c r="I178" s="203"/>
      <c r="J178" s="198"/>
      <c r="K178" s="198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146</v>
      </c>
      <c r="AU178" s="208" t="s">
        <v>22</v>
      </c>
      <c r="AV178" s="11" t="s">
        <v>22</v>
      </c>
      <c r="AW178" s="11" t="s">
        <v>39</v>
      </c>
      <c r="AX178" s="11" t="s">
        <v>23</v>
      </c>
      <c r="AY178" s="208" t="s">
        <v>135</v>
      </c>
    </row>
    <row r="179" spans="2:65" s="1" customFormat="1" ht="22.5" customHeight="1">
      <c r="B179" s="34"/>
      <c r="C179" s="209" t="s">
        <v>305</v>
      </c>
      <c r="D179" s="209" t="s">
        <v>166</v>
      </c>
      <c r="E179" s="210" t="s">
        <v>306</v>
      </c>
      <c r="F179" s="211" t="s">
        <v>307</v>
      </c>
      <c r="G179" s="212" t="s">
        <v>140</v>
      </c>
      <c r="H179" s="213">
        <v>2.4</v>
      </c>
      <c r="I179" s="214"/>
      <c r="J179" s="215">
        <f>ROUND(I179*H179,2)</f>
        <v>0</v>
      </c>
      <c r="K179" s="211" t="s">
        <v>32</v>
      </c>
      <c r="L179" s="216"/>
      <c r="M179" s="217" t="s">
        <v>32</v>
      </c>
      <c r="N179" s="218" t="s">
        <v>47</v>
      </c>
      <c r="O179" s="35"/>
      <c r="P179" s="192">
        <f>O179*H179</f>
        <v>0</v>
      </c>
      <c r="Q179" s="192">
        <v>0.00072</v>
      </c>
      <c r="R179" s="192">
        <f>Q179*H179</f>
        <v>0.0017280000000000002</v>
      </c>
      <c r="S179" s="192">
        <v>0</v>
      </c>
      <c r="T179" s="193">
        <f>S179*H179</f>
        <v>0</v>
      </c>
      <c r="AR179" s="17" t="s">
        <v>260</v>
      </c>
      <c r="AT179" s="17" t="s">
        <v>166</v>
      </c>
      <c r="AU179" s="17" t="s">
        <v>22</v>
      </c>
      <c r="AY179" s="17" t="s">
        <v>135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7" t="s">
        <v>23</v>
      </c>
      <c r="BK179" s="194">
        <f>ROUND(I179*H179,2)</f>
        <v>0</v>
      </c>
      <c r="BL179" s="17" t="s">
        <v>187</v>
      </c>
      <c r="BM179" s="17" t="s">
        <v>308</v>
      </c>
    </row>
    <row r="180" spans="2:47" s="1" customFormat="1" ht="40.5">
      <c r="B180" s="34"/>
      <c r="C180" s="56"/>
      <c r="D180" s="195" t="s">
        <v>156</v>
      </c>
      <c r="E180" s="56"/>
      <c r="F180" s="196" t="s">
        <v>309</v>
      </c>
      <c r="G180" s="56"/>
      <c r="H180" s="56"/>
      <c r="I180" s="153"/>
      <c r="J180" s="56"/>
      <c r="K180" s="56"/>
      <c r="L180" s="54"/>
      <c r="M180" s="71"/>
      <c r="N180" s="35"/>
      <c r="O180" s="35"/>
      <c r="P180" s="35"/>
      <c r="Q180" s="35"/>
      <c r="R180" s="35"/>
      <c r="S180" s="35"/>
      <c r="T180" s="72"/>
      <c r="AT180" s="17" t="s">
        <v>156</v>
      </c>
      <c r="AU180" s="17" t="s">
        <v>22</v>
      </c>
    </row>
    <row r="181" spans="2:51" s="11" customFormat="1" ht="13.5">
      <c r="B181" s="197"/>
      <c r="C181" s="198"/>
      <c r="D181" s="199" t="s">
        <v>146</v>
      </c>
      <c r="E181" s="200" t="s">
        <v>32</v>
      </c>
      <c r="F181" s="201" t="s">
        <v>310</v>
      </c>
      <c r="G181" s="198"/>
      <c r="H181" s="202">
        <v>2.4</v>
      </c>
      <c r="I181" s="203"/>
      <c r="J181" s="198"/>
      <c r="K181" s="198"/>
      <c r="L181" s="204"/>
      <c r="M181" s="205"/>
      <c r="N181" s="206"/>
      <c r="O181" s="206"/>
      <c r="P181" s="206"/>
      <c r="Q181" s="206"/>
      <c r="R181" s="206"/>
      <c r="S181" s="206"/>
      <c r="T181" s="207"/>
      <c r="AT181" s="208" t="s">
        <v>146</v>
      </c>
      <c r="AU181" s="208" t="s">
        <v>22</v>
      </c>
      <c r="AV181" s="11" t="s">
        <v>22</v>
      </c>
      <c r="AW181" s="11" t="s">
        <v>39</v>
      </c>
      <c r="AX181" s="11" t="s">
        <v>23</v>
      </c>
      <c r="AY181" s="208" t="s">
        <v>135</v>
      </c>
    </row>
    <row r="182" spans="2:65" s="1" customFormat="1" ht="31.5" customHeight="1">
      <c r="B182" s="34"/>
      <c r="C182" s="183" t="s">
        <v>311</v>
      </c>
      <c r="D182" s="183" t="s">
        <v>137</v>
      </c>
      <c r="E182" s="184" t="s">
        <v>312</v>
      </c>
      <c r="F182" s="185" t="s">
        <v>313</v>
      </c>
      <c r="G182" s="186" t="s">
        <v>314</v>
      </c>
      <c r="H182" s="187">
        <v>2</v>
      </c>
      <c r="I182" s="188"/>
      <c r="J182" s="189">
        <f>ROUND(I182*H182,2)</f>
        <v>0</v>
      </c>
      <c r="K182" s="185" t="s">
        <v>32</v>
      </c>
      <c r="L182" s="54"/>
      <c r="M182" s="190" t="s">
        <v>32</v>
      </c>
      <c r="N182" s="191" t="s">
        <v>47</v>
      </c>
      <c r="O182" s="35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AR182" s="17" t="s">
        <v>187</v>
      </c>
      <c r="AT182" s="17" t="s">
        <v>137</v>
      </c>
      <c r="AU182" s="17" t="s">
        <v>22</v>
      </c>
      <c r="AY182" s="17" t="s">
        <v>135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7" t="s">
        <v>23</v>
      </c>
      <c r="BK182" s="194">
        <f>ROUND(I182*H182,2)</f>
        <v>0</v>
      </c>
      <c r="BL182" s="17" t="s">
        <v>187</v>
      </c>
      <c r="BM182" s="17" t="s">
        <v>315</v>
      </c>
    </row>
    <row r="183" spans="2:47" s="1" customFormat="1" ht="27">
      <c r="B183" s="34"/>
      <c r="C183" s="56"/>
      <c r="D183" s="195" t="s">
        <v>156</v>
      </c>
      <c r="E183" s="56"/>
      <c r="F183" s="196" t="s">
        <v>207</v>
      </c>
      <c r="G183" s="56"/>
      <c r="H183" s="56"/>
      <c r="I183" s="153"/>
      <c r="J183" s="56"/>
      <c r="K183" s="56"/>
      <c r="L183" s="54"/>
      <c r="M183" s="71"/>
      <c r="N183" s="35"/>
      <c r="O183" s="35"/>
      <c r="P183" s="35"/>
      <c r="Q183" s="35"/>
      <c r="R183" s="35"/>
      <c r="S183" s="35"/>
      <c r="T183" s="72"/>
      <c r="AT183" s="17" t="s">
        <v>156</v>
      </c>
      <c r="AU183" s="17" t="s">
        <v>22</v>
      </c>
    </row>
    <row r="184" spans="2:51" s="11" customFormat="1" ht="13.5">
      <c r="B184" s="197"/>
      <c r="C184" s="198"/>
      <c r="D184" s="199" t="s">
        <v>146</v>
      </c>
      <c r="E184" s="200" t="s">
        <v>32</v>
      </c>
      <c r="F184" s="201" t="s">
        <v>22</v>
      </c>
      <c r="G184" s="198"/>
      <c r="H184" s="202">
        <v>2</v>
      </c>
      <c r="I184" s="203"/>
      <c r="J184" s="198"/>
      <c r="K184" s="198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146</v>
      </c>
      <c r="AU184" s="208" t="s">
        <v>22</v>
      </c>
      <c r="AV184" s="11" t="s">
        <v>22</v>
      </c>
      <c r="AW184" s="11" t="s">
        <v>39</v>
      </c>
      <c r="AX184" s="11" t="s">
        <v>23</v>
      </c>
      <c r="AY184" s="208" t="s">
        <v>135</v>
      </c>
    </row>
    <row r="185" spans="2:65" s="1" customFormat="1" ht="22.5" customHeight="1">
      <c r="B185" s="34"/>
      <c r="C185" s="183" t="s">
        <v>251</v>
      </c>
      <c r="D185" s="183" t="s">
        <v>137</v>
      </c>
      <c r="E185" s="184" t="s">
        <v>316</v>
      </c>
      <c r="F185" s="185" t="s">
        <v>317</v>
      </c>
      <c r="G185" s="186" t="s">
        <v>229</v>
      </c>
      <c r="H185" s="187">
        <v>2</v>
      </c>
      <c r="I185" s="188"/>
      <c r="J185" s="189">
        <f>ROUND(I185*H185,2)</f>
        <v>0</v>
      </c>
      <c r="K185" s="185" t="s">
        <v>32</v>
      </c>
      <c r="L185" s="54"/>
      <c r="M185" s="190" t="s">
        <v>32</v>
      </c>
      <c r="N185" s="191" t="s">
        <v>47</v>
      </c>
      <c r="O185" s="35"/>
      <c r="P185" s="192">
        <f>O185*H185</f>
        <v>0</v>
      </c>
      <c r="Q185" s="192">
        <v>0.00035</v>
      </c>
      <c r="R185" s="192">
        <f>Q185*H185</f>
        <v>0.0007</v>
      </c>
      <c r="S185" s="192">
        <v>0</v>
      </c>
      <c r="T185" s="193">
        <f>S185*H185</f>
        <v>0</v>
      </c>
      <c r="AR185" s="17" t="s">
        <v>187</v>
      </c>
      <c r="AT185" s="17" t="s">
        <v>137</v>
      </c>
      <c r="AU185" s="17" t="s">
        <v>22</v>
      </c>
      <c r="AY185" s="17" t="s">
        <v>135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17" t="s">
        <v>23</v>
      </c>
      <c r="BK185" s="194">
        <f>ROUND(I185*H185,2)</f>
        <v>0</v>
      </c>
      <c r="BL185" s="17" t="s">
        <v>187</v>
      </c>
      <c r="BM185" s="17" t="s">
        <v>318</v>
      </c>
    </row>
    <row r="186" spans="2:47" s="1" customFormat="1" ht="40.5">
      <c r="B186" s="34"/>
      <c r="C186" s="56"/>
      <c r="D186" s="195" t="s">
        <v>156</v>
      </c>
      <c r="E186" s="56"/>
      <c r="F186" s="196" t="s">
        <v>319</v>
      </c>
      <c r="G186" s="56"/>
      <c r="H186" s="56"/>
      <c r="I186" s="153"/>
      <c r="J186" s="56"/>
      <c r="K186" s="56"/>
      <c r="L186" s="54"/>
      <c r="M186" s="71"/>
      <c r="N186" s="35"/>
      <c r="O186" s="35"/>
      <c r="P186" s="35"/>
      <c r="Q186" s="35"/>
      <c r="R186" s="35"/>
      <c r="S186" s="35"/>
      <c r="T186" s="72"/>
      <c r="AT186" s="17" t="s">
        <v>156</v>
      </c>
      <c r="AU186" s="17" t="s">
        <v>22</v>
      </c>
    </row>
    <row r="187" spans="2:51" s="11" customFormat="1" ht="13.5">
      <c r="B187" s="197"/>
      <c r="C187" s="198"/>
      <c r="D187" s="199" t="s">
        <v>146</v>
      </c>
      <c r="E187" s="200" t="s">
        <v>32</v>
      </c>
      <c r="F187" s="201" t="s">
        <v>22</v>
      </c>
      <c r="G187" s="198"/>
      <c r="H187" s="202">
        <v>2</v>
      </c>
      <c r="I187" s="203"/>
      <c r="J187" s="198"/>
      <c r="K187" s="198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146</v>
      </c>
      <c r="AU187" s="208" t="s">
        <v>22</v>
      </c>
      <c r="AV187" s="11" t="s">
        <v>22</v>
      </c>
      <c r="AW187" s="11" t="s">
        <v>39</v>
      </c>
      <c r="AX187" s="11" t="s">
        <v>23</v>
      </c>
      <c r="AY187" s="208" t="s">
        <v>135</v>
      </c>
    </row>
    <row r="188" spans="2:65" s="1" customFormat="1" ht="31.5" customHeight="1">
      <c r="B188" s="34"/>
      <c r="C188" s="183" t="s">
        <v>320</v>
      </c>
      <c r="D188" s="183" t="s">
        <v>137</v>
      </c>
      <c r="E188" s="184" t="s">
        <v>321</v>
      </c>
      <c r="F188" s="185" t="s">
        <v>322</v>
      </c>
      <c r="G188" s="186" t="s">
        <v>140</v>
      </c>
      <c r="H188" s="187">
        <v>90.12</v>
      </c>
      <c r="I188" s="188"/>
      <c r="J188" s="189">
        <f>ROUND(I188*H188,2)</f>
        <v>0</v>
      </c>
      <c r="K188" s="185" t="s">
        <v>141</v>
      </c>
      <c r="L188" s="54"/>
      <c r="M188" s="190" t="s">
        <v>32</v>
      </c>
      <c r="N188" s="191" t="s">
        <v>47</v>
      </c>
      <c r="O188" s="35"/>
      <c r="P188" s="192">
        <f>O188*H188</f>
        <v>0</v>
      </c>
      <c r="Q188" s="192">
        <v>0</v>
      </c>
      <c r="R188" s="192">
        <f>Q188*H188</f>
        <v>0</v>
      </c>
      <c r="S188" s="192">
        <v>0</v>
      </c>
      <c r="T188" s="193">
        <f>S188*H188</f>
        <v>0</v>
      </c>
      <c r="AR188" s="17" t="s">
        <v>187</v>
      </c>
      <c r="AT188" s="17" t="s">
        <v>137</v>
      </c>
      <c r="AU188" s="17" t="s">
        <v>22</v>
      </c>
      <c r="AY188" s="17" t="s">
        <v>135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7" t="s">
        <v>23</v>
      </c>
      <c r="BK188" s="194">
        <f>ROUND(I188*H188,2)</f>
        <v>0</v>
      </c>
      <c r="BL188" s="17" t="s">
        <v>187</v>
      </c>
      <c r="BM188" s="17" t="s">
        <v>323</v>
      </c>
    </row>
    <row r="189" spans="2:51" s="11" customFormat="1" ht="13.5">
      <c r="B189" s="197"/>
      <c r="C189" s="198"/>
      <c r="D189" s="199" t="s">
        <v>146</v>
      </c>
      <c r="E189" s="200" t="s">
        <v>32</v>
      </c>
      <c r="F189" s="201" t="s">
        <v>324</v>
      </c>
      <c r="G189" s="198"/>
      <c r="H189" s="202">
        <v>90.12</v>
      </c>
      <c r="I189" s="203"/>
      <c r="J189" s="198"/>
      <c r="K189" s="198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146</v>
      </c>
      <c r="AU189" s="208" t="s">
        <v>22</v>
      </c>
      <c r="AV189" s="11" t="s">
        <v>22</v>
      </c>
      <c r="AW189" s="11" t="s">
        <v>39</v>
      </c>
      <c r="AX189" s="11" t="s">
        <v>23</v>
      </c>
      <c r="AY189" s="208" t="s">
        <v>135</v>
      </c>
    </row>
    <row r="190" spans="2:65" s="1" customFormat="1" ht="31.5" customHeight="1">
      <c r="B190" s="34"/>
      <c r="C190" s="209" t="s">
        <v>325</v>
      </c>
      <c r="D190" s="209" t="s">
        <v>166</v>
      </c>
      <c r="E190" s="210" t="s">
        <v>326</v>
      </c>
      <c r="F190" s="211" t="s">
        <v>327</v>
      </c>
      <c r="G190" s="212" t="s">
        <v>169</v>
      </c>
      <c r="H190" s="213">
        <v>55.975</v>
      </c>
      <c r="I190" s="214"/>
      <c r="J190" s="215">
        <f>ROUND(I190*H190,2)</f>
        <v>0</v>
      </c>
      <c r="K190" s="211" t="s">
        <v>141</v>
      </c>
      <c r="L190" s="216"/>
      <c r="M190" s="217" t="s">
        <v>32</v>
      </c>
      <c r="N190" s="218" t="s">
        <v>47</v>
      </c>
      <c r="O190" s="35"/>
      <c r="P190" s="192">
        <f>O190*H190</f>
        <v>0</v>
      </c>
      <c r="Q190" s="192">
        <v>0.001</v>
      </c>
      <c r="R190" s="192">
        <f>Q190*H190</f>
        <v>0.055975000000000004</v>
      </c>
      <c r="S190" s="192">
        <v>0</v>
      </c>
      <c r="T190" s="193">
        <f>S190*H190</f>
        <v>0</v>
      </c>
      <c r="AR190" s="17" t="s">
        <v>260</v>
      </c>
      <c r="AT190" s="17" t="s">
        <v>166</v>
      </c>
      <c r="AU190" s="17" t="s">
        <v>22</v>
      </c>
      <c r="AY190" s="17" t="s">
        <v>135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17" t="s">
        <v>23</v>
      </c>
      <c r="BK190" s="194">
        <f>ROUND(I190*H190,2)</f>
        <v>0</v>
      </c>
      <c r="BL190" s="17" t="s">
        <v>187</v>
      </c>
      <c r="BM190" s="17" t="s">
        <v>328</v>
      </c>
    </row>
    <row r="191" spans="2:47" s="1" customFormat="1" ht="27">
      <c r="B191" s="34"/>
      <c r="C191" s="56"/>
      <c r="D191" s="195" t="s">
        <v>156</v>
      </c>
      <c r="E191" s="56"/>
      <c r="F191" s="196" t="s">
        <v>329</v>
      </c>
      <c r="G191" s="56"/>
      <c r="H191" s="56"/>
      <c r="I191" s="153"/>
      <c r="J191" s="56"/>
      <c r="K191" s="56"/>
      <c r="L191" s="54"/>
      <c r="M191" s="71"/>
      <c r="N191" s="35"/>
      <c r="O191" s="35"/>
      <c r="P191" s="35"/>
      <c r="Q191" s="35"/>
      <c r="R191" s="35"/>
      <c r="S191" s="35"/>
      <c r="T191" s="72"/>
      <c r="AT191" s="17" t="s">
        <v>156</v>
      </c>
      <c r="AU191" s="17" t="s">
        <v>22</v>
      </c>
    </row>
    <row r="192" spans="2:51" s="11" customFormat="1" ht="13.5">
      <c r="B192" s="197"/>
      <c r="C192" s="198"/>
      <c r="D192" s="199" t="s">
        <v>146</v>
      </c>
      <c r="E192" s="200" t="s">
        <v>32</v>
      </c>
      <c r="F192" s="201" t="s">
        <v>330</v>
      </c>
      <c r="G192" s="198"/>
      <c r="H192" s="202">
        <v>55.975</v>
      </c>
      <c r="I192" s="203"/>
      <c r="J192" s="198"/>
      <c r="K192" s="198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146</v>
      </c>
      <c r="AU192" s="208" t="s">
        <v>22</v>
      </c>
      <c r="AV192" s="11" t="s">
        <v>22</v>
      </c>
      <c r="AW192" s="11" t="s">
        <v>39</v>
      </c>
      <c r="AX192" s="11" t="s">
        <v>23</v>
      </c>
      <c r="AY192" s="208" t="s">
        <v>135</v>
      </c>
    </row>
    <row r="193" spans="2:65" s="1" customFormat="1" ht="22.5" customHeight="1">
      <c r="B193" s="34"/>
      <c r="C193" s="183" t="s">
        <v>331</v>
      </c>
      <c r="D193" s="183" t="s">
        <v>137</v>
      </c>
      <c r="E193" s="184" t="s">
        <v>332</v>
      </c>
      <c r="F193" s="185" t="s">
        <v>333</v>
      </c>
      <c r="G193" s="186" t="s">
        <v>229</v>
      </c>
      <c r="H193" s="187">
        <v>1</v>
      </c>
      <c r="I193" s="188"/>
      <c r="J193" s="189">
        <f>ROUND(I193*H193,2)</f>
        <v>0</v>
      </c>
      <c r="K193" s="185" t="s">
        <v>141</v>
      </c>
      <c r="L193" s="54"/>
      <c r="M193" s="190" t="s">
        <v>32</v>
      </c>
      <c r="N193" s="191" t="s">
        <v>47</v>
      </c>
      <c r="O193" s="35"/>
      <c r="P193" s="192">
        <f>O193*H193</f>
        <v>0</v>
      </c>
      <c r="Q193" s="192">
        <v>0</v>
      </c>
      <c r="R193" s="192">
        <f>Q193*H193</f>
        <v>0</v>
      </c>
      <c r="S193" s="192">
        <v>0</v>
      </c>
      <c r="T193" s="193">
        <f>S193*H193</f>
        <v>0</v>
      </c>
      <c r="AR193" s="17" t="s">
        <v>187</v>
      </c>
      <c r="AT193" s="17" t="s">
        <v>137</v>
      </c>
      <c r="AU193" s="17" t="s">
        <v>22</v>
      </c>
      <c r="AY193" s="17" t="s">
        <v>135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17" t="s">
        <v>23</v>
      </c>
      <c r="BK193" s="194">
        <f>ROUND(I193*H193,2)</f>
        <v>0</v>
      </c>
      <c r="BL193" s="17" t="s">
        <v>187</v>
      </c>
      <c r="BM193" s="17" t="s">
        <v>334</v>
      </c>
    </row>
    <row r="194" spans="2:51" s="11" customFormat="1" ht="13.5">
      <c r="B194" s="197"/>
      <c r="C194" s="198"/>
      <c r="D194" s="199" t="s">
        <v>146</v>
      </c>
      <c r="E194" s="200" t="s">
        <v>32</v>
      </c>
      <c r="F194" s="201" t="s">
        <v>23</v>
      </c>
      <c r="G194" s="198"/>
      <c r="H194" s="202">
        <v>1</v>
      </c>
      <c r="I194" s="203"/>
      <c r="J194" s="198"/>
      <c r="K194" s="198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146</v>
      </c>
      <c r="AU194" s="208" t="s">
        <v>22</v>
      </c>
      <c r="AV194" s="11" t="s">
        <v>22</v>
      </c>
      <c r="AW194" s="11" t="s">
        <v>39</v>
      </c>
      <c r="AX194" s="11" t="s">
        <v>23</v>
      </c>
      <c r="AY194" s="208" t="s">
        <v>135</v>
      </c>
    </row>
    <row r="195" spans="2:65" s="1" customFormat="1" ht="22.5" customHeight="1">
      <c r="B195" s="34"/>
      <c r="C195" s="183" t="s">
        <v>335</v>
      </c>
      <c r="D195" s="183" t="s">
        <v>137</v>
      </c>
      <c r="E195" s="184" t="s">
        <v>336</v>
      </c>
      <c r="F195" s="185" t="s">
        <v>337</v>
      </c>
      <c r="G195" s="186" t="s">
        <v>229</v>
      </c>
      <c r="H195" s="187">
        <v>2</v>
      </c>
      <c r="I195" s="188"/>
      <c r="J195" s="189">
        <f>ROUND(I195*H195,2)</f>
        <v>0</v>
      </c>
      <c r="K195" s="185" t="s">
        <v>141</v>
      </c>
      <c r="L195" s="54"/>
      <c r="M195" s="190" t="s">
        <v>32</v>
      </c>
      <c r="N195" s="191" t="s">
        <v>47</v>
      </c>
      <c r="O195" s="35"/>
      <c r="P195" s="192">
        <f>O195*H195</f>
        <v>0</v>
      </c>
      <c r="Q195" s="192">
        <v>0</v>
      </c>
      <c r="R195" s="192">
        <f>Q195*H195</f>
        <v>0</v>
      </c>
      <c r="S195" s="192">
        <v>0</v>
      </c>
      <c r="T195" s="193">
        <f>S195*H195</f>
        <v>0</v>
      </c>
      <c r="AR195" s="17" t="s">
        <v>187</v>
      </c>
      <c r="AT195" s="17" t="s">
        <v>137</v>
      </c>
      <c r="AU195" s="17" t="s">
        <v>22</v>
      </c>
      <c r="AY195" s="17" t="s">
        <v>135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17" t="s">
        <v>23</v>
      </c>
      <c r="BK195" s="194">
        <f>ROUND(I195*H195,2)</f>
        <v>0</v>
      </c>
      <c r="BL195" s="17" t="s">
        <v>187</v>
      </c>
      <c r="BM195" s="17" t="s">
        <v>338</v>
      </c>
    </row>
    <row r="196" spans="2:51" s="11" customFormat="1" ht="13.5">
      <c r="B196" s="197"/>
      <c r="C196" s="198"/>
      <c r="D196" s="199" t="s">
        <v>146</v>
      </c>
      <c r="E196" s="200" t="s">
        <v>32</v>
      </c>
      <c r="F196" s="201" t="s">
        <v>22</v>
      </c>
      <c r="G196" s="198"/>
      <c r="H196" s="202">
        <v>2</v>
      </c>
      <c r="I196" s="203"/>
      <c r="J196" s="198"/>
      <c r="K196" s="198"/>
      <c r="L196" s="204"/>
      <c r="M196" s="205"/>
      <c r="N196" s="206"/>
      <c r="O196" s="206"/>
      <c r="P196" s="206"/>
      <c r="Q196" s="206"/>
      <c r="R196" s="206"/>
      <c r="S196" s="206"/>
      <c r="T196" s="207"/>
      <c r="AT196" s="208" t="s">
        <v>146</v>
      </c>
      <c r="AU196" s="208" t="s">
        <v>22</v>
      </c>
      <c r="AV196" s="11" t="s">
        <v>22</v>
      </c>
      <c r="AW196" s="11" t="s">
        <v>39</v>
      </c>
      <c r="AX196" s="11" t="s">
        <v>23</v>
      </c>
      <c r="AY196" s="208" t="s">
        <v>135</v>
      </c>
    </row>
    <row r="197" spans="2:65" s="1" customFormat="1" ht="31.5" customHeight="1">
      <c r="B197" s="34"/>
      <c r="C197" s="183" t="s">
        <v>339</v>
      </c>
      <c r="D197" s="183" t="s">
        <v>137</v>
      </c>
      <c r="E197" s="184" t="s">
        <v>340</v>
      </c>
      <c r="F197" s="185" t="s">
        <v>341</v>
      </c>
      <c r="G197" s="186" t="s">
        <v>140</v>
      </c>
      <c r="H197" s="187">
        <v>90.12</v>
      </c>
      <c r="I197" s="188"/>
      <c r="J197" s="189">
        <f>ROUND(I197*H197,2)</f>
        <v>0</v>
      </c>
      <c r="K197" s="185" t="s">
        <v>32</v>
      </c>
      <c r="L197" s="54"/>
      <c r="M197" s="190" t="s">
        <v>32</v>
      </c>
      <c r="N197" s="191" t="s">
        <v>47</v>
      </c>
      <c r="O197" s="35"/>
      <c r="P197" s="192">
        <f>O197*H197</f>
        <v>0</v>
      </c>
      <c r="Q197" s="192">
        <v>0</v>
      </c>
      <c r="R197" s="192">
        <f>Q197*H197</f>
        <v>0</v>
      </c>
      <c r="S197" s="192">
        <v>0</v>
      </c>
      <c r="T197" s="193">
        <f>S197*H197</f>
        <v>0</v>
      </c>
      <c r="AR197" s="17" t="s">
        <v>187</v>
      </c>
      <c r="AT197" s="17" t="s">
        <v>137</v>
      </c>
      <c r="AU197" s="17" t="s">
        <v>22</v>
      </c>
      <c r="AY197" s="17" t="s">
        <v>135</v>
      </c>
      <c r="BE197" s="194">
        <f>IF(N197="základní",J197,0)</f>
        <v>0</v>
      </c>
      <c r="BF197" s="194">
        <f>IF(N197="snížená",J197,0)</f>
        <v>0</v>
      </c>
      <c r="BG197" s="194">
        <f>IF(N197="zákl. přenesená",J197,0)</f>
        <v>0</v>
      </c>
      <c r="BH197" s="194">
        <f>IF(N197="sníž. přenesená",J197,0)</f>
        <v>0</v>
      </c>
      <c r="BI197" s="194">
        <f>IF(N197="nulová",J197,0)</f>
        <v>0</v>
      </c>
      <c r="BJ197" s="17" t="s">
        <v>23</v>
      </c>
      <c r="BK197" s="194">
        <f>ROUND(I197*H197,2)</f>
        <v>0</v>
      </c>
      <c r="BL197" s="17" t="s">
        <v>187</v>
      </c>
      <c r="BM197" s="17" t="s">
        <v>342</v>
      </c>
    </row>
    <row r="198" spans="2:47" s="1" customFormat="1" ht="27">
      <c r="B198" s="34"/>
      <c r="C198" s="56"/>
      <c r="D198" s="195" t="s">
        <v>156</v>
      </c>
      <c r="E198" s="56"/>
      <c r="F198" s="196" t="s">
        <v>207</v>
      </c>
      <c r="G198" s="56"/>
      <c r="H198" s="56"/>
      <c r="I198" s="153"/>
      <c r="J198" s="56"/>
      <c r="K198" s="56"/>
      <c r="L198" s="54"/>
      <c r="M198" s="71"/>
      <c r="N198" s="35"/>
      <c r="O198" s="35"/>
      <c r="P198" s="35"/>
      <c r="Q198" s="35"/>
      <c r="R198" s="35"/>
      <c r="S198" s="35"/>
      <c r="T198" s="72"/>
      <c r="AT198" s="17" t="s">
        <v>156</v>
      </c>
      <c r="AU198" s="17" t="s">
        <v>22</v>
      </c>
    </row>
    <row r="199" spans="2:51" s="11" customFormat="1" ht="13.5">
      <c r="B199" s="197"/>
      <c r="C199" s="198"/>
      <c r="D199" s="199" t="s">
        <v>146</v>
      </c>
      <c r="E199" s="200" t="s">
        <v>32</v>
      </c>
      <c r="F199" s="201" t="s">
        <v>343</v>
      </c>
      <c r="G199" s="198"/>
      <c r="H199" s="202">
        <v>90.12</v>
      </c>
      <c r="I199" s="203"/>
      <c r="J199" s="198"/>
      <c r="K199" s="198"/>
      <c r="L199" s="204"/>
      <c r="M199" s="205"/>
      <c r="N199" s="206"/>
      <c r="O199" s="206"/>
      <c r="P199" s="206"/>
      <c r="Q199" s="206"/>
      <c r="R199" s="206"/>
      <c r="S199" s="206"/>
      <c r="T199" s="207"/>
      <c r="AT199" s="208" t="s">
        <v>146</v>
      </c>
      <c r="AU199" s="208" t="s">
        <v>22</v>
      </c>
      <c r="AV199" s="11" t="s">
        <v>22</v>
      </c>
      <c r="AW199" s="11" t="s">
        <v>39</v>
      </c>
      <c r="AX199" s="11" t="s">
        <v>23</v>
      </c>
      <c r="AY199" s="208" t="s">
        <v>135</v>
      </c>
    </row>
    <row r="200" spans="2:65" s="1" customFormat="1" ht="31.5" customHeight="1">
      <c r="B200" s="34"/>
      <c r="C200" s="183" t="s">
        <v>344</v>
      </c>
      <c r="D200" s="183" t="s">
        <v>137</v>
      </c>
      <c r="E200" s="184" t="s">
        <v>345</v>
      </c>
      <c r="F200" s="185" t="s">
        <v>346</v>
      </c>
      <c r="G200" s="186" t="s">
        <v>140</v>
      </c>
      <c r="H200" s="187">
        <v>16</v>
      </c>
      <c r="I200" s="188"/>
      <c r="J200" s="189">
        <f>ROUND(I200*H200,2)</f>
        <v>0</v>
      </c>
      <c r="K200" s="185" t="s">
        <v>141</v>
      </c>
      <c r="L200" s="54"/>
      <c r="M200" s="190" t="s">
        <v>32</v>
      </c>
      <c r="N200" s="191" t="s">
        <v>47</v>
      </c>
      <c r="O200" s="35"/>
      <c r="P200" s="192">
        <f>O200*H200</f>
        <v>0</v>
      </c>
      <c r="Q200" s="192">
        <v>0</v>
      </c>
      <c r="R200" s="192">
        <f>Q200*H200</f>
        <v>0</v>
      </c>
      <c r="S200" s="192">
        <v>0</v>
      </c>
      <c r="T200" s="193">
        <f>S200*H200</f>
        <v>0</v>
      </c>
      <c r="AR200" s="17" t="s">
        <v>187</v>
      </c>
      <c r="AT200" s="17" t="s">
        <v>137</v>
      </c>
      <c r="AU200" s="17" t="s">
        <v>22</v>
      </c>
      <c r="AY200" s="17" t="s">
        <v>135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17" t="s">
        <v>23</v>
      </c>
      <c r="BK200" s="194">
        <f>ROUND(I200*H200,2)</f>
        <v>0</v>
      </c>
      <c r="BL200" s="17" t="s">
        <v>187</v>
      </c>
      <c r="BM200" s="17" t="s">
        <v>347</v>
      </c>
    </row>
    <row r="201" spans="2:51" s="11" customFormat="1" ht="13.5">
      <c r="B201" s="197"/>
      <c r="C201" s="198"/>
      <c r="D201" s="199" t="s">
        <v>146</v>
      </c>
      <c r="E201" s="200" t="s">
        <v>32</v>
      </c>
      <c r="F201" s="201" t="s">
        <v>230</v>
      </c>
      <c r="G201" s="198"/>
      <c r="H201" s="202">
        <v>16</v>
      </c>
      <c r="I201" s="203"/>
      <c r="J201" s="198"/>
      <c r="K201" s="198"/>
      <c r="L201" s="204"/>
      <c r="M201" s="205"/>
      <c r="N201" s="206"/>
      <c r="O201" s="206"/>
      <c r="P201" s="206"/>
      <c r="Q201" s="206"/>
      <c r="R201" s="206"/>
      <c r="S201" s="206"/>
      <c r="T201" s="207"/>
      <c r="AT201" s="208" t="s">
        <v>146</v>
      </c>
      <c r="AU201" s="208" t="s">
        <v>22</v>
      </c>
      <c r="AV201" s="11" t="s">
        <v>22</v>
      </c>
      <c r="AW201" s="11" t="s">
        <v>39</v>
      </c>
      <c r="AX201" s="11" t="s">
        <v>23</v>
      </c>
      <c r="AY201" s="208" t="s">
        <v>135</v>
      </c>
    </row>
    <row r="202" spans="2:65" s="1" customFormat="1" ht="22.5" customHeight="1">
      <c r="B202" s="34"/>
      <c r="C202" s="209" t="s">
        <v>348</v>
      </c>
      <c r="D202" s="209" t="s">
        <v>166</v>
      </c>
      <c r="E202" s="210" t="s">
        <v>349</v>
      </c>
      <c r="F202" s="211" t="s">
        <v>350</v>
      </c>
      <c r="G202" s="212" t="s">
        <v>140</v>
      </c>
      <c r="H202" s="213">
        <v>16</v>
      </c>
      <c r="I202" s="214"/>
      <c r="J202" s="215">
        <f>ROUND(I202*H202,2)</f>
        <v>0</v>
      </c>
      <c r="K202" s="211" t="s">
        <v>141</v>
      </c>
      <c r="L202" s="216"/>
      <c r="M202" s="217" t="s">
        <v>32</v>
      </c>
      <c r="N202" s="218" t="s">
        <v>47</v>
      </c>
      <c r="O202" s="35"/>
      <c r="P202" s="192">
        <f>O202*H202</f>
        <v>0</v>
      </c>
      <c r="Q202" s="192">
        <v>0.00012</v>
      </c>
      <c r="R202" s="192">
        <f>Q202*H202</f>
        <v>0.00192</v>
      </c>
      <c r="S202" s="192">
        <v>0</v>
      </c>
      <c r="T202" s="193">
        <f>S202*H202</f>
        <v>0</v>
      </c>
      <c r="AR202" s="17" t="s">
        <v>260</v>
      </c>
      <c r="AT202" s="17" t="s">
        <v>166</v>
      </c>
      <c r="AU202" s="17" t="s">
        <v>22</v>
      </c>
      <c r="AY202" s="17" t="s">
        <v>135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17" t="s">
        <v>23</v>
      </c>
      <c r="BK202" s="194">
        <f>ROUND(I202*H202,2)</f>
        <v>0</v>
      </c>
      <c r="BL202" s="17" t="s">
        <v>187</v>
      </c>
      <c r="BM202" s="17" t="s">
        <v>351</v>
      </c>
    </row>
    <row r="203" spans="2:51" s="11" customFormat="1" ht="13.5">
      <c r="B203" s="197"/>
      <c r="C203" s="198"/>
      <c r="D203" s="195" t="s">
        <v>146</v>
      </c>
      <c r="E203" s="219" t="s">
        <v>32</v>
      </c>
      <c r="F203" s="220" t="s">
        <v>352</v>
      </c>
      <c r="G203" s="198"/>
      <c r="H203" s="221">
        <v>16</v>
      </c>
      <c r="I203" s="203"/>
      <c r="J203" s="198"/>
      <c r="K203" s="198"/>
      <c r="L203" s="204"/>
      <c r="M203" s="205"/>
      <c r="N203" s="206"/>
      <c r="O203" s="206"/>
      <c r="P203" s="206"/>
      <c r="Q203" s="206"/>
      <c r="R203" s="206"/>
      <c r="S203" s="206"/>
      <c r="T203" s="207"/>
      <c r="AT203" s="208" t="s">
        <v>146</v>
      </c>
      <c r="AU203" s="208" t="s">
        <v>22</v>
      </c>
      <c r="AV203" s="11" t="s">
        <v>22</v>
      </c>
      <c r="AW203" s="11" t="s">
        <v>39</v>
      </c>
      <c r="AX203" s="11" t="s">
        <v>76</v>
      </c>
      <c r="AY203" s="208" t="s">
        <v>135</v>
      </c>
    </row>
    <row r="204" spans="2:51" s="12" customFormat="1" ht="13.5">
      <c r="B204" s="225"/>
      <c r="C204" s="226"/>
      <c r="D204" s="199" t="s">
        <v>146</v>
      </c>
      <c r="E204" s="227" t="s">
        <v>32</v>
      </c>
      <c r="F204" s="228" t="s">
        <v>353</v>
      </c>
      <c r="G204" s="226"/>
      <c r="H204" s="229">
        <v>16</v>
      </c>
      <c r="I204" s="230"/>
      <c r="J204" s="226"/>
      <c r="K204" s="226"/>
      <c r="L204" s="231"/>
      <c r="M204" s="232"/>
      <c r="N204" s="233"/>
      <c r="O204" s="233"/>
      <c r="P204" s="233"/>
      <c r="Q204" s="233"/>
      <c r="R204" s="233"/>
      <c r="S204" s="233"/>
      <c r="T204" s="234"/>
      <c r="AT204" s="235" t="s">
        <v>146</v>
      </c>
      <c r="AU204" s="235" t="s">
        <v>22</v>
      </c>
      <c r="AV204" s="12" t="s">
        <v>142</v>
      </c>
      <c r="AW204" s="12" t="s">
        <v>39</v>
      </c>
      <c r="AX204" s="12" t="s">
        <v>23</v>
      </c>
      <c r="AY204" s="235" t="s">
        <v>135</v>
      </c>
    </row>
    <row r="205" spans="2:65" s="1" customFormat="1" ht="31.5" customHeight="1">
      <c r="B205" s="34"/>
      <c r="C205" s="209" t="s">
        <v>354</v>
      </c>
      <c r="D205" s="209" t="s">
        <v>166</v>
      </c>
      <c r="E205" s="210" t="s">
        <v>355</v>
      </c>
      <c r="F205" s="211" t="s">
        <v>356</v>
      </c>
      <c r="G205" s="212" t="s">
        <v>140</v>
      </c>
      <c r="H205" s="213">
        <v>90.12</v>
      </c>
      <c r="I205" s="214"/>
      <c r="J205" s="215">
        <f>ROUND(I205*H205,2)</f>
        <v>0</v>
      </c>
      <c r="K205" s="211" t="s">
        <v>32</v>
      </c>
      <c r="L205" s="216"/>
      <c r="M205" s="217" t="s">
        <v>32</v>
      </c>
      <c r="N205" s="218" t="s">
        <v>47</v>
      </c>
      <c r="O205" s="35"/>
      <c r="P205" s="192">
        <f>O205*H205</f>
        <v>0</v>
      </c>
      <c r="Q205" s="192">
        <v>0.00091</v>
      </c>
      <c r="R205" s="192">
        <f>Q205*H205</f>
        <v>0.0820092</v>
      </c>
      <c r="S205" s="192">
        <v>0</v>
      </c>
      <c r="T205" s="193">
        <f>S205*H205</f>
        <v>0</v>
      </c>
      <c r="AR205" s="17" t="s">
        <v>260</v>
      </c>
      <c r="AT205" s="17" t="s">
        <v>166</v>
      </c>
      <c r="AU205" s="17" t="s">
        <v>22</v>
      </c>
      <c r="AY205" s="17" t="s">
        <v>135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7" t="s">
        <v>23</v>
      </c>
      <c r="BK205" s="194">
        <f>ROUND(I205*H205,2)</f>
        <v>0</v>
      </c>
      <c r="BL205" s="17" t="s">
        <v>187</v>
      </c>
      <c r="BM205" s="17" t="s">
        <v>357</v>
      </c>
    </row>
    <row r="206" spans="2:47" s="1" customFormat="1" ht="27">
      <c r="B206" s="34"/>
      <c r="C206" s="56"/>
      <c r="D206" s="195" t="s">
        <v>156</v>
      </c>
      <c r="E206" s="56"/>
      <c r="F206" s="196" t="s">
        <v>207</v>
      </c>
      <c r="G206" s="56"/>
      <c r="H206" s="56"/>
      <c r="I206" s="153"/>
      <c r="J206" s="56"/>
      <c r="K206" s="56"/>
      <c r="L206" s="54"/>
      <c r="M206" s="71"/>
      <c r="N206" s="35"/>
      <c r="O206" s="35"/>
      <c r="P206" s="35"/>
      <c r="Q206" s="35"/>
      <c r="R206" s="35"/>
      <c r="S206" s="35"/>
      <c r="T206" s="72"/>
      <c r="AT206" s="17" t="s">
        <v>156</v>
      </c>
      <c r="AU206" s="17" t="s">
        <v>22</v>
      </c>
    </row>
    <row r="207" spans="2:51" s="11" customFormat="1" ht="13.5">
      <c r="B207" s="197"/>
      <c r="C207" s="198"/>
      <c r="D207" s="199" t="s">
        <v>146</v>
      </c>
      <c r="E207" s="200" t="s">
        <v>32</v>
      </c>
      <c r="F207" s="201" t="s">
        <v>358</v>
      </c>
      <c r="G207" s="198"/>
      <c r="H207" s="202">
        <v>90.12</v>
      </c>
      <c r="I207" s="203"/>
      <c r="J207" s="198"/>
      <c r="K207" s="198"/>
      <c r="L207" s="204"/>
      <c r="M207" s="205"/>
      <c r="N207" s="206"/>
      <c r="O207" s="206"/>
      <c r="P207" s="206"/>
      <c r="Q207" s="206"/>
      <c r="R207" s="206"/>
      <c r="S207" s="206"/>
      <c r="T207" s="207"/>
      <c r="AT207" s="208" t="s">
        <v>146</v>
      </c>
      <c r="AU207" s="208" t="s">
        <v>22</v>
      </c>
      <c r="AV207" s="11" t="s">
        <v>22</v>
      </c>
      <c r="AW207" s="11" t="s">
        <v>39</v>
      </c>
      <c r="AX207" s="11" t="s">
        <v>76</v>
      </c>
      <c r="AY207" s="208" t="s">
        <v>135</v>
      </c>
    </row>
    <row r="208" spans="2:65" s="1" customFormat="1" ht="44.25" customHeight="1">
      <c r="B208" s="34"/>
      <c r="C208" s="183" t="s">
        <v>359</v>
      </c>
      <c r="D208" s="183" t="s">
        <v>137</v>
      </c>
      <c r="E208" s="184" t="s">
        <v>360</v>
      </c>
      <c r="F208" s="185" t="s">
        <v>361</v>
      </c>
      <c r="G208" s="186" t="s">
        <v>229</v>
      </c>
      <c r="H208" s="187">
        <v>5</v>
      </c>
      <c r="I208" s="188"/>
      <c r="J208" s="189">
        <f>ROUND(I208*H208,2)</f>
        <v>0</v>
      </c>
      <c r="K208" s="185" t="s">
        <v>32</v>
      </c>
      <c r="L208" s="54"/>
      <c r="M208" s="190" t="s">
        <v>32</v>
      </c>
      <c r="N208" s="191" t="s">
        <v>47</v>
      </c>
      <c r="O208" s="35"/>
      <c r="P208" s="192">
        <f>O208*H208</f>
        <v>0</v>
      </c>
      <c r="Q208" s="192">
        <v>0</v>
      </c>
      <c r="R208" s="192">
        <f>Q208*H208</f>
        <v>0</v>
      </c>
      <c r="S208" s="192">
        <v>0</v>
      </c>
      <c r="T208" s="193">
        <f>S208*H208</f>
        <v>0</v>
      </c>
      <c r="AR208" s="17" t="s">
        <v>187</v>
      </c>
      <c r="AT208" s="17" t="s">
        <v>137</v>
      </c>
      <c r="AU208" s="17" t="s">
        <v>22</v>
      </c>
      <c r="AY208" s="17" t="s">
        <v>135</v>
      </c>
      <c r="BE208" s="194">
        <f>IF(N208="základní",J208,0)</f>
        <v>0</v>
      </c>
      <c r="BF208" s="194">
        <f>IF(N208="snížená",J208,0)</f>
        <v>0</v>
      </c>
      <c r="BG208" s="194">
        <f>IF(N208="zákl. přenesená",J208,0)</f>
        <v>0</v>
      </c>
      <c r="BH208" s="194">
        <f>IF(N208="sníž. přenesená",J208,0)</f>
        <v>0</v>
      </c>
      <c r="BI208" s="194">
        <f>IF(N208="nulová",J208,0)</f>
        <v>0</v>
      </c>
      <c r="BJ208" s="17" t="s">
        <v>23</v>
      </c>
      <c r="BK208" s="194">
        <f>ROUND(I208*H208,2)</f>
        <v>0</v>
      </c>
      <c r="BL208" s="17" t="s">
        <v>187</v>
      </c>
      <c r="BM208" s="17" t="s">
        <v>362</v>
      </c>
    </row>
    <row r="209" spans="2:47" s="1" customFormat="1" ht="27">
      <c r="B209" s="34"/>
      <c r="C209" s="56"/>
      <c r="D209" s="195" t="s">
        <v>156</v>
      </c>
      <c r="E209" s="56"/>
      <c r="F209" s="196" t="s">
        <v>207</v>
      </c>
      <c r="G209" s="56"/>
      <c r="H209" s="56"/>
      <c r="I209" s="153"/>
      <c r="J209" s="56"/>
      <c r="K209" s="56"/>
      <c r="L209" s="54"/>
      <c r="M209" s="71"/>
      <c r="N209" s="35"/>
      <c r="O209" s="35"/>
      <c r="P209" s="35"/>
      <c r="Q209" s="35"/>
      <c r="R209" s="35"/>
      <c r="S209" s="35"/>
      <c r="T209" s="72"/>
      <c r="AT209" s="17" t="s">
        <v>156</v>
      </c>
      <c r="AU209" s="17" t="s">
        <v>22</v>
      </c>
    </row>
    <row r="210" spans="2:51" s="11" customFormat="1" ht="13.5">
      <c r="B210" s="197"/>
      <c r="C210" s="198"/>
      <c r="D210" s="195" t="s">
        <v>146</v>
      </c>
      <c r="E210" s="219" t="s">
        <v>32</v>
      </c>
      <c r="F210" s="220" t="s">
        <v>363</v>
      </c>
      <c r="G210" s="198"/>
      <c r="H210" s="221">
        <v>5</v>
      </c>
      <c r="I210" s="203"/>
      <c r="J210" s="198"/>
      <c r="K210" s="198"/>
      <c r="L210" s="204"/>
      <c r="M210" s="205"/>
      <c r="N210" s="206"/>
      <c r="O210" s="206"/>
      <c r="P210" s="206"/>
      <c r="Q210" s="206"/>
      <c r="R210" s="206"/>
      <c r="S210" s="206"/>
      <c r="T210" s="207"/>
      <c r="AT210" s="208" t="s">
        <v>146</v>
      </c>
      <c r="AU210" s="208" t="s">
        <v>22</v>
      </c>
      <c r="AV210" s="11" t="s">
        <v>22</v>
      </c>
      <c r="AW210" s="11" t="s">
        <v>39</v>
      </c>
      <c r="AX210" s="11" t="s">
        <v>76</v>
      </c>
      <c r="AY210" s="208" t="s">
        <v>135</v>
      </c>
    </row>
    <row r="211" spans="2:63" s="10" customFormat="1" ht="29.85" customHeight="1">
      <c r="B211" s="166"/>
      <c r="C211" s="167"/>
      <c r="D211" s="180" t="s">
        <v>75</v>
      </c>
      <c r="E211" s="181" t="s">
        <v>364</v>
      </c>
      <c r="F211" s="181" t="s">
        <v>365</v>
      </c>
      <c r="G211" s="167"/>
      <c r="H211" s="167"/>
      <c r="I211" s="170"/>
      <c r="J211" s="182">
        <f>BK211</f>
        <v>0</v>
      </c>
      <c r="K211" s="167"/>
      <c r="L211" s="172"/>
      <c r="M211" s="173"/>
      <c r="N211" s="174"/>
      <c r="O211" s="174"/>
      <c r="P211" s="175">
        <f>SUM(P212:P232)</f>
        <v>0</v>
      </c>
      <c r="Q211" s="174"/>
      <c r="R211" s="175">
        <f>SUM(R212:R232)</f>
        <v>16.13548</v>
      </c>
      <c r="S211" s="174"/>
      <c r="T211" s="176">
        <f>SUM(T212:T232)</f>
        <v>0</v>
      </c>
      <c r="AR211" s="177" t="s">
        <v>151</v>
      </c>
      <c r="AT211" s="178" t="s">
        <v>75</v>
      </c>
      <c r="AU211" s="178" t="s">
        <v>23</v>
      </c>
      <c r="AY211" s="177" t="s">
        <v>135</v>
      </c>
      <c r="BK211" s="179">
        <f>SUM(BK212:BK232)</f>
        <v>0</v>
      </c>
    </row>
    <row r="212" spans="2:65" s="1" customFormat="1" ht="22.5" customHeight="1">
      <c r="B212" s="34"/>
      <c r="C212" s="183" t="s">
        <v>366</v>
      </c>
      <c r="D212" s="183" t="s">
        <v>137</v>
      </c>
      <c r="E212" s="184" t="s">
        <v>367</v>
      </c>
      <c r="F212" s="185" t="s">
        <v>368</v>
      </c>
      <c r="G212" s="186" t="s">
        <v>140</v>
      </c>
      <c r="H212" s="187">
        <v>70</v>
      </c>
      <c r="I212" s="188"/>
      <c r="J212" s="189">
        <f>ROUND(I212*H212,2)</f>
        <v>0</v>
      </c>
      <c r="K212" s="185" t="s">
        <v>141</v>
      </c>
      <c r="L212" s="54"/>
      <c r="M212" s="190" t="s">
        <v>32</v>
      </c>
      <c r="N212" s="191" t="s">
        <v>47</v>
      </c>
      <c r="O212" s="35"/>
      <c r="P212" s="192">
        <f>O212*H212</f>
        <v>0</v>
      </c>
      <c r="Q212" s="192">
        <v>0.0099</v>
      </c>
      <c r="R212" s="192">
        <f>Q212*H212</f>
        <v>0.6930000000000001</v>
      </c>
      <c r="S212" s="192">
        <v>0</v>
      </c>
      <c r="T212" s="193">
        <f>S212*H212</f>
        <v>0</v>
      </c>
      <c r="AR212" s="17" t="s">
        <v>230</v>
      </c>
      <c r="AT212" s="17" t="s">
        <v>137</v>
      </c>
      <c r="AU212" s="17" t="s">
        <v>22</v>
      </c>
      <c r="AY212" s="17" t="s">
        <v>135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17" t="s">
        <v>23</v>
      </c>
      <c r="BK212" s="194">
        <f>ROUND(I212*H212,2)</f>
        <v>0</v>
      </c>
      <c r="BL212" s="17" t="s">
        <v>230</v>
      </c>
      <c r="BM212" s="17" t="s">
        <v>369</v>
      </c>
    </row>
    <row r="213" spans="2:47" s="1" customFormat="1" ht="54">
      <c r="B213" s="34"/>
      <c r="C213" s="56"/>
      <c r="D213" s="195" t="s">
        <v>144</v>
      </c>
      <c r="E213" s="56"/>
      <c r="F213" s="196" t="s">
        <v>370</v>
      </c>
      <c r="G213" s="56"/>
      <c r="H213" s="56"/>
      <c r="I213" s="153"/>
      <c r="J213" s="56"/>
      <c r="K213" s="56"/>
      <c r="L213" s="54"/>
      <c r="M213" s="71"/>
      <c r="N213" s="35"/>
      <c r="O213" s="35"/>
      <c r="P213" s="35"/>
      <c r="Q213" s="35"/>
      <c r="R213" s="35"/>
      <c r="S213" s="35"/>
      <c r="T213" s="72"/>
      <c r="AT213" s="17" t="s">
        <v>144</v>
      </c>
      <c r="AU213" s="17" t="s">
        <v>22</v>
      </c>
    </row>
    <row r="214" spans="2:51" s="11" customFormat="1" ht="13.5">
      <c r="B214" s="197"/>
      <c r="C214" s="198"/>
      <c r="D214" s="199" t="s">
        <v>146</v>
      </c>
      <c r="E214" s="200" t="s">
        <v>32</v>
      </c>
      <c r="F214" s="201" t="s">
        <v>371</v>
      </c>
      <c r="G214" s="198"/>
      <c r="H214" s="202">
        <v>70</v>
      </c>
      <c r="I214" s="203"/>
      <c r="J214" s="198"/>
      <c r="K214" s="198"/>
      <c r="L214" s="204"/>
      <c r="M214" s="205"/>
      <c r="N214" s="206"/>
      <c r="O214" s="206"/>
      <c r="P214" s="206"/>
      <c r="Q214" s="206"/>
      <c r="R214" s="206"/>
      <c r="S214" s="206"/>
      <c r="T214" s="207"/>
      <c r="AT214" s="208" t="s">
        <v>146</v>
      </c>
      <c r="AU214" s="208" t="s">
        <v>22</v>
      </c>
      <c r="AV214" s="11" t="s">
        <v>22</v>
      </c>
      <c r="AW214" s="11" t="s">
        <v>39</v>
      </c>
      <c r="AX214" s="11" t="s">
        <v>76</v>
      </c>
      <c r="AY214" s="208" t="s">
        <v>135</v>
      </c>
    </row>
    <row r="215" spans="2:65" s="1" customFormat="1" ht="57" customHeight="1">
      <c r="B215" s="34"/>
      <c r="C215" s="183" t="s">
        <v>372</v>
      </c>
      <c r="D215" s="183" t="s">
        <v>137</v>
      </c>
      <c r="E215" s="184" t="s">
        <v>373</v>
      </c>
      <c r="F215" s="185" t="s">
        <v>374</v>
      </c>
      <c r="G215" s="186" t="s">
        <v>229</v>
      </c>
      <c r="H215" s="187">
        <v>2</v>
      </c>
      <c r="I215" s="188"/>
      <c r="J215" s="189">
        <f>ROUND(I215*H215,2)</f>
        <v>0</v>
      </c>
      <c r="K215" s="185" t="s">
        <v>141</v>
      </c>
      <c r="L215" s="54"/>
      <c r="M215" s="190" t="s">
        <v>32</v>
      </c>
      <c r="N215" s="191" t="s">
        <v>47</v>
      </c>
      <c r="O215" s="35"/>
      <c r="P215" s="192">
        <f>O215*H215</f>
        <v>0</v>
      </c>
      <c r="Q215" s="192">
        <v>0</v>
      </c>
      <c r="R215" s="192">
        <f>Q215*H215</f>
        <v>0</v>
      </c>
      <c r="S215" s="192">
        <v>0</v>
      </c>
      <c r="T215" s="193">
        <f>S215*H215</f>
        <v>0</v>
      </c>
      <c r="AR215" s="17" t="s">
        <v>187</v>
      </c>
      <c r="AT215" s="17" t="s">
        <v>137</v>
      </c>
      <c r="AU215" s="17" t="s">
        <v>22</v>
      </c>
      <c r="AY215" s="17" t="s">
        <v>135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17" t="s">
        <v>23</v>
      </c>
      <c r="BK215" s="194">
        <f>ROUND(I215*H215,2)</f>
        <v>0</v>
      </c>
      <c r="BL215" s="17" t="s">
        <v>187</v>
      </c>
      <c r="BM215" s="17" t="s">
        <v>375</v>
      </c>
    </row>
    <row r="216" spans="2:47" s="1" customFormat="1" ht="27">
      <c r="B216" s="34"/>
      <c r="C216" s="56"/>
      <c r="D216" s="195" t="s">
        <v>144</v>
      </c>
      <c r="E216" s="56"/>
      <c r="F216" s="196" t="s">
        <v>376</v>
      </c>
      <c r="G216" s="56"/>
      <c r="H216" s="56"/>
      <c r="I216" s="153"/>
      <c r="J216" s="56"/>
      <c r="K216" s="56"/>
      <c r="L216" s="54"/>
      <c r="M216" s="71"/>
      <c r="N216" s="35"/>
      <c r="O216" s="35"/>
      <c r="P216" s="35"/>
      <c r="Q216" s="35"/>
      <c r="R216" s="35"/>
      <c r="S216" s="35"/>
      <c r="T216" s="72"/>
      <c r="AT216" s="17" t="s">
        <v>144</v>
      </c>
      <c r="AU216" s="17" t="s">
        <v>22</v>
      </c>
    </row>
    <row r="217" spans="2:51" s="11" customFormat="1" ht="13.5">
      <c r="B217" s="197"/>
      <c r="C217" s="198"/>
      <c r="D217" s="199" t="s">
        <v>146</v>
      </c>
      <c r="E217" s="200" t="s">
        <v>32</v>
      </c>
      <c r="F217" s="201" t="s">
        <v>22</v>
      </c>
      <c r="G217" s="198"/>
      <c r="H217" s="202">
        <v>2</v>
      </c>
      <c r="I217" s="203"/>
      <c r="J217" s="198"/>
      <c r="K217" s="198"/>
      <c r="L217" s="204"/>
      <c r="M217" s="205"/>
      <c r="N217" s="206"/>
      <c r="O217" s="206"/>
      <c r="P217" s="206"/>
      <c r="Q217" s="206"/>
      <c r="R217" s="206"/>
      <c r="S217" s="206"/>
      <c r="T217" s="207"/>
      <c r="AT217" s="208" t="s">
        <v>146</v>
      </c>
      <c r="AU217" s="208" t="s">
        <v>22</v>
      </c>
      <c r="AV217" s="11" t="s">
        <v>22</v>
      </c>
      <c r="AW217" s="11" t="s">
        <v>39</v>
      </c>
      <c r="AX217" s="11" t="s">
        <v>23</v>
      </c>
      <c r="AY217" s="208" t="s">
        <v>135</v>
      </c>
    </row>
    <row r="218" spans="2:65" s="1" customFormat="1" ht="31.5" customHeight="1">
      <c r="B218" s="34"/>
      <c r="C218" s="183" t="s">
        <v>377</v>
      </c>
      <c r="D218" s="183" t="s">
        <v>137</v>
      </c>
      <c r="E218" s="184" t="s">
        <v>378</v>
      </c>
      <c r="F218" s="185" t="s">
        <v>379</v>
      </c>
      <c r="G218" s="186" t="s">
        <v>154</v>
      </c>
      <c r="H218" s="187">
        <v>2</v>
      </c>
      <c r="I218" s="188"/>
      <c r="J218" s="189">
        <f>ROUND(I218*H218,2)</f>
        <v>0</v>
      </c>
      <c r="K218" s="185" t="s">
        <v>141</v>
      </c>
      <c r="L218" s="54"/>
      <c r="M218" s="190" t="s">
        <v>32</v>
      </c>
      <c r="N218" s="191" t="s">
        <v>47</v>
      </c>
      <c r="O218" s="35"/>
      <c r="P218" s="192">
        <f>O218*H218</f>
        <v>0</v>
      </c>
      <c r="Q218" s="192">
        <v>0</v>
      </c>
      <c r="R218" s="192">
        <f>Q218*H218</f>
        <v>0</v>
      </c>
      <c r="S218" s="192">
        <v>0</v>
      </c>
      <c r="T218" s="193">
        <f>S218*H218</f>
        <v>0</v>
      </c>
      <c r="AR218" s="17" t="s">
        <v>142</v>
      </c>
      <c r="AT218" s="17" t="s">
        <v>137</v>
      </c>
      <c r="AU218" s="17" t="s">
        <v>22</v>
      </c>
      <c r="AY218" s="17" t="s">
        <v>135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17" t="s">
        <v>23</v>
      </c>
      <c r="BK218" s="194">
        <f>ROUND(I218*H218,2)</f>
        <v>0</v>
      </c>
      <c r="BL218" s="17" t="s">
        <v>142</v>
      </c>
      <c r="BM218" s="17" t="s">
        <v>380</v>
      </c>
    </row>
    <row r="219" spans="2:47" s="1" customFormat="1" ht="81">
      <c r="B219" s="34"/>
      <c r="C219" s="56"/>
      <c r="D219" s="195" t="s">
        <v>144</v>
      </c>
      <c r="E219" s="56"/>
      <c r="F219" s="196" t="s">
        <v>381</v>
      </c>
      <c r="G219" s="56"/>
      <c r="H219" s="56"/>
      <c r="I219" s="153"/>
      <c r="J219" s="56"/>
      <c r="K219" s="56"/>
      <c r="L219" s="54"/>
      <c r="M219" s="71"/>
      <c r="N219" s="35"/>
      <c r="O219" s="35"/>
      <c r="P219" s="35"/>
      <c r="Q219" s="35"/>
      <c r="R219" s="35"/>
      <c r="S219" s="35"/>
      <c r="T219" s="72"/>
      <c r="AT219" s="17" t="s">
        <v>144</v>
      </c>
      <c r="AU219" s="17" t="s">
        <v>22</v>
      </c>
    </row>
    <row r="220" spans="2:47" s="1" customFormat="1" ht="27">
      <c r="B220" s="34"/>
      <c r="C220" s="56"/>
      <c r="D220" s="195" t="s">
        <v>156</v>
      </c>
      <c r="E220" s="56"/>
      <c r="F220" s="196" t="s">
        <v>382</v>
      </c>
      <c r="G220" s="56"/>
      <c r="H220" s="56"/>
      <c r="I220" s="153"/>
      <c r="J220" s="56"/>
      <c r="K220" s="56"/>
      <c r="L220" s="54"/>
      <c r="M220" s="71"/>
      <c r="N220" s="35"/>
      <c r="O220" s="35"/>
      <c r="P220" s="35"/>
      <c r="Q220" s="35"/>
      <c r="R220" s="35"/>
      <c r="S220" s="35"/>
      <c r="T220" s="72"/>
      <c r="AT220" s="17" t="s">
        <v>156</v>
      </c>
      <c r="AU220" s="17" t="s">
        <v>22</v>
      </c>
    </row>
    <row r="221" spans="2:51" s="11" customFormat="1" ht="13.5">
      <c r="B221" s="197"/>
      <c r="C221" s="198"/>
      <c r="D221" s="199" t="s">
        <v>146</v>
      </c>
      <c r="E221" s="200" t="s">
        <v>32</v>
      </c>
      <c r="F221" s="201" t="s">
        <v>22</v>
      </c>
      <c r="G221" s="198"/>
      <c r="H221" s="202">
        <v>2</v>
      </c>
      <c r="I221" s="203"/>
      <c r="J221" s="198"/>
      <c r="K221" s="198"/>
      <c r="L221" s="204"/>
      <c r="M221" s="205"/>
      <c r="N221" s="206"/>
      <c r="O221" s="206"/>
      <c r="P221" s="206"/>
      <c r="Q221" s="206"/>
      <c r="R221" s="206"/>
      <c r="S221" s="206"/>
      <c r="T221" s="207"/>
      <c r="AT221" s="208" t="s">
        <v>146</v>
      </c>
      <c r="AU221" s="208" t="s">
        <v>22</v>
      </c>
      <c r="AV221" s="11" t="s">
        <v>22</v>
      </c>
      <c r="AW221" s="11" t="s">
        <v>39</v>
      </c>
      <c r="AX221" s="11" t="s">
        <v>23</v>
      </c>
      <c r="AY221" s="208" t="s">
        <v>135</v>
      </c>
    </row>
    <row r="222" spans="2:65" s="1" customFormat="1" ht="31.5" customHeight="1">
      <c r="B222" s="34"/>
      <c r="C222" s="183" t="s">
        <v>383</v>
      </c>
      <c r="D222" s="183" t="s">
        <v>137</v>
      </c>
      <c r="E222" s="184" t="s">
        <v>384</v>
      </c>
      <c r="F222" s="185" t="s">
        <v>385</v>
      </c>
      <c r="G222" s="186" t="s">
        <v>154</v>
      </c>
      <c r="H222" s="187">
        <v>2</v>
      </c>
      <c r="I222" s="188"/>
      <c r="J222" s="189">
        <f>ROUND(I222*H222,2)</f>
        <v>0</v>
      </c>
      <c r="K222" s="185" t="s">
        <v>141</v>
      </c>
      <c r="L222" s="54"/>
      <c r="M222" s="190" t="s">
        <v>32</v>
      </c>
      <c r="N222" s="191" t="s">
        <v>47</v>
      </c>
      <c r="O222" s="35"/>
      <c r="P222" s="192">
        <f>O222*H222</f>
        <v>0</v>
      </c>
      <c r="Q222" s="192">
        <v>2.25634</v>
      </c>
      <c r="R222" s="192">
        <f>Q222*H222</f>
        <v>4.51268</v>
      </c>
      <c r="S222" s="192">
        <v>0</v>
      </c>
      <c r="T222" s="193">
        <f>S222*H222</f>
        <v>0</v>
      </c>
      <c r="AR222" s="17" t="s">
        <v>187</v>
      </c>
      <c r="AT222" s="17" t="s">
        <v>137</v>
      </c>
      <c r="AU222" s="17" t="s">
        <v>22</v>
      </c>
      <c r="AY222" s="17" t="s">
        <v>135</v>
      </c>
      <c r="BE222" s="194">
        <f>IF(N222="základní",J222,0)</f>
        <v>0</v>
      </c>
      <c r="BF222" s="194">
        <f>IF(N222="snížená",J222,0)</f>
        <v>0</v>
      </c>
      <c r="BG222" s="194">
        <f>IF(N222="zákl. přenesená",J222,0)</f>
        <v>0</v>
      </c>
      <c r="BH222" s="194">
        <f>IF(N222="sníž. přenesená",J222,0)</f>
        <v>0</v>
      </c>
      <c r="BI222" s="194">
        <f>IF(N222="nulová",J222,0)</f>
        <v>0</v>
      </c>
      <c r="BJ222" s="17" t="s">
        <v>23</v>
      </c>
      <c r="BK222" s="194">
        <f>ROUND(I222*H222,2)</f>
        <v>0</v>
      </c>
      <c r="BL222" s="17" t="s">
        <v>187</v>
      </c>
      <c r="BM222" s="17" t="s">
        <v>386</v>
      </c>
    </row>
    <row r="223" spans="2:51" s="11" customFormat="1" ht="13.5">
      <c r="B223" s="197"/>
      <c r="C223" s="198"/>
      <c r="D223" s="199" t="s">
        <v>146</v>
      </c>
      <c r="E223" s="200" t="s">
        <v>32</v>
      </c>
      <c r="F223" s="201" t="s">
        <v>22</v>
      </c>
      <c r="G223" s="198"/>
      <c r="H223" s="202">
        <v>2</v>
      </c>
      <c r="I223" s="203"/>
      <c r="J223" s="198"/>
      <c r="K223" s="198"/>
      <c r="L223" s="204"/>
      <c r="M223" s="205"/>
      <c r="N223" s="206"/>
      <c r="O223" s="206"/>
      <c r="P223" s="206"/>
      <c r="Q223" s="206"/>
      <c r="R223" s="206"/>
      <c r="S223" s="206"/>
      <c r="T223" s="207"/>
      <c r="AT223" s="208" t="s">
        <v>146</v>
      </c>
      <c r="AU223" s="208" t="s">
        <v>22</v>
      </c>
      <c r="AV223" s="11" t="s">
        <v>22</v>
      </c>
      <c r="AW223" s="11" t="s">
        <v>39</v>
      </c>
      <c r="AX223" s="11" t="s">
        <v>23</v>
      </c>
      <c r="AY223" s="208" t="s">
        <v>135</v>
      </c>
    </row>
    <row r="224" spans="2:65" s="1" customFormat="1" ht="44.25" customHeight="1">
      <c r="B224" s="34"/>
      <c r="C224" s="183" t="s">
        <v>387</v>
      </c>
      <c r="D224" s="183" t="s">
        <v>137</v>
      </c>
      <c r="E224" s="184" t="s">
        <v>388</v>
      </c>
      <c r="F224" s="185" t="s">
        <v>389</v>
      </c>
      <c r="G224" s="186" t="s">
        <v>140</v>
      </c>
      <c r="H224" s="187">
        <v>30</v>
      </c>
      <c r="I224" s="188"/>
      <c r="J224" s="189">
        <f>ROUND(I224*H224,2)</f>
        <v>0</v>
      </c>
      <c r="K224" s="185" t="s">
        <v>141</v>
      </c>
      <c r="L224" s="54"/>
      <c r="M224" s="190" t="s">
        <v>32</v>
      </c>
      <c r="N224" s="191" t="s">
        <v>47</v>
      </c>
      <c r="O224" s="35"/>
      <c r="P224" s="192">
        <f>O224*H224</f>
        <v>0</v>
      </c>
      <c r="Q224" s="192">
        <v>0</v>
      </c>
      <c r="R224" s="192">
        <f>Q224*H224</f>
        <v>0</v>
      </c>
      <c r="S224" s="192">
        <v>0</v>
      </c>
      <c r="T224" s="193">
        <f>S224*H224</f>
        <v>0</v>
      </c>
      <c r="AR224" s="17" t="s">
        <v>187</v>
      </c>
      <c r="AT224" s="17" t="s">
        <v>137</v>
      </c>
      <c r="AU224" s="17" t="s">
        <v>22</v>
      </c>
      <c r="AY224" s="17" t="s">
        <v>135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17" t="s">
        <v>23</v>
      </c>
      <c r="BK224" s="194">
        <f>ROUND(I224*H224,2)</f>
        <v>0</v>
      </c>
      <c r="BL224" s="17" t="s">
        <v>187</v>
      </c>
      <c r="BM224" s="17" t="s">
        <v>390</v>
      </c>
    </row>
    <row r="225" spans="2:51" s="11" customFormat="1" ht="13.5">
      <c r="B225" s="197"/>
      <c r="C225" s="198"/>
      <c r="D225" s="199" t="s">
        <v>146</v>
      </c>
      <c r="E225" s="200" t="s">
        <v>32</v>
      </c>
      <c r="F225" s="201" t="s">
        <v>305</v>
      </c>
      <c r="G225" s="198"/>
      <c r="H225" s="202">
        <v>30</v>
      </c>
      <c r="I225" s="203"/>
      <c r="J225" s="198"/>
      <c r="K225" s="198"/>
      <c r="L225" s="204"/>
      <c r="M225" s="205"/>
      <c r="N225" s="206"/>
      <c r="O225" s="206"/>
      <c r="P225" s="206"/>
      <c r="Q225" s="206"/>
      <c r="R225" s="206"/>
      <c r="S225" s="206"/>
      <c r="T225" s="207"/>
      <c r="AT225" s="208" t="s">
        <v>146</v>
      </c>
      <c r="AU225" s="208" t="s">
        <v>22</v>
      </c>
      <c r="AV225" s="11" t="s">
        <v>22</v>
      </c>
      <c r="AW225" s="11" t="s">
        <v>39</v>
      </c>
      <c r="AX225" s="11" t="s">
        <v>23</v>
      </c>
      <c r="AY225" s="208" t="s">
        <v>135</v>
      </c>
    </row>
    <row r="226" spans="2:65" s="1" customFormat="1" ht="31.5" customHeight="1">
      <c r="B226" s="34"/>
      <c r="C226" s="183" t="s">
        <v>391</v>
      </c>
      <c r="D226" s="183" t="s">
        <v>137</v>
      </c>
      <c r="E226" s="184" t="s">
        <v>392</v>
      </c>
      <c r="F226" s="185" t="s">
        <v>393</v>
      </c>
      <c r="G226" s="186" t="s">
        <v>140</v>
      </c>
      <c r="H226" s="187">
        <v>40</v>
      </c>
      <c r="I226" s="188"/>
      <c r="J226" s="189">
        <f>ROUND(I226*H226,2)</f>
        <v>0</v>
      </c>
      <c r="K226" s="185" t="s">
        <v>141</v>
      </c>
      <c r="L226" s="54"/>
      <c r="M226" s="190" t="s">
        <v>32</v>
      </c>
      <c r="N226" s="191" t="s">
        <v>47</v>
      </c>
      <c r="O226" s="35"/>
      <c r="P226" s="192">
        <f>O226*H226</f>
        <v>0</v>
      </c>
      <c r="Q226" s="192">
        <v>0</v>
      </c>
      <c r="R226" s="192">
        <f>Q226*H226</f>
        <v>0</v>
      </c>
      <c r="S226" s="192">
        <v>0</v>
      </c>
      <c r="T226" s="193">
        <f>S226*H226</f>
        <v>0</v>
      </c>
      <c r="AR226" s="17" t="s">
        <v>187</v>
      </c>
      <c r="AT226" s="17" t="s">
        <v>137</v>
      </c>
      <c r="AU226" s="17" t="s">
        <v>22</v>
      </c>
      <c r="AY226" s="17" t="s">
        <v>135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17" t="s">
        <v>23</v>
      </c>
      <c r="BK226" s="194">
        <f>ROUND(I226*H226,2)</f>
        <v>0</v>
      </c>
      <c r="BL226" s="17" t="s">
        <v>187</v>
      </c>
      <c r="BM226" s="17" t="s">
        <v>394</v>
      </c>
    </row>
    <row r="227" spans="2:51" s="11" customFormat="1" ht="13.5">
      <c r="B227" s="197"/>
      <c r="C227" s="198"/>
      <c r="D227" s="199" t="s">
        <v>146</v>
      </c>
      <c r="E227" s="200" t="s">
        <v>32</v>
      </c>
      <c r="F227" s="201" t="s">
        <v>354</v>
      </c>
      <c r="G227" s="198"/>
      <c r="H227" s="202">
        <v>40</v>
      </c>
      <c r="I227" s="203"/>
      <c r="J227" s="198"/>
      <c r="K227" s="198"/>
      <c r="L227" s="204"/>
      <c r="M227" s="205"/>
      <c r="N227" s="206"/>
      <c r="O227" s="206"/>
      <c r="P227" s="206"/>
      <c r="Q227" s="206"/>
      <c r="R227" s="206"/>
      <c r="S227" s="206"/>
      <c r="T227" s="207"/>
      <c r="AT227" s="208" t="s">
        <v>146</v>
      </c>
      <c r="AU227" s="208" t="s">
        <v>22</v>
      </c>
      <c r="AV227" s="11" t="s">
        <v>22</v>
      </c>
      <c r="AW227" s="11" t="s">
        <v>39</v>
      </c>
      <c r="AX227" s="11" t="s">
        <v>23</v>
      </c>
      <c r="AY227" s="208" t="s">
        <v>135</v>
      </c>
    </row>
    <row r="228" spans="2:65" s="1" customFormat="1" ht="31.5" customHeight="1">
      <c r="B228" s="34"/>
      <c r="C228" s="183" t="s">
        <v>395</v>
      </c>
      <c r="D228" s="183" t="s">
        <v>137</v>
      </c>
      <c r="E228" s="184" t="s">
        <v>396</v>
      </c>
      <c r="F228" s="185" t="s">
        <v>397</v>
      </c>
      <c r="G228" s="186" t="s">
        <v>140</v>
      </c>
      <c r="H228" s="187">
        <v>70</v>
      </c>
      <c r="I228" s="188"/>
      <c r="J228" s="189">
        <f>ROUND(I228*H228,2)</f>
        <v>0</v>
      </c>
      <c r="K228" s="185" t="s">
        <v>141</v>
      </c>
      <c r="L228" s="54"/>
      <c r="M228" s="190" t="s">
        <v>32</v>
      </c>
      <c r="N228" s="191" t="s">
        <v>47</v>
      </c>
      <c r="O228" s="35"/>
      <c r="P228" s="192">
        <f>O228*H228</f>
        <v>0</v>
      </c>
      <c r="Q228" s="192">
        <v>0.15614</v>
      </c>
      <c r="R228" s="192">
        <f>Q228*H228</f>
        <v>10.9298</v>
      </c>
      <c r="S228" s="192">
        <v>0</v>
      </c>
      <c r="T228" s="193">
        <f>S228*H228</f>
        <v>0</v>
      </c>
      <c r="AR228" s="17" t="s">
        <v>187</v>
      </c>
      <c r="AT228" s="17" t="s">
        <v>137</v>
      </c>
      <c r="AU228" s="17" t="s">
        <v>22</v>
      </c>
      <c r="AY228" s="17" t="s">
        <v>135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17" t="s">
        <v>23</v>
      </c>
      <c r="BK228" s="194">
        <f>ROUND(I228*H228,2)</f>
        <v>0</v>
      </c>
      <c r="BL228" s="17" t="s">
        <v>187</v>
      </c>
      <c r="BM228" s="17" t="s">
        <v>398</v>
      </c>
    </row>
    <row r="229" spans="2:47" s="1" customFormat="1" ht="40.5">
      <c r="B229" s="34"/>
      <c r="C229" s="56"/>
      <c r="D229" s="195" t="s">
        <v>144</v>
      </c>
      <c r="E229" s="56"/>
      <c r="F229" s="196" t="s">
        <v>399</v>
      </c>
      <c r="G229" s="56"/>
      <c r="H229" s="56"/>
      <c r="I229" s="153"/>
      <c r="J229" s="56"/>
      <c r="K229" s="56"/>
      <c r="L229" s="54"/>
      <c r="M229" s="71"/>
      <c r="N229" s="35"/>
      <c r="O229" s="35"/>
      <c r="P229" s="35"/>
      <c r="Q229" s="35"/>
      <c r="R229" s="35"/>
      <c r="S229" s="35"/>
      <c r="T229" s="72"/>
      <c r="AT229" s="17" t="s">
        <v>144</v>
      </c>
      <c r="AU229" s="17" t="s">
        <v>22</v>
      </c>
    </row>
    <row r="230" spans="2:51" s="11" customFormat="1" ht="13.5">
      <c r="B230" s="197"/>
      <c r="C230" s="198"/>
      <c r="D230" s="199" t="s">
        <v>146</v>
      </c>
      <c r="E230" s="200" t="s">
        <v>32</v>
      </c>
      <c r="F230" s="201" t="s">
        <v>371</v>
      </c>
      <c r="G230" s="198"/>
      <c r="H230" s="202">
        <v>70</v>
      </c>
      <c r="I230" s="203"/>
      <c r="J230" s="198"/>
      <c r="K230" s="198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146</v>
      </c>
      <c r="AU230" s="208" t="s">
        <v>22</v>
      </c>
      <c r="AV230" s="11" t="s">
        <v>22</v>
      </c>
      <c r="AW230" s="11" t="s">
        <v>39</v>
      </c>
      <c r="AX230" s="11" t="s">
        <v>23</v>
      </c>
      <c r="AY230" s="208" t="s">
        <v>135</v>
      </c>
    </row>
    <row r="231" spans="2:65" s="1" customFormat="1" ht="31.5" customHeight="1">
      <c r="B231" s="34"/>
      <c r="C231" s="183" t="s">
        <v>400</v>
      </c>
      <c r="D231" s="183" t="s">
        <v>137</v>
      </c>
      <c r="E231" s="184" t="s">
        <v>401</v>
      </c>
      <c r="F231" s="185" t="s">
        <v>402</v>
      </c>
      <c r="G231" s="186" t="s">
        <v>140</v>
      </c>
      <c r="H231" s="187">
        <v>70</v>
      </c>
      <c r="I231" s="188"/>
      <c r="J231" s="189">
        <f>ROUND(I231*H231,2)</f>
        <v>0</v>
      </c>
      <c r="K231" s="185" t="s">
        <v>141</v>
      </c>
      <c r="L231" s="54"/>
      <c r="M231" s="190" t="s">
        <v>32</v>
      </c>
      <c r="N231" s="191" t="s">
        <v>47</v>
      </c>
      <c r="O231" s="35"/>
      <c r="P231" s="192">
        <f>O231*H231</f>
        <v>0</v>
      </c>
      <c r="Q231" s="192">
        <v>0</v>
      </c>
      <c r="R231" s="192">
        <f>Q231*H231</f>
        <v>0</v>
      </c>
      <c r="S231" s="192">
        <v>0</v>
      </c>
      <c r="T231" s="193">
        <f>S231*H231</f>
        <v>0</v>
      </c>
      <c r="AR231" s="17" t="s">
        <v>187</v>
      </c>
      <c r="AT231" s="17" t="s">
        <v>137</v>
      </c>
      <c r="AU231" s="17" t="s">
        <v>22</v>
      </c>
      <c r="AY231" s="17" t="s">
        <v>135</v>
      </c>
      <c r="BE231" s="194">
        <f>IF(N231="základní",J231,0)</f>
        <v>0</v>
      </c>
      <c r="BF231" s="194">
        <f>IF(N231="snížená",J231,0)</f>
        <v>0</v>
      </c>
      <c r="BG231" s="194">
        <f>IF(N231="zákl. přenesená",J231,0)</f>
        <v>0</v>
      </c>
      <c r="BH231" s="194">
        <f>IF(N231="sníž. přenesená",J231,0)</f>
        <v>0</v>
      </c>
      <c r="BI231" s="194">
        <f>IF(N231="nulová",J231,0)</f>
        <v>0</v>
      </c>
      <c r="BJ231" s="17" t="s">
        <v>23</v>
      </c>
      <c r="BK231" s="194">
        <f>ROUND(I231*H231,2)</f>
        <v>0</v>
      </c>
      <c r="BL231" s="17" t="s">
        <v>187</v>
      </c>
      <c r="BM231" s="17" t="s">
        <v>403</v>
      </c>
    </row>
    <row r="232" spans="2:51" s="11" customFormat="1" ht="13.5">
      <c r="B232" s="197"/>
      <c r="C232" s="198"/>
      <c r="D232" s="195" t="s">
        <v>146</v>
      </c>
      <c r="E232" s="219" t="s">
        <v>32</v>
      </c>
      <c r="F232" s="220" t="s">
        <v>371</v>
      </c>
      <c r="G232" s="198"/>
      <c r="H232" s="221">
        <v>70</v>
      </c>
      <c r="I232" s="203"/>
      <c r="J232" s="198"/>
      <c r="K232" s="198"/>
      <c r="L232" s="204"/>
      <c r="M232" s="236"/>
      <c r="N232" s="237"/>
      <c r="O232" s="237"/>
      <c r="P232" s="237"/>
      <c r="Q232" s="237"/>
      <c r="R232" s="237"/>
      <c r="S232" s="237"/>
      <c r="T232" s="238"/>
      <c r="AT232" s="208" t="s">
        <v>146</v>
      </c>
      <c r="AU232" s="208" t="s">
        <v>22</v>
      </c>
      <c r="AV232" s="11" t="s">
        <v>22</v>
      </c>
      <c r="AW232" s="11" t="s">
        <v>39</v>
      </c>
      <c r="AX232" s="11" t="s">
        <v>23</v>
      </c>
      <c r="AY232" s="208" t="s">
        <v>135</v>
      </c>
    </row>
    <row r="233" spans="2:12" s="1" customFormat="1" ht="6.95" customHeight="1">
      <c r="B233" s="49"/>
      <c r="C233" s="50"/>
      <c r="D233" s="50"/>
      <c r="E233" s="50"/>
      <c r="F233" s="50"/>
      <c r="G233" s="50"/>
      <c r="H233" s="50"/>
      <c r="I233" s="129"/>
      <c r="J233" s="50"/>
      <c r="K233" s="50"/>
      <c r="L233" s="54"/>
    </row>
  </sheetData>
  <sheetProtection algorithmName="SHA-512" hashValue="JF26m5++9dLvT6JcYPAqJreORdxPEYJFJU3Dqh3DWugnNqibRXYDIxRkvBYO2XXXc0ZZt3e2Rqa34msZcz3Z1Q==" saltValue="HN97j+wVxH9GT+y24XHp1g==" spinCount="100000" sheet="1" objects="1" scenarios="1" formatColumns="0" formatRows="0" sort="0" autoFilter="0"/>
  <autoFilter ref="C87:K87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300"/>
      <c r="C1" s="300"/>
      <c r="D1" s="299" t="s">
        <v>1</v>
      </c>
      <c r="E1" s="300"/>
      <c r="F1" s="301" t="s">
        <v>699</v>
      </c>
      <c r="G1" s="306" t="s">
        <v>700</v>
      </c>
      <c r="H1" s="306"/>
      <c r="I1" s="307"/>
      <c r="J1" s="301" t="s">
        <v>701</v>
      </c>
      <c r="K1" s="299" t="s">
        <v>93</v>
      </c>
      <c r="L1" s="301" t="s">
        <v>702</v>
      </c>
      <c r="M1" s="301"/>
      <c r="N1" s="301"/>
      <c r="O1" s="301"/>
      <c r="P1" s="301"/>
      <c r="Q1" s="301"/>
      <c r="R1" s="301"/>
      <c r="S1" s="301"/>
      <c r="T1" s="301"/>
      <c r="U1" s="297"/>
      <c r="V1" s="297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7" t="s">
        <v>88</v>
      </c>
    </row>
    <row r="3" spans="2:46" ht="6.95" customHeight="1">
      <c r="B3" s="18"/>
      <c r="C3" s="19"/>
      <c r="D3" s="19"/>
      <c r="E3" s="19"/>
      <c r="F3" s="19"/>
      <c r="G3" s="19"/>
      <c r="H3" s="19"/>
      <c r="I3" s="105"/>
      <c r="J3" s="19"/>
      <c r="K3" s="20"/>
      <c r="AT3" s="17" t="s">
        <v>22</v>
      </c>
    </row>
    <row r="4" spans="2:46" ht="36.95" customHeight="1">
      <c r="B4" s="21"/>
      <c r="C4" s="22"/>
      <c r="D4" s="23" t="s">
        <v>94</v>
      </c>
      <c r="E4" s="22"/>
      <c r="F4" s="22"/>
      <c r="G4" s="22"/>
      <c r="H4" s="22"/>
      <c r="I4" s="106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06"/>
      <c r="J5" s="22"/>
      <c r="K5" s="24"/>
    </row>
    <row r="6" spans="2:11" ht="13.5">
      <c r="B6" s="21"/>
      <c r="C6" s="22"/>
      <c r="D6" s="30" t="s">
        <v>16</v>
      </c>
      <c r="E6" s="22"/>
      <c r="F6" s="22"/>
      <c r="G6" s="22"/>
      <c r="H6" s="22"/>
      <c r="I6" s="106"/>
      <c r="J6" s="22"/>
      <c r="K6" s="24"/>
    </row>
    <row r="7" spans="2:11" ht="22.5" customHeight="1">
      <c r="B7" s="21"/>
      <c r="C7" s="22"/>
      <c r="D7" s="22"/>
      <c r="E7" s="293" t="str">
        <f>'Rekapitulace stavby'!K6</f>
        <v>K1708 Pěší propojení komunikací u nového parkoviště v ul. Bezručova v Litvínově</v>
      </c>
      <c r="F7" s="259"/>
      <c r="G7" s="259"/>
      <c r="H7" s="259"/>
      <c r="I7" s="106"/>
      <c r="J7" s="22"/>
      <c r="K7" s="24"/>
    </row>
    <row r="8" spans="2:11" s="1" customFormat="1" ht="13.5">
      <c r="B8" s="34"/>
      <c r="C8" s="35"/>
      <c r="D8" s="30" t="s">
        <v>95</v>
      </c>
      <c r="E8" s="35"/>
      <c r="F8" s="35"/>
      <c r="G8" s="35"/>
      <c r="H8" s="35"/>
      <c r="I8" s="107"/>
      <c r="J8" s="35"/>
      <c r="K8" s="38"/>
    </row>
    <row r="9" spans="2:11" s="1" customFormat="1" ht="36.95" customHeight="1">
      <c r="B9" s="34"/>
      <c r="C9" s="35"/>
      <c r="D9" s="35"/>
      <c r="E9" s="294" t="s">
        <v>404</v>
      </c>
      <c r="F9" s="266"/>
      <c r="G9" s="266"/>
      <c r="H9" s="266"/>
      <c r="I9" s="107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7"/>
      <c r="J10" s="35"/>
      <c r="K10" s="38"/>
    </row>
    <row r="11" spans="2:11" s="1" customFormat="1" ht="14.45" customHeight="1">
      <c r="B11" s="34"/>
      <c r="C11" s="35"/>
      <c r="D11" s="30" t="s">
        <v>19</v>
      </c>
      <c r="E11" s="35"/>
      <c r="F11" s="28" t="s">
        <v>32</v>
      </c>
      <c r="G11" s="35"/>
      <c r="H11" s="35"/>
      <c r="I11" s="108" t="s">
        <v>21</v>
      </c>
      <c r="J11" s="28" t="s">
        <v>32</v>
      </c>
      <c r="K11" s="38"/>
    </row>
    <row r="12" spans="2:11" s="1" customFormat="1" ht="14.45" customHeight="1">
      <c r="B12" s="34"/>
      <c r="C12" s="35"/>
      <c r="D12" s="30" t="s">
        <v>24</v>
      </c>
      <c r="E12" s="35"/>
      <c r="F12" s="28" t="s">
        <v>25</v>
      </c>
      <c r="G12" s="35"/>
      <c r="H12" s="35"/>
      <c r="I12" s="108" t="s">
        <v>26</v>
      </c>
      <c r="J12" s="109" t="str">
        <f>'Rekapitulace stavby'!AN8</f>
        <v>4. 12. 2017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107"/>
      <c r="J13" s="35"/>
      <c r="K13" s="38"/>
    </row>
    <row r="14" spans="2:11" s="1" customFormat="1" ht="14.45" customHeight="1">
      <c r="B14" s="34"/>
      <c r="C14" s="35"/>
      <c r="D14" s="30" t="s">
        <v>30</v>
      </c>
      <c r="E14" s="35"/>
      <c r="F14" s="35"/>
      <c r="G14" s="35"/>
      <c r="H14" s="35"/>
      <c r="I14" s="108" t="s">
        <v>31</v>
      </c>
      <c r="J14" s="28" t="s">
        <v>32</v>
      </c>
      <c r="K14" s="38"/>
    </row>
    <row r="15" spans="2:11" s="1" customFormat="1" ht="18" customHeight="1">
      <c r="B15" s="34"/>
      <c r="C15" s="35"/>
      <c r="D15" s="35"/>
      <c r="E15" s="28" t="s">
        <v>33</v>
      </c>
      <c r="F15" s="35"/>
      <c r="G15" s="35"/>
      <c r="H15" s="35"/>
      <c r="I15" s="108" t="s">
        <v>34</v>
      </c>
      <c r="J15" s="28" t="s">
        <v>32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07"/>
      <c r="J16" s="35"/>
      <c r="K16" s="38"/>
    </row>
    <row r="17" spans="2:11" s="1" customFormat="1" ht="14.45" customHeight="1">
      <c r="B17" s="34"/>
      <c r="C17" s="35"/>
      <c r="D17" s="30" t="s">
        <v>35</v>
      </c>
      <c r="E17" s="35"/>
      <c r="F17" s="35"/>
      <c r="G17" s="35"/>
      <c r="H17" s="35"/>
      <c r="I17" s="108" t="s">
        <v>31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08" t="s">
        <v>34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7"/>
      <c r="J19" s="35"/>
      <c r="K19" s="38"/>
    </row>
    <row r="20" spans="2:11" s="1" customFormat="1" ht="14.45" customHeight="1">
      <c r="B20" s="34"/>
      <c r="C20" s="35"/>
      <c r="D20" s="30" t="s">
        <v>37</v>
      </c>
      <c r="E20" s="35"/>
      <c r="F20" s="35"/>
      <c r="G20" s="35"/>
      <c r="H20" s="35"/>
      <c r="I20" s="108" t="s">
        <v>31</v>
      </c>
      <c r="J20" s="28" t="s">
        <v>32</v>
      </c>
      <c r="K20" s="38"/>
    </row>
    <row r="21" spans="2:11" s="1" customFormat="1" ht="18" customHeight="1">
      <c r="B21" s="34"/>
      <c r="C21" s="35"/>
      <c r="D21" s="35"/>
      <c r="E21" s="28" t="s">
        <v>38</v>
      </c>
      <c r="F21" s="35"/>
      <c r="G21" s="35"/>
      <c r="H21" s="35"/>
      <c r="I21" s="108" t="s">
        <v>34</v>
      </c>
      <c r="J21" s="28" t="s">
        <v>32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7"/>
      <c r="J22" s="35"/>
      <c r="K22" s="38"/>
    </row>
    <row r="23" spans="2:11" s="1" customFormat="1" ht="14.45" customHeight="1">
      <c r="B23" s="34"/>
      <c r="C23" s="35"/>
      <c r="D23" s="30" t="s">
        <v>40</v>
      </c>
      <c r="E23" s="35"/>
      <c r="F23" s="35"/>
      <c r="G23" s="35"/>
      <c r="H23" s="35"/>
      <c r="I23" s="107"/>
      <c r="J23" s="35"/>
      <c r="K23" s="38"/>
    </row>
    <row r="24" spans="2:11" s="6" customFormat="1" ht="22.5" customHeight="1">
      <c r="B24" s="111"/>
      <c r="C24" s="112"/>
      <c r="D24" s="112"/>
      <c r="E24" s="262" t="s">
        <v>32</v>
      </c>
      <c r="F24" s="295"/>
      <c r="G24" s="295"/>
      <c r="H24" s="295"/>
      <c r="I24" s="113"/>
      <c r="J24" s="112"/>
      <c r="K24" s="114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7"/>
      <c r="J25" s="35"/>
      <c r="K25" s="38"/>
    </row>
    <row r="26" spans="2:11" s="1" customFormat="1" ht="6.95" customHeight="1">
      <c r="B26" s="34"/>
      <c r="C26" s="35"/>
      <c r="D26" s="79"/>
      <c r="E26" s="79"/>
      <c r="F26" s="79"/>
      <c r="G26" s="79"/>
      <c r="H26" s="79"/>
      <c r="I26" s="115"/>
      <c r="J26" s="79"/>
      <c r="K26" s="116"/>
    </row>
    <row r="27" spans="2:11" s="1" customFormat="1" ht="25.35" customHeight="1">
      <c r="B27" s="34"/>
      <c r="C27" s="35"/>
      <c r="D27" s="117" t="s">
        <v>42</v>
      </c>
      <c r="E27" s="35"/>
      <c r="F27" s="35"/>
      <c r="G27" s="35"/>
      <c r="H27" s="35"/>
      <c r="I27" s="107"/>
      <c r="J27" s="118">
        <f>ROUND(J82,2)</f>
        <v>0</v>
      </c>
      <c r="K27" s="38"/>
    </row>
    <row r="28" spans="2:11" s="1" customFormat="1" ht="6.95" customHeight="1">
      <c r="B28" s="34"/>
      <c r="C28" s="35"/>
      <c r="D28" s="79"/>
      <c r="E28" s="79"/>
      <c r="F28" s="79"/>
      <c r="G28" s="79"/>
      <c r="H28" s="79"/>
      <c r="I28" s="115"/>
      <c r="J28" s="79"/>
      <c r="K28" s="116"/>
    </row>
    <row r="29" spans="2:11" s="1" customFormat="1" ht="14.45" customHeight="1">
      <c r="B29" s="34"/>
      <c r="C29" s="35"/>
      <c r="D29" s="35"/>
      <c r="E29" s="35"/>
      <c r="F29" s="39" t="s">
        <v>44</v>
      </c>
      <c r="G29" s="35"/>
      <c r="H29" s="35"/>
      <c r="I29" s="119" t="s">
        <v>43</v>
      </c>
      <c r="J29" s="39" t="s">
        <v>45</v>
      </c>
      <c r="K29" s="38"/>
    </row>
    <row r="30" spans="2:11" s="1" customFormat="1" ht="14.45" customHeight="1">
      <c r="B30" s="34"/>
      <c r="C30" s="35"/>
      <c r="D30" s="42" t="s">
        <v>46</v>
      </c>
      <c r="E30" s="42" t="s">
        <v>47</v>
      </c>
      <c r="F30" s="120">
        <f>ROUND(SUM(BE82:BE221),2)</f>
        <v>0</v>
      </c>
      <c r="G30" s="35"/>
      <c r="H30" s="35"/>
      <c r="I30" s="121">
        <v>0.21</v>
      </c>
      <c r="J30" s="120">
        <f>ROUND(ROUND((SUM(BE82:BE221)),2)*I30,2)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48</v>
      </c>
      <c r="F31" s="120">
        <f>ROUND(SUM(BF82:BF221),2)</f>
        <v>0</v>
      </c>
      <c r="G31" s="35"/>
      <c r="H31" s="35"/>
      <c r="I31" s="121">
        <v>0.15</v>
      </c>
      <c r="J31" s="120">
        <f>ROUND(ROUND((SUM(BF82:BF221)),2)*I31,2)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49</v>
      </c>
      <c r="F32" s="120">
        <f>ROUND(SUM(BG82:BG221),2)</f>
        <v>0</v>
      </c>
      <c r="G32" s="35"/>
      <c r="H32" s="35"/>
      <c r="I32" s="121">
        <v>0.21</v>
      </c>
      <c r="J32" s="120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50</v>
      </c>
      <c r="F33" s="120">
        <f>ROUND(SUM(BH82:BH221),2)</f>
        <v>0</v>
      </c>
      <c r="G33" s="35"/>
      <c r="H33" s="35"/>
      <c r="I33" s="121">
        <v>0.15</v>
      </c>
      <c r="J33" s="120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51</v>
      </c>
      <c r="F34" s="120">
        <f>ROUND(SUM(BI82:BI221),2)</f>
        <v>0</v>
      </c>
      <c r="G34" s="35"/>
      <c r="H34" s="35"/>
      <c r="I34" s="121">
        <v>0</v>
      </c>
      <c r="J34" s="120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7"/>
      <c r="J35" s="35"/>
      <c r="K35" s="38"/>
    </row>
    <row r="36" spans="2:11" s="1" customFormat="1" ht="25.35" customHeight="1">
      <c r="B36" s="34"/>
      <c r="C36" s="122"/>
      <c r="D36" s="123" t="s">
        <v>52</v>
      </c>
      <c r="E36" s="73"/>
      <c r="F36" s="73"/>
      <c r="G36" s="124" t="s">
        <v>53</v>
      </c>
      <c r="H36" s="125" t="s">
        <v>54</v>
      </c>
      <c r="I36" s="126"/>
      <c r="J36" s="127">
        <f>SUM(J27:J34)</f>
        <v>0</v>
      </c>
      <c r="K36" s="128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9"/>
      <c r="J37" s="50"/>
      <c r="K37" s="51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" customHeight="1">
      <c r="B42" s="34"/>
      <c r="C42" s="23" t="s">
        <v>102</v>
      </c>
      <c r="D42" s="35"/>
      <c r="E42" s="35"/>
      <c r="F42" s="35"/>
      <c r="G42" s="35"/>
      <c r="H42" s="35"/>
      <c r="I42" s="107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7"/>
      <c r="J43" s="35"/>
      <c r="K43" s="38"/>
    </row>
    <row r="44" spans="2:11" s="1" customFormat="1" ht="14.45" customHeight="1">
      <c r="B44" s="34"/>
      <c r="C44" s="30" t="s">
        <v>16</v>
      </c>
      <c r="D44" s="35"/>
      <c r="E44" s="35"/>
      <c r="F44" s="35"/>
      <c r="G44" s="35"/>
      <c r="H44" s="35"/>
      <c r="I44" s="107"/>
      <c r="J44" s="35"/>
      <c r="K44" s="38"/>
    </row>
    <row r="45" spans="2:11" s="1" customFormat="1" ht="22.5" customHeight="1">
      <c r="B45" s="34"/>
      <c r="C45" s="35"/>
      <c r="D45" s="35"/>
      <c r="E45" s="293" t="str">
        <f>E7</f>
        <v>K1708 Pěší propojení komunikací u nového parkoviště v ul. Bezručova v Litvínově</v>
      </c>
      <c r="F45" s="266"/>
      <c r="G45" s="266"/>
      <c r="H45" s="266"/>
      <c r="I45" s="107"/>
      <c r="J45" s="35"/>
      <c r="K45" s="38"/>
    </row>
    <row r="46" spans="2:11" s="1" customFormat="1" ht="14.45" customHeight="1">
      <c r="B46" s="34"/>
      <c r="C46" s="30" t="s">
        <v>95</v>
      </c>
      <c r="D46" s="35"/>
      <c r="E46" s="35"/>
      <c r="F46" s="35"/>
      <c r="G46" s="35"/>
      <c r="H46" s="35"/>
      <c r="I46" s="107"/>
      <c r="J46" s="35"/>
      <c r="K46" s="38"/>
    </row>
    <row r="47" spans="2:11" s="1" customFormat="1" ht="23.25" customHeight="1">
      <c r="B47" s="34"/>
      <c r="C47" s="35"/>
      <c r="D47" s="35"/>
      <c r="E47" s="294" t="str">
        <f>E9</f>
        <v>55.2 - SO-02 Chodník</v>
      </c>
      <c r="F47" s="266"/>
      <c r="G47" s="266"/>
      <c r="H47" s="266"/>
      <c r="I47" s="107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7"/>
      <c r="J48" s="35"/>
      <c r="K48" s="38"/>
    </row>
    <row r="49" spans="2:11" s="1" customFormat="1" ht="18" customHeight="1">
      <c r="B49" s="34"/>
      <c r="C49" s="30" t="s">
        <v>24</v>
      </c>
      <c r="D49" s="35"/>
      <c r="E49" s="35"/>
      <c r="F49" s="28" t="str">
        <f>F12</f>
        <v>Litvínov</v>
      </c>
      <c r="G49" s="35"/>
      <c r="H49" s="35"/>
      <c r="I49" s="108" t="s">
        <v>26</v>
      </c>
      <c r="J49" s="109" t="str">
        <f>IF(J12="","",J12)</f>
        <v>4. 12. 2017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07"/>
      <c r="J50" s="35"/>
      <c r="K50" s="38"/>
    </row>
    <row r="51" spans="2:11" s="1" customFormat="1" ht="13.5">
      <c r="B51" s="34"/>
      <c r="C51" s="30" t="s">
        <v>30</v>
      </c>
      <c r="D51" s="35"/>
      <c r="E51" s="35"/>
      <c r="F51" s="28" t="str">
        <f>E15</f>
        <v>Město Litvínov</v>
      </c>
      <c r="G51" s="35"/>
      <c r="H51" s="35"/>
      <c r="I51" s="108" t="s">
        <v>37</v>
      </c>
      <c r="J51" s="28" t="str">
        <f>E21</f>
        <v>Ing. Lucie Dvořáová</v>
      </c>
      <c r="K51" s="38"/>
    </row>
    <row r="52" spans="2:11" s="1" customFormat="1" ht="14.45" customHeight="1">
      <c r="B52" s="34"/>
      <c r="C52" s="30" t="s">
        <v>35</v>
      </c>
      <c r="D52" s="35"/>
      <c r="E52" s="35"/>
      <c r="F52" s="28" t="str">
        <f>IF(E18="","",E18)</f>
        <v/>
      </c>
      <c r="G52" s="35"/>
      <c r="H52" s="35"/>
      <c r="I52" s="107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7"/>
      <c r="J53" s="35"/>
      <c r="K53" s="38"/>
    </row>
    <row r="54" spans="2:11" s="1" customFormat="1" ht="29.25" customHeight="1">
      <c r="B54" s="34"/>
      <c r="C54" s="134" t="s">
        <v>103</v>
      </c>
      <c r="D54" s="122"/>
      <c r="E54" s="122"/>
      <c r="F54" s="122"/>
      <c r="G54" s="122"/>
      <c r="H54" s="122"/>
      <c r="I54" s="135"/>
      <c r="J54" s="136" t="s">
        <v>104</v>
      </c>
      <c r="K54" s="137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7"/>
      <c r="J55" s="35"/>
      <c r="K55" s="38"/>
    </row>
    <row r="56" spans="2:47" s="1" customFormat="1" ht="29.25" customHeight="1">
      <c r="B56" s="34"/>
      <c r="C56" s="138" t="s">
        <v>105</v>
      </c>
      <c r="D56" s="35"/>
      <c r="E56" s="35"/>
      <c r="F56" s="35"/>
      <c r="G56" s="35"/>
      <c r="H56" s="35"/>
      <c r="I56" s="107"/>
      <c r="J56" s="118">
        <f>J82</f>
        <v>0</v>
      </c>
      <c r="K56" s="38"/>
      <c r="AU56" s="17" t="s">
        <v>106</v>
      </c>
    </row>
    <row r="57" spans="2:11" s="7" customFormat="1" ht="24.95" customHeight="1">
      <c r="B57" s="139"/>
      <c r="C57" s="140"/>
      <c r="D57" s="141" t="s">
        <v>107</v>
      </c>
      <c r="E57" s="142"/>
      <c r="F57" s="142"/>
      <c r="G57" s="142"/>
      <c r="H57" s="142"/>
      <c r="I57" s="143"/>
      <c r="J57" s="144">
        <f>J83</f>
        <v>0</v>
      </c>
      <c r="K57" s="145"/>
    </row>
    <row r="58" spans="2:11" s="8" customFormat="1" ht="19.9" customHeight="1">
      <c r="B58" s="146"/>
      <c r="C58" s="147"/>
      <c r="D58" s="148" t="s">
        <v>108</v>
      </c>
      <c r="E58" s="149"/>
      <c r="F58" s="149"/>
      <c r="G58" s="149"/>
      <c r="H58" s="149"/>
      <c r="I58" s="150"/>
      <c r="J58" s="151">
        <f>J84</f>
        <v>0</v>
      </c>
      <c r="K58" s="152"/>
    </row>
    <row r="59" spans="2:11" s="8" customFormat="1" ht="19.9" customHeight="1">
      <c r="B59" s="146"/>
      <c r="C59" s="147"/>
      <c r="D59" s="148" t="s">
        <v>405</v>
      </c>
      <c r="E59" s="149"/>
      <c r="F59" s="149"/>
      <c r="G59" s="149"/>
      <c r="H59" s="149"/>
      <c r="I59" s="150"/>
      <c r="J59" s="151">
        <f>J141</f>
        <v>0</v>
      </c>
      <c r="K59" s="152"/>
    </row>
    <row r="60" spans="2:11" s="8" customFormat="1" ht="19.9" customHeight="1">
      <c r="B60" s="146"/>
      <c r="C60" s="147"/>
      <c r="D60" s="148" t="s">
        <v>406</v>
      </c>
      <c r="E60" s="149"/>
      <c r="F60" s="149"/>
      <c r="G60" s="149"/>
      <c r="H60" s="149"/>
      <c r="I60" s="150"/>
      <c r="J60" s="151">
        <f>J171</f>
        <v>0</v>
      </c>
      <c r="K60" s="152"/>
    </row>
    <row r="61" spans="2:11" s="8" customFormat="1" ht="19.9" customHeight="1">
      <c r="B61" s="146"/>
      <c r="C61" s="147"/>
      <c r="D61" s="148" t="s">
        <v>407</v>
      </c>
      <c r="E61" s="149"/>
      <c r="F61" s="149"/>
      <c r="G61" s="149"/>
      <c r="H61" s="149"/>
      <c r="I61" s="150"/>
      <c r="J61" s="151">
        <f>J176</f>
        <v>0</v>
      </c>
      <c r="K61" s="152"/>
    </row>
    <row r="62" spans="2:11" s="8" customFormat="1" ht="14.85" customHeight="1">
      <c r="B62" s="146"/>
      <c r="C62" s="147"/>
      <c r="D62" s="148" t="s">
        <v>110</v>
      </c>
      <c r="E62" s="149"/>
      <c r="F62" s="149"/>
      <c r="G62" s="149"/>
      <c r="H62" s="149"/>
      <c r="I62" s="150"/>
      <c r="J62" s="151">
        <f>J201</f>
        <v>0</v>
      </c>
      <c r="K62" s="152"/>
    </row>
    <row r="63" spans="2:11" s="1" customFormat="1" ht="21.75" customHeight="1">
      <c r="B63" s="34"/>
      <c r="C63" s="35"/>
      <c r="D63" s="35"/>
      <c r="E63" s="35"/>
      <c r="F63" s="35"/>
      <c r="G63" s="35"/>
      <c r="H63" s="35"/>
      <c r="I63" s="107"/>
      <c r="J63" s="35"/>
      <c r="K63" s="38"/>
    </row>
    <row r="64" spans="2:11" s="1" customFormat="1" ht="6.95" customHeight="1">
      <c r="B64" s="49"/>
      <c r="C64" s="50"/>
      <c r="D64" s="50"/>
      <c r="E64" s="50"/>
      <c r="F64" s="50"/>
      <c r="G64" s="50"/>
      <c r="H64" s="50"/>
      <c r="I64" s="129"/>
      <c r="J64" s="50"/>
      <c r="K64" s="51"/>
    </row>
    <row r="68" spans="2:12" s="1" customFormat="1" ht="6.95" customHeight="1">
      <c r="B68" s="52"/>
      <c r="C68" s="53"/>
      <c r="D68" s="53"/>
      <c r="E68" s="53"/>
      <c r="F68" s="53"/>
      <c r="G68" s="53"/>
      <c r="H68" s="53"/>
      <c r="I68" s="132"/>
      <c r="J68" s="53"/>
      <c r="K68" s="53"/>
      <c r="L68" s="54"/>
    </row>
    <row r="69" spans="2:12" s="1" customFormat="1" ht="36.95" customHeight="1">
      <c r="B69" s="34"/>
      <c r="C69" s="55" t="s">
        <v>119</v>
      </c>
      <c r="D69" s="56"/>
      <c r="E69" s="56"/>
      <c r="F69" s="56"/>
      <c r="G69" s="56"/>
      <c r="H69" s="56"/>
      <c r="I69" s="153"/>
      <c r="J69" s="56"/>
      <c r="K69" s="56"/>
      <c r="L69" s="54"/>
    </row>
    <row r="70" spans="2:12" s="1" customFormat="1" ht="6.95" customHeight="1">
      <c r="B70" s="34"/>
      <c r="C70" s="56"/>
      <c r="D70" s="56"/>
      <c r="E70" s="56"/>
      <c r="F70" s="56"/>
      <c r="G70" s="56"/>
      <c r="H70" s="56"/>
      <c r="I70" s="153"/>
      <c r="J70" s="56"/>
      <c r="K70" s="56"/>
      <c r="L70" s="54"/>
    </row>
    <row r="71" spans="2:12" s="1" customFormat="1" ht="14.45" customHeight="1">
      <c r="B71" s="34"/>
      <c r="C71" s="58" t="s">
        <v>16</v>
      </c>
      <c r="D71" s="56"/>
      <c r="E71" s="56"/>
      <c r="F71" s="56"/>
      <c r="G71" s="56"/>
      <c r="H71" s="56"/>
      <c r="I71" s="153"/>
      <c r="J71" s="56"/>
      <c r="K71" s="56"/>
      <c r="L71" s="54"/>
    </row>
    <row r="72" spans="2:12" s="1" customFormat="1" ht="22.5" customHeight="1">
      <c r="B72" s="34"/>
      <c r="C72" s="56"/>
      <c r="D72" s="56"/>
      <c r="E72" s="296" t="str">
        <f>E7</f>
        <v>K1708 Pěší propojení komunikací u nového parkoviště v ul. Bezručova v Litvínově</v>
      </c>
      <c r="F72" s="277"/>
      <c r="G72" s="277"/>
      <c r="H72" s="277"/>
      <c r="I72" s="153"/>
      <c r="J72" s="56"/>
      <c r="K72" s="56"/>
      <c r="L72" s="54"/>
    </row>
    <row r="73" spans="2:12" s="1" customFormat="1" ht="14.45" customHeight="1">
      <c r="B73" s="34"/>
      <c r="C73" s="58" t="s">
        <v>95</v>
      </c>
      <c r="D73" s="56"/>
      <c r="E73" s="56"/>
      <c r="F73" s="56"/>
      <c r="G73" s="56"/>
      <c r="H73" s="56"/>
      <c r="I73" s="153"/>
      <c r="J73" s="56"/>
      <c r="K73" s="56"/>
      <c r="L73" s="54"/>
    </row>
    <row r="74" spans="2:12" s="1" customFormat="1" ht="23.25" customHeight="1">
      <c r="B74" s="34"/>
      <c r="C74" s="56"/>
      <c r="D74" s="56"/>
      <c r="E74" s="274" t="str">
        <f>E9</f>
        <v>55.2 - SO-02 Chodník</v>
      </c>
      <c r="F74" s="277"/>
      <c r="G74" s="277"/>
      <c r="H74" s="277"/>
      <c r="I74" s="153"/>
      <c r="J74" s="56"/>
      <c r="K74" s="56"/>
      <c r="L74" s="54"/>
    </row>
    <row r="75" spans="2:12" s="1" customFormat="1" ht="6.95" customHeight="1">
      <c r="B75" s="34"/>
      <c r="C75" s="56"/>
      <c r="D75" s="56"/>
      <c r="E75" s="56"/>
      <c r="F75" s="56"/>
      <c r="G75" s="56"/>
      <c r="H75" s="56"/>
      <c r="I75" s="153"/>
      <c r="J75" s="56"/>
      <c r="K75" s="56"/>
      <c r="L75" s="54"/>
    </row>
    <row r="76" spans="2:12" s="1" customFormat="1" ht="18" customHeight="1">
      <c r="B76" s="34"/>
      <c r="C76" s="58" t="s">
        <v>24</v>
      </c>
      <c r="D76" s="56"/>
      <c r="E76" s="56"/>
      <c r="F76" s="154" t="str">
        <f>F12</f>
        <v>Litvínov</v>
      </c>
      <c r="G76" s="56"/>
      <c r="H76" s="56"/>
      <c r="I76" s="155" t="s">
        <v>26</v>
      </c>
      <c r="J76" s="66" t="str">
        <f>IF(J12="","",J12)</f>
        <v>4. 12. 2017</v>
      </c>
      <c r="K76" s="56"/>
      <c r="L76" s="54"/>
    </row>
    <row r="77" spans="2:12" s="1" customFormat="1" ht="6.95" customHeight="1">
      <c r="B77" s="34"/>
      <c r="C77" s="56"/>
      <c r="D77" s="56"/>
      <c r="E77" s="56"/>
      <c r="F77" s="56"/>
      <c r="G77" s="56"/>
      <c r="H77" s="56"/>
      <c r="I77" s="153"/>
      <c r="J77" s="56"/>
      <c r="K77" s="56"/>
      <c r="L77" s="54"/>
    </row>
    <row r="78" spans="2:12" s="1" customFormat="1" ht="13.5">
      <c r="B78" s="34"/>
      <c r="C78" s="58" t="s">
        <v>30</v>
      </c>
      <c r="D78" s="56"/>
      <c r="E78" s="56"/>
      <c r="F78" s="154" t="str">
        <f>E15</f>
        <v>Město Litvínov</v>
      </c>
      <c r="G78" s="56"/>
      <c r="H78" s="56"/>
      <c r="I78" s="155" t="s">
        <v>37</v>
      </c>
      <c r="J78" s="154" t="str">
        <f>E21</f>
        <v>Ing. Lucie Dvořáová</v>
      </c>
      <c r="K78" s="56"/>
      <c r="L78" s="54"/>
    </row>
    <row r="79" spans="2:12" s="1" customFormat="1" ht="14.45" customHeight="1">
      <c r="B79" s="34"/>
      <c r="C79" s="58" t="s">
        <v>35</v>
      </c>
      <c r="D79" s="56"/>
      <c r="E79" s="56"/>
      <c r="F79" s="154" t="str">
        <f>IF(E18="","",E18)</f>
        <v/>
      </c>
      <c r="G79" s="56"/>
      <c r="H79" s="56"/>
      <c r="I79" s="153"/>
      <c r="J79" s="56"/>
      <c r="K79" s="56"/>
      <c r="L79" s="54"/>
    </row>
    <row r="80" spans="2:12" s="1" customFormat="1" ht="10.35" customHeight="1">
      <c r="B80" s="34"/>
      <c r="C80" s="56"/>
      <c r="D80" s="56"/>
      <c r="E80" s="56"/>
      <c r="F80" s="56"/>
      <c r="G80" s="56"/>
      <c r="H80" s="56"/>
      <c r="I80" s="153"/>
      <c r="J80" s="56"/>
      <c r="K80" s="56"/>
      <c r="L80" s="54"/>
    </row>
    <row r="81" spans="2:20" s="9" customFormat="1" ht="29.25" customHeight="1">
      <c r="B81" s="156"/>
      <c r="C81" s="157" t="s">
        <v>120</v>
      </c>
      <c r="D81" s="158" t="s">
        <v>61</v>
      </c>
      <c r="E81" s="158" t="s">
        <v>57</v>
      </c>
      <c r="F81" s="158" t="s">
        <v>121</v>
      </c>
      <c r="G81" s="158" t="s">
        <v>122</v>
      </c>
      <c r="H81" s="158" t="s">
        <v>123</v>
      </c>
      <c r="I81" s="159" t="s">
        <v>124</v>
      </c>
      <c r="J81" s="158" t="s">
        <v>104</v>
      </c>
      <c r="K81" s="160" t="s">
        <v>125</v>
      </c>
      <c r="L81" s="161"/>
      <c r="M81" s="75" t="s">
        <v>126</v>
      </c>
      <c r="N81" s="76" t="s">
        <v>46</v>
      </c>
      <c r="O81" s="76" t="s">
        <v>127</v>
      </c>
      <c r="P81" s="76" t="s">
        <v>128</v>
      </c>
      <c r="Q81" s="76" t="s">
        <v>129</v>
      </c>
      <c r="R81" s="76" t="s">
        <v>130</v>
      </c>
      <c r="S81" s="76" t="s">
        <v>131</v>
      </c>
      <c r="T81" s="77" t="s">
        <v>132</v>
      </c>
    </row>
    <row r="82" spans="2:63" s="1" customFormat="1" ht="29.25" customHeight="1">
      <c r="B82" s="34"/>
      <c r="C82" s="81" t="s">
        <v>105</v>
      </c>
      <c r="D82" s="56"/>
      <c r="E82" s="56"/>
      <c r="F82" s="56"/>
      <c r="G82" s="56"/>
      <c r="H82" s="56"/>
      <c r="I82" s="153"/>
      <c r="J82" s="162">
        <f>BK82</f>
        <v>0</v>
      </c>
      <c r="K82" s="56"/>
      <c r="L82" s="54"/>
      <c r="M82" s="78"/>
      <c r="N82" s="79"/>
      <c r="O82" s="79"/>
      <c r="P82" s="163">
        <f>P83</f>
        <v>0</v>
      </c>
      <c r="Q82" s="79"/>
      <c r="R82" s="163">
        <f>R83</f>
        <v>118.80259899999999</v>
      </c>
      <c r="S82" s="79"/>
      <c r="T82" s="164">
        <f>T83</f>
        <v>154.2655</v>
      </c>
      <c r="AT82" s="17" t="s">
        <v>75</v>
      </c>
      <c r="AU82" s="17" t="s">
        <v>106</v>
      </c>
      <c r="BK82" s="165">
        <f>BK83</f>
        <v>0</v>
      </c>
    </row>
    <row r="83" spans="2:63" s="10" customFormat="1" ht="37.35" customHeight="1">
      <c r="B83" s="166"/>
      <c r="C83" s="167"/>
      <c r="D83" s="168" t="s">
        <v>75</v>
      </c>
      <c r="E83" s="169" t="s">
        <v>133</v>
      </c>
      <c r="F83" s="169" t="s">
        <v>134</v>
      </c>
      <c r="G83" s="167"/>
      <c r="H83" s="167"/>
      <c r="I83" s="170"/>
      <c r="J83" s="171">
        <f>BK83</f>
        <v>0</v>
      </c>
      <c r="K83" s="167"/>
      <c r="L83" s="172"/>
      <c r="M83" s="173"/>
      <c r="N83" s="174"/>
      <c r="O83" s="174"/>
      <c r="P83" s="175">
        <f>P84+P141+P171+P176</f>
        <v>0</v>
      </c>
      <c r="Q83" s="174"/>
      <c r="R83" s="175">
        <f>R84+R141+R171+R176</f>
        <v>118.80259899999999</v>
      </c>
      <c r="S83" s="174"/>
      <c r="T83" s="176">
        <f>T84+T141+T171+T176</f>
        <v>154.2655</v>
      </c>
      <c r="AR83" s="177" t="s">
        <v>23</v>
      </c>
      <c r="AT83" s="178" t="s">
        <v>75</v>
      </c>
      <c r="AU83" s="178" t="s">
        <v>76</v>
      </c>
      <c r="AY83" s="177" t="s">
        <v>135</v>
      </c>
      <c r="BK83" s="179">
        <f>BK84+BK141+BK171+BK176</f>
        <v>0</v>
      </c>
    </row>
    <row r="84" spans="2:63" s="10" customFormat="1" ht="19.9" customHeight="1">
      <c r="B84" s="166"/>
      <c r="C84" s="167"/>
      <c r="D84" s="180" t="s">
        <v>75</v>
      </c>
      <c r="E84" s="181" t="s">
        <v>23</v>
      </c>
      <c r="F84" s="181" t="s">
        <v>136</v>
      </c>
      <c r="G84" s="167"/>
      <c r="H84" s="167"/>
      <c r="I84" s="170"/>
      <c r="J84" s="182">
        <f>BK84</f>
        <v>0</v>
      </c>
      <c r="K84" s="167"/>
      <c r="L84" s="172"/>
      <c r="M84" s="173"/>
      <c r="N84" s="174"/>
      <c r="O84" s="174"/>
      <c r="P84" s="175">
        <f>SUM(P85:P140)</f>
        <v>0</v>
      </c>
      <c r="Q84" s="174"/>
      <c r="R84" s="175">
        <f>SUM(R85:R140)</f>
        <v>0.0556</v>
      </c>
      <c r="S84" s="174"/>
      <c r="T84" s="176">
        <f>SUM(T85:T140)</f>
        <v>153.7835</v>
      </c>
      <c r="AR84" s="177" t="s">
        <v>23</v>
      </c>
      <c r="AT84" s="178" t="s">
        <v>75</v>
      </c>
      <c r="AU84" s="178" t="s">
        <v>23</v>
      </c>
      <c r="AY84" s="177" t="s">
        <v>135</v>
      </c>
      <c r="BK84" s="179">
        <f>SUM(BK85:BK140)</f>
        <v>0</v>
      </c>
    </row>
    <row r="85" spans="2:65" s="1" customFormat="1" ht="31.5" customHeight="1">
      <c r="B85" s="34"/>
      <c r="C85" s="183" t="s">
        <v>23</v>
      </c>
      <c r="D85" s="183" t="s">
        <v>137</v>
      </c>
      <c r="E85" s="184" t="s">
        <v>408</v>
      </c>
      <c r="F85" s="185" t="s">
        <v>409</v>
      </c>
      <c r="G85" s="186" t="s">
        <v>229</v>
      </c>
      <c r="H85" s="187">
        <v>1</v>
      </c>
      <c r="I85" s="188"/>
      <c r="J85" s="189">
        <f>ROUND(I85*H85,2)</f>
        <v>0</v>
      </c>
      <c r="K85" s="185" t="s">
        <v>410</v>
      </c>
      <c r="L85" s="54"/>
      <c r="M85" s="190" t="s">
        <v>32</v>
      </c>
      <c r="N85" s="191" t="s">
        <v>47</v>
      </c>
      <c r="O85" s="35"/>
      <c r="P85" s="192">
        <f>O85*H85</f>
        <v>0</v>
      </c>
      <c r="Q85" s="192">
        <v>0</v>
      </c>
      <c r="R85" s="192">
        <f>Q85*H85</f>
        <v>0</v>
      </c>
      <c r="S85" s="192">
        <v>0</v>
      </c>
      <c r="T85" s="193">
        <f>S85*H85</f>
        <v>0</v>
      </c>
      <c r="AR85" s="17" t="s">
        <v>142</v>
      </c>
      <c r="AT85" s="17" t="s">
        <v>137</v>
      </c>
      <c r="AU85" s="17" t="s">
        <v>22</v>
      </c>
      <c r="AY85" s="17" t="s">
        <v>135</v>
      </c>
      <c r="BE85" s="194">
        <f>IF(N85="základní",J85,0)</f>
        <v>0</v>
      </c>
      <c r="BF85" s="194">
        <f>IF(N85="snížená",J85,0)</f>
        <v>0</v>
      </c>
      <c r="BG85" s="194">
        <f>IF(N85="zákl. přenesená",J85,0)</f>
        <v>0</v>
      </c>
      <c r="BH85" s="194">
        <f>IF(N85="sníž. přenesená",J85,0)</f>
        <v>0</v>
      </c>
      <c r="BI85" s="194">
        <f>IF(N85="nulová",J85,0)</f>
        <v>0</v>
      </c>
      <c r="BJ85" s="17" t="s">
        <v>23</v>
      </c>
      <c r="BK85" s="194">
        <f>ROUND(I85*H85,2)</f>
        <v>0</v>
      </c>
      <c r="BL85" s="17" t="s">
        <v>142</v>
      </c>
      <c r="BM85" s="17" t="s">
        <v>411</v>
      </c>
    </row>
    <row r="86" spans="2:47" s="1" customFormat="1" ht="27">
      <c r="B86" s="34"/>
      <c r="C86" s="56"/>
      <c r="D86" s="199" t="s">
        <v>156</v>
      </c>
      <c r="E86" s="56"/>
      <c r="F86" s="224" t="s">
        <v>412</v>
      </c>
      <c r="G86" s="56"/>
      <c r="H86" s="56"/>
      <c r="I86" s="153"/>
      <c r="J86" s="56"/>
      <c r="K86" s="56"/>
      <c r="L86" s="54"/>
      <c r="M86" s="71"/>
      <c r="N86" s="35"/>
      <c r="O86" s="35"/>
      <c r="P86" s="35"/>
      <c r="Q86" s="35"/>
      <c r="R86" s="35"/>
      <c r="S86" s="35"/>
      <c r="T86" s="72"/>
      <c r="AT86" s="17" t="s">
        <v>156</v>
      </c>
      <c r="AU86" s="17" t="s">
        <v>22</v>
      </c>
    </row>
    <row r="87" spans="2:65" s="1" customFormat="1" ht="31.5" customHeight="1">
      <c r="B87" s="34"/>
      <c r="C87" s="183" t="s">
        <v>22</v>
      </c>
      <c r="D87" s="183" t="s">
        <v>137</v>
      </c>
      <c r="E87" s="184" t="s">
        <v>413</v>
      </c>
      <c r="F87" s="185" t="s">
        <v>414</v>
      </c>
      <c r="G87" s="186" t="s">
        <v>229</v>
      </c>
      <c r="H87" s="187">
        <v>2</v>
      </c>
      <c r="I87" s="188"/>
      <c r="J87" s="189">
        <f>ROUND(I87*H87,2)</f>
        <v>0</v>
      </c>
      <c r="K87" s="185" t="s">
        <v>410</v>
      </c>
      <c r="L87" s="54"/>
      <c r="M87" s="190" t="s">
        <v>32</v>
      </c>
      <c r="N87" s="191" t="s">
        <v>47</v>
      </c>
      <c r="O87" s="35"/>
      <c r="P87" s="192">
        <f>O87*H87</f>
        <v>0</v>
      </c>
      <c r="Q87" s="192">
        <v>0</v>
      </c>
      <c r="R87" s="192">
        <f>Q87*H87</f>
        <v>0</v>
      </c>
      <c r="S87" s="192">
        <v>0</v>
      </c>
      <c r="T87" s="193">
        <f>S87*H87</f>
        <v>0</v>
      </c>
      <c r="AR87" s="17" t="s">
        <v>142</v>
      </c>
      <c r="AT87" s="17" t="s">
        <v>137</v>
      </c>
      <c r="AU87" s="17" t="s">
        <v>22</v>
      </c>
      <c r="AY87" s="17" t="s">
        <v>135</v>
      </c>
      <c r="BE87" s="194">
        <f>IF(N87="základní",J87,0)</f>
        <v>0</v>
      </c>
      <c r="BF87" s="194">
        <f>IF(N87="snížená",J87,0)</f>
        <v>0</v>
      </c>
      <c r="BG87" s="194">
        <f>IF(N87="zákl. přenesená",J87,0)</f>
        <v>0</v>
      </c>
      <c r="BH87" s="194">
        <f>IF(N87="sníž. přenesená",J87,0)</f>
        <v>0</v>
      </c>
      <c r="BI87" s="194">
        <f>IF(N87="nulová",J87,0)</f>
        <v>0</v>
      </c>
      <c r="BJ87" s="17" t="s">
        <v>23</v>
      </c>
      <c r="BK87" s="194">
        <f>ROUND(I87*H87,2)</f>
        <v>0</v>
      </c>
      <c r="BL87" s="17" t="s">
        <v>142</v>
      </c>
      <c r="BM87" s="17" t="s">
        <v>415</v>
      </c>
    </row>
    <row r="88" spans="2:65" s="1" customFormat="1" ht="44.25" customHeight="1">
      <c r="B88" s="34"/>
      <c r="C88" s="183" t="s">
        <v>151</v>
      </c>
      <c r="D88" s="183" t="s">
        <v>137</v>
      </c>
      <c r="E88" s="184" t="s">
        <v>416</v>
      </c>
      <c r="F88" s="185" t="s">
        <v>417</v>
      </c>
      <c r="G88" s="186" t="s">
        <v>161</v>
      </c>
      <c r="H88" s="187">
        <v>225.25</v>
      </c>
      <c r="I88" s="188"/>
      <c r="J88" s="189">
        <f>ROUND(I88*H88,2)</f>
        <v>0</v>
      </c>
      <c r="K88" s="185" t="s">
        <v>32</v>
      </c>
      <c r="L88" s="54"/>
      <c r="M88" s="190" t="s">
        <v>32</v>
      </c>
      <c r="N88" s="191" t="s">
        <v>47</v>
      </c>
      <c r="O88" s="35"/>
      <c r="P88" s="192">
        <f>O88*H88</f>
        <v>0</v>
      </c>
      <c r="Q88" s="192">
        <v>0</v>
      </c>
      <c r="R88" s="192">
        <f>Q88*H88</f>
        <v>0</v>
      </c>
      <c r="S88" s="192">
        <v>0.13</v>
      </c>
      <c r="T88" s="193">
        <f>S88*H88</f>
        <v>29.282500000000002</v>
      </c>
      <c r="AR88" s="17" t="s">
        <v>142</v>
      </c>
      <c r="AT88" s="17" t="s">
        <v>137</v>
      </c>
      <c r="AU88" s="17" t="s">
        <v>22</v>
      </c>
      <c r="AY88" s="17" t="s">
        <v>135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17" t="s">
        <v>23</v>
      </c>
      <c r="BK88" s="194">
        <f>ROUND(I88*H88,2)</f>
        <v>0</v>
      </c>
      <c r="BL88" s="17" t="s">
        <v>142</v>
      </c>
      <c r="BM88" s="17" t="s">
        <v>418</v>
      </c>
    </row>
    <row r="89" spans="2:51" s="11" customFormat="1" ht="13.5">
      <c r="B89" s="197"/>
      <c r="C89" s="198"/>
      <c r="D89" s="199" t="s">
        <v>146</v>
      </c>
      <c r="E89" s="200" t="s">
        <v>32</v>
      </c>
      <c r="F89" s="201" t="s">
        <v>419</v>
      </c>
      <c r="G89" s="198"/>
      <c r="H89" s="202">
        <v>225.25</v>
      </c>
      <c r="I89" s="203"/>
      <c r="J89" s="198"/>
      <c r="K89" s="198"/>
      <c r="L89" s="204"/>
      <c r="M89" s="205"/>
      <c r="N89" s="206"/>
      <c r="O89" s="206"/>
      <c r="P89" s="206"/>
      <c r="Q89" s="206"/>
      <c r="R89" s="206"/>
      <c r="S89" s="206"/>
      <c r="T89" s="207"/>
      <c r="AT89" s="208" t="s">
        <v>146</v>
      </c>
      <c r="AU89" s="208" t="s">
        <v>22</v>
      </c>
      <c r="AV89" s="11" t="s">
        <v>22</v>
      </c>
      <c r="AW89" s="11" t="s">
        <v>39</v>
      </c>
      <c r="AX89" s="11" t="s">
        <v>76</v>
      </c>
      <c r="AY89" s="208" t="s">
        <v>135</v>
      </c>
    </row>
    <row r="90" spans="2:65" s="1" customFormat="1" ht="44.25" customHeight="1">
      <c r="B90" s="34"/>
      <c r="C90" s="183" t="s">
        <v>142</v>
      </c>
      <c r="D90" s="183" t="s">
        <v>137</v>
      </c>
      <c r="E90" s="184" t="s">
        <v>420</v>
      </c>
      <c r="F90" s="185" t="s">
        <v>421</v>
      </c>
      <c r="G90" s="186" t="s">
        <v>161</v>
      </c>
      <c r="H90" s="187">
        <v>225.25</v>
      </c>
      <c r="I90" s="188"/>
      <c r="J90" s="189">
        <f>ROUND(I90*H90,2)</f>
        <v>0</v>
      </c>
      <c r="K90" s="185" t="s">
        <v>141</v>
      </c>
      <c r="L90" s="54"/>
      <c r="M90" s="190" t="s">
        <v>32</v>
      </c>
      <c r="N90" s="191" t="s">
        <v>47</v>
      </c>
      <c r="O90" s="35"/>
      <c r="P90" s="192">
        <f>O90*H90</f>
        <v>0</v>
      </c>
      <c r="Q90" s="192">
        <v>0</v>
      </c>
      <c r="R90" s="192">
        <f>Q90*H90</f>
        <v>0</v>
      </c>
      <c r="S90" s="192">
        <v>0.5</v>
      </c>
      <c r="T90" s="193">
        <f>S90*H90</f>
        <v>112.625</v>
      </c>
      <c r="AR90" s="17" t="s">
        <v>142</v>
      </c>
      <c r="AT90" s="17" t="s">
        <v>137</v>
      </c>
      <c r="AU90" s="17" t="s">
        <v>22</v>
      </c>
      <c r="AY90" s="17" t="s">
        <v>135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17" t="s">
        <v>23</v>
      </c>
      <c r="BK90" s="194">
        <f>ROUND(I90*H90,2)</f>
        <v>0</v>
      </c>
      <c r="BL90" s="17" t="s">
        <v>142</v>
      </c>
      <c r="BM90" s="17" t="s">
        <v>422</v>
      </c>
    </row>
    <row r="91" spans="2:51" s="11" customFormat="1" ht="13.5">
      <c r="B91" s="197"/>
      <c r="C91" s="198"/>
      <c r="D91" s="199" t="s">
        <v>146</v>
      </c>
      <c r="E91" s="200" t="s">
        <v>32</v>
      </c>
      <c r="F91" s="201" t="s">
        <v>419</v>
      </c>
      <c r="G91" s="198"/>
      <c r="H91" s="202">
        <v>225.25</v>
      </c>
      <c r="I91" s="203"/>
      <c r="J91" s="198"/>
      <c r="K91" s="198"/>
      <c r="L91" s="204"/>
      <c r="M91" s="205"/>
      <c r="N91" s="206"/>
      <c r="O91" s="206"/>
      <c r="P91" s="206"/>
      <c r="Q91" s="206"/>
      <c r="R91" s="206"/>
      <c r="S91" s="206"/>
      <c r="T91" s="207"/>
      <c r="AT91" s="208" t="s">
        <v>146</v>
      </c>
      <c r="AU91" s="208" t="s">
        <v>22</v>
      </c>
      <c r="AV91" s="11" t="s">
        <v>22</v>
      </c>
      <c r="AW91" s="11" t="s">
        <v>39</v>
      </c>
      <c r="AX91" s="11" t="s">
        <v>23</v>
      </c>
      <c r="AY91" s="208" t="s">
        <v>135</v>
      </c>
    </row>
    <row r="92" spans="2:65" s="1" customFormat="1" ht="22.5" customHeight="1">
      <c r="B92" s="34"/>
      <c r="C92" s="183" t="s">
        <v>165</v>
      </c>
      <c r="D92" s="183" t="s">
        <v>137</v>
      </c>
      <c r="E92" s="184" t="s">
        <v>423</v>
      </c>
      <c r="F92" s="185" t="s">
        <v>424</v>
      </c>
      <c r="G92" s="186" t="s">
        <v>161</v>
      </c>
      <c r="H92" s="187">
        <v>117</v>
      </c>
      <c r="I92" s="188"/>
      <c r="J92" s="189">
        <f>ROUND(I92*H92,2)</f>
        <v>0</v>
      </c>
      <c r="K92" s="185" t="s">
        <v>32</v>
      </c>
      <c r="L92" s="54"/>
      <c r="M92" s="190" t="s">
        <v>32</v>
      </c>
      <c r="N92" s="191" t="s">
        <v>47</v>
      </c>
      <c r="O92" s="35"/>
      <c r="P92" s="192">
        <f>O92*H92</f>
        <v>0</v>
      </c>
      <c r="Q92" s="192">
        <v>0</v>
      </c>
      <c r="R92" s="192">
        <f>Q92*H92</f>
        <v>0</v>
      </c>
      <c r="S92" s="192">
        <v>0.098</v>
      </c>
      <c r="T92" s="193">
        <f>S92*H92</f>
        <v>11.466000000000001</v>
      </c>
      <c r="AR92" s="17" t="s">
        <v>142</v>
      </c>
      <c r="AT92" s="17" t="s">
        <v>137</v>
      </c>
      <c r="AU92" s="17" t="s">
        <v>22</v>
      </c>
      <c r="AY92" s="17" t="s">
        <v>135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7" t="s">
        <v>23</v>
      </c>
      <c r="BK92" s="194">
        <f>ROUND(I92*H92,2)</f>
        <v>0</v>
      </c>
      <c r="BL92" s="17" t="s">
        <v>142</v>
      </c>
      <c r="BM92" s="17" t="s">
        <v>425</v>
      </c>
    </row>
    <row r="93" spans="2:47" s="1" customFormat="1" ht="27">
      <c r="B93" s="34"/>
      <c r="C93" s="56"/>
      <c r="D93" s="195" t="s">
        <v>156</v>
      </c>
      <c r="E93" s="56"/>
      <c r="F93" s="196" t="s">
        <v>426</v>
      </c>
      <c r="G93" s="56"/>
      <c r="H93" s="56"/>
      <c r="I93" s="153"/>
      <c r="J93" s="56"/>
      <c r="K93" s="56"/>
      <c r="L93" s="54"/>
      <c r="M93" s="71"/>
      <c r="N93" s="35"/>
      <c r="O93" s="35"/>
      <c r="P93" s="35"/>
      <c r="Q93" s="35"/>
      <c r="R93" s="35"/>
      <c r="S93" s="35"/>
      <c r="T93" s="72"/>
      <c r="AT93" s="17" t="s">
        <v>156</v>
      </c>
      <c r="AU93" s="17" t="s">
        <v>22</v>
      </c>
    </row>
    <row r="94" spans="2:51" s="11" customFormat="1" ht="13.5">
      <c r="B94" s="197"/>
      <c r="C94" s="198"/>
      <c r="D94" s="199" t="s">
        <v>146</v>
      </c>
      <c r="E94" s="200" t="s">
        <v>32</v>
      </c>
      <c r="F94" s="201" t="s">
        <v>427</v>
      </c>
      <c r="G94" s="198"/>
      <c r="H94" s="202">
        <v>117</v>
      </c>
      <c r="I94" s="203"/>
      <c r="J94" s="198"/>
      <c r="K94" s="198"/>
      <c r="L94" s="204"/>
      <c r="M94" s="205"/>
      <c r="N94" s="206"/>
      <c r="O94" s="206"/>
      <c r="P94" s="206"/>
      <c r="Q94" s="206"/>
      <c r="R94" s="206"/>
      <c r="S94" s="206"/>
      <c r="T94" s="207"/>
      <c r="AT94" s="208" t="s">
        <v>146</v>
      </c>
      <c r="AU94" s="208" t="s">
        <v>22</v>
      </c>
      <c r="AV94" s="11" t="s">
        <v>22</v>
      </c>
      <c r="AW94" s="11" t="s">
        <v>39</v>
      </c>
      <c r="AX94" s="11" t="s">
        <v>76</v>
      </c>
      <c r="AY94" s="208" t="s">
        <v>135</v>
      </c>
    </row>
    <row r="95" spans="2:65" s="1" customFormat="1" ht="22.5" customHeight="1">
      <c r="B95" s="34"/>
      <c r="C95" s="183" t="s">
        <v>173</v>
      </c>
      <c r="D95" s="183" t="s">
        <v>137</v>
      </c>
      <c r="E95" s="184" t="s">
        <v>428</v>
      </c>
      <c r="F95" s="185" t="s">
        <v>429</v>
      </c>
      <c r="G95" s="186" t="s">
        <v>140</v>
      </c>
      <c r="H95" s="187">
        <v>2</v>
      </c>
      <c r="I95" s="188"/>
      <c r="J95" s="189">
        <f>ROUND(I95*H95,2)</f>
        <v>0</v>
      </c>
      <c r="K95" s="185" t="s">
        <v>410</v>
      </c>
      <c r="L95" s="54"/>
      <c r="M95" s="190" t="s">
        <v>32</v>
      </c>
      <c r="N95" s="191" t="s">
        <v>47</v>
      </c>
      <c r="O95" s="35"/>
      <c r="P95" s="192">
        <f>O95*H95</f>
        <v>0</v>
      </c>
      <c r="Q95" s="192">
        <v>0</v>
      </c>
      <c r="R95" s="192">
        <f>Q95*H95</f>
        <v>0</v>
      </c>
      <c r="S95" s="192">
        <v>0.205</v>
      </c>
      <c r="T95" s="193">
        <f>S95*H95</f>
        <v>0.41</v>
      </c>
      <c r="AR95" s="17" t="s">
        <v>142</v>
      </c>
      <c r="AT95" s="17" t="s">
        <v>137</v>
      </c>
      <c r="AU95" s="17" t="s">
        <v>22</v>
      </c>
      <c r="AY95" s="17" t="s">
        <v>135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7" t="s">
        <v>23</v>
      </c>
      <c r="BK95" s="194">
        <f>ROUND(I95*H95,2)</f>
        <v>0</v>
      </c>
      <c r="BL95" s="17" t="s">
        <v>142</v>
      </c>
      <c r="BM95" s="17" t="s">
        <v>430</v>
      </c>
    </row>
    <row r="96" spans="2:51" s="11" customFormat="1" ht="13.5">
      <c r="B96" s="197"/>
      <c r="C96" s="198"/>
      <c r="D96" s="199" t="s">
        <v>146</v>
      </c>
      <c r="E96" s="200" t="s">
        <v>32</v>
      </c>
      <c r="F96" s="201" t="s">
        <v>22</v>
      </c>
      <c r="G96" s="198"/>
      <c r="H96" s="202">
        <v>2</v>
      </c>
      <c r="I96" s="203"/>
      <c r="J96" s="198"/>
      <c r="K96" s="198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146</v>
      </c>
      <c r="AU96" s="208" t="s">
        <v>22</v>
      </c>
      <c r="AV96" s="11" t="s">
        <v>22</v>
      </c>
      <c r="AW96" s="11" t="s">
        <v>39</v>
      </c>
      <c r="AX96" s="11" t="s">
        <v>23</v>
      </c>
      <c r="AY96" s="208" t="s">
        <v>135</v>
      </c>
    </row>
    <row r="97" spans="2:65" s="1" customFormat="1" ht="31.5" customHeight="1">
      <c r="B97" s="34"/>
      <c r="C97" s="183" t="s">
        <v>179</v>
      </c>
      <c r="D97" s="183" t="s">
        <v>137</v>
      </c>
      <c r="E97" s="184" t="s">
        <v>431</v>
      </c>
      <c r="F97" s="185" t="s">
        <v>432</v>
      </c>
      <c r="G97" s="186" t="s">
        <v>154</v>
      </c>
      <c r="H97" s="187">
        <v>33.75</v>
      </c>
      <c r="I97" s="188"/>
      <c r="J97" s="189">
        <f>ROUND(I97*H97,2)</f>
        <v>0</v>
      </c>
      <c r="K97" s="185" t="s">
        <v>141</v>
      </c>
      <c r="L97" s="54"/>
      <c r="M97" s="190" t="s">
        <v>32</v>
      </c>
      <c r="N97" s="191" t="s">
        <v>47</v>
      </c>
      <c r="O97" s="35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7" t="s">
        <v>142</v>
      </c>
      <c r="AT97" s="17" t="s">
        <v>137</v>
      </c>
      <c r="AU97" s="17" t="s">
        <v>22</v>
      </c>
      <c r="AY97" s="17" t="s">
        <v>135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7" t="s">
        <v>23</v>
      </c>
      <c r="BK97" s="194">
        <f>ROUND(I97*H97,2)</f>
        <v>0</v>
      </c>
      <c r="BL97" s="17" t="s">
        <v>142</v>
      </c>
      <c r="BM97" s="17" t="s">
        <v>433</v>
      </c>
    </row>
    <row r="98" spans="2:47" s="1" customFormat="1" ht="27">
      <c r="B98" s="34"/>
      <c r="C98" s="56"/>
      <c r="D98" s="195" t="s">
        <v>156</v>
      </c>
      <c r="E98" s="56"/>
      <c r="F98" s="196" t="s">
        <v>434</v>
      </c>
      <c r="G98" s="56"/>
      <c r="H98" s="56"/>
      <c r="I98" s="153"/>
      <c r="J98" s="56"/>
      <c r="K98" s="56"/>
      <c r="L98" s="54"/>
      <c r="M98" s="71"/>
      <c r="N98" s="35"/>
      <c r="O98" s="35"/>
      <c r="P98" s="35"/>
      <c r="Q98" s="35"/>
      <c r="R98" s="35"/>
      <c r="S98" s="35"/>
      <c r="T98" s="72"/>
      <c r="AT98" s="17" t="s">
        <v>156</v>
      </c>
      <c r="AU98" s="17" t="s">
        <v>22</v>
      </c>
    </row>
    <row r="99" spans="2:51" s="11" customFormat="1" ht="13.5">
      <c r="B99" s="197"/>
      <c r="C99" s="198"/>
      <c r="D99" s="199" t="s">
        <v>146</v>
      </c>
      <c r="E99" s="200" t="s">
        <v>32</v>
      </c>
      <c r="F99" s="201" t="s">
        <v>435</v>
      </c>
      <c r="G99" s="198"/>
      <c r="H99" s="202">
        <v>33.75</v>
      </c>
      <c r="I99" s="203"/>
      <c r="J99" s="198"/>
      <c r="K99" s="198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146</v>
      </c>
      <c r="AU99" s="208" t="s">
        <v>22</v>
      </c>
      <c r="AV99" s="11" t="s">
        <v>22</v>
      </c>
      <c r="AW99" s="11" t="s">
        <v>39</v>
      </c>
      <c r="AX99" s="11" t="s">
        <v>23</v>
      </c>
      <c r="AY99" s="208" t="s">
        <v>135</v>
      </c>
    </row>
    <row r="100" spans="2:65" s="1" customFormat="1" ht="22.5" customHeight="1">
      <c r="B100" s="34"/>
      <c r="C100" s="183" t="s">
        <v>170</v>
      </c>
      <c r="D100" s="183" t="s">
        <v>137</v>
      </c>
      <c r="E100" s="184" t="s">
        <v>436</v>
      </c>
      <c r="F100" s="185" t="s">
        <v>437</v>
      </c>
      <c r="G100" s="186" t="s">
        <v>154</v>
      </c>
      <c r="H100" s="187">
        <v>4</v>
      </c>
      <c r="I100" s="188"/>
      <c r="J100" s="189">
        <f>ROUND(I100*H100,2)</f>
        <v>0</v>
      </c>
      <c r="K100" s="185" t="s">
        <v>32</v>
      </c>
      <c r="L100" s="54"/>
      <c r="M100" s="190" t="s">
        <v>32</v>
      </c>
      <c r="N100" s="191" t="s">
        <v>47</v>
      </c>
      <c r="O100" s="3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7" t="s">
        <v>142</v>
      </c>
      <c r="AT100" s="17" t="s">
        <v>137</v>
      </c>
      <c r="AU100" s="17" t="s">
        <v>22</v>
      </c>
      <c r="AY100" s="17" t="s">
        <v>135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7" t="s">
        <v>23</v>
      </c>
      <c r="BK100" s="194">
        <f>ROUND(I100*H100,2)</f>
        <v>0</v>
      </c>
      <c r="BL100" s="17" t="s">
        <v>142</v>
      </c>
      <c r="BM100" s="17" t="s">
        <v>438</v>
      </c>
    </row>
    <row r="101" spans="2:47" s="1" customFormat="1" ht="27">
      <c r="B101" s="34"/>
      <c r="C101" s="56"/>
      <c r="D101" s="195" t="s">
        <v>156</v>
      </c>
      <c r="E101" s="56"/>
      <c r="F101" s="196" t="s">
        <v>439</v>
      </c>
      <c r="G101" s="56"/>
      <c r="H101" s="56"/>
      <c r="I101" s="153"/>
      <c r="J101" s="56"/>
      <c r="K101" s="56"/>
      <c r="L101" s="54"/>
      <c r="M101" s="71"/>
      <c r="N101" s="35"/>
      <c r="O101" s="35"/>
      <c r="P101" s="35"/>
      <c r="Q101" s="35"/>
      <c r="R101" s="35"/>
      <c r="S101" s="35"/>
      <c r="T101" s="72"/>
      <c r="AT101" s="17" t="s">
        <v>156</v>
      </c>
      <c r="AU101" s="17" t="s">
        <v>22</v>
      </c>
    </row>
    <row r="102" spans="2:51" s="11" customFormat="1" ht="13.5">
      <c r="B102" s="197"/>
      <c r="C102" s="198"/>
      <c r="D102" s="199" t="s">
        <v>146</v>
      </c>
      <c r="E102" s="200" t="s">
        <v>32</v>
      </c>
      <c r="F102" s="201" t="s">
        <v>142</v>
      </c>
      <c r="G102" s="198"/>
      <c r="H102" s="202">
        <v>4</v>
      </c>
      <c r="I102" s="203"/>
      <c r="J102" s="198"/>
      <c r="K102" s="198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146</v>
      </c>
      <c r="AU102" s="208" t="s">
        <v>22</v>
      </c>
      <c r="AV102" s="11" t="s">
        <v>22</v>
      </c>
      <c r="AW102" s="11" t="s">
        <v>39</v>
      </c>
      <c r="AX102" s="11" t="s">
        <v>76</v>
      </c>
      <c r="AY102" s="208" t="s">
        <v>135</v>
      </c>
    </row>
    <row r="103" spans="2:65" s="1" customFormat="1" ht="22.5" customHeight="1">
      <c r="B103" s="34"/>
      <c r="C103" s="183" t="s">
        <v>192</v>
      </c>
      <c r="D103" s="183" t="s">
        <v>137</v>
      </c>
      <c r="E103" s="184" t="s">
        <v>440</v>
      </c>
      <c r="F103" s="185" t="s">
        <v>441</v>
      </c>
      <c r="G103" s="186" t="s">
        <v>154</v>
      </c>
      <c r="H103" s="187">
        <v>4</v>
      </c>
      <c r="I103" s="188"/>
      <c r="J103" s="189">
        <f>ROUND(I103*H103,2)</f>
        <v>0</v>
      </c>
      <c r="K103" s="185" t="s">
        <v>410</v>
      </c>
      <c r="L103" s="54"/>
      <c r="M103" s="190" t="s">
        <v>32</v>
      </c>
      <c r="N103" s="191" t="s">
        <v>47</v>
      </c>
      <c r="O103" s="35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AR103" s="17" t="s">
        <v>142</v>
      </c>
      <c r="AT103" s="17" t="s">
        <v>137</v>
      </c>
      <c r="AU103" s="17" t="s">
        <v>22</v>
      </c>
      <c r="AY103" s="17" t="s">
        <v>135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17" t="s">
        <v>23</v>
      </c>
      <c r="BK103" s="194">
        <f>ROUND(I103*H103,2)</f>
        <v>0</v>
      </c>
      <c r="BL103" s="17" t="s">
        <v>142</v>
      </c>
      <c r="BM103" s="17" t="s">
        <v>442</v>
      </c>
    </row>
    <row r="104" spans="2:51" s="11" customFormat="1" ht="13.5">
      <c r="B104" s="197"/>
      <c r="C104" s="198"/>
      <c r="D104" s="199" t="s">
        <v>146</v>
      </c>
      <c r="E104" s="200" t="s">
        <v>32</v>
      </c>
      <c r="F104" s="201" t="s">
        <v>142</v>
      </c>
      <c r="G104" s="198"/>
      <c r="H104" s="202">
        <v>4</v>
      </c>
      <c r="I104" s="203"/>
      <c r="J104" s="198"/>
      <c r="K104" s="198"/>
      <c r="L104" s="204"/>
      <c r="M104" s="205"/>
      <c r="N104" s="206"/>
      <c r="O104" s="206"/>
      <c r="P104" s="206"/>
      <c r="Q104" s="206"/>
      <c r="R104" s="206"/>
      <c r="S104" s="206"/>
      <c r="T104" s="207"/>
      <c r="AT104" s="208" t="s">
        <v>146</v>
      </c>
      <c r="AU104" s="208" t="s">
        <v>22</v>
      </c>
      <c r="AV104" s="11" t="s">
        <v>22</v>
      </c>
      <c r="AW104" s="11" t="s">
        <v>39</v>
      </c>
      <c r="AX104" s="11" t="s">
        <v>76</v>
      </c>
      <c r="AY104" s="208" t="s">
        <v>135</v>
      </c>
    </row>
    <row r="105" spans="2:65" s="1" customFormat="1" ht="22.5" customHeight="1">
      <c r="B105" s="34"/>
      <c r="C105" s="183" t="s">
        <v>28</v>
      </c>
      <c r="D105" s="183" t="s">
        <v>137</v>
      </c>
      <c r="E105" s="184" t="s">
        <v>197</v>
      </c>
      <c r="F105" s="185" t="s">
        <v>443</v>
      </c>
      <c r="G105" s="186" t="s">
        <v>199</v>
      </c>
      <c r="H105" s="187">
        <v>67.5</v>
      </c>
      <c r="I105" s="188"/>
      <c r="J105" s="189">
        <f>ROUND(I105*H105,2)</f>
        <v>0</v>
      </c>
      <c r="K105" s="185" t="s">
        <v>410</v>
      </c>
      <c r="L105" s="54"/>
      <c r="M105" s="190" t="s">
        <v>32</v>
      </c>
      <c r="N105" s="191" t="s">
        <v>47</v>
      </c>
      <c r="O105" s="35"/>
      <c r="P105" s="192">
        <f>O105*H105</f>
        <v>0</v>
      </c>
      <c r="Q105" s="192">
        <v>0</v>
      </c>
      <c r="R105" s="192">
        <f>Q105*H105</f>
        <v>0</v>
      </c>
      <c r="S105" s="192">
        <v>0</v>
      </c>
      <c r="T105" s="193">
        <f>S105*H105</f>
        <v>0</v>
      </c>
      <c r="AR105" s="17" t="s">
        <v>142</v>
      </c>
      <c r="AT105" s="17" t="s">
        <v>137</v>
      </c>
      <c r="AU105" s="17" t="s">
        <v>22</v>
      </c>
      <c r="AY105" s="17" t="s">
        <v>135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17" t="s">
        <v>23</v>
      </c>
      <c r="BK105" s="194">
        <f>ROUND(I105*H105,2)</f>
        <v>0</v>
      </c>
      <c r="BL105" s="17" t="s">
        <v>142</v>
      </c>
      <c r="BM105" s="17" t="s">
        <v>444</v>
      </c>
    </row>
    <row r="106" spans="2:51" s="11" customFormat="1" ht="13.5">
      <c r="B106" s="197"/>
      <c r="C106" s="198"/>
      <c r="D106" s="199" t="s">
        <v>146</v>
      </c>
      <c r="E106" s="200" t="s">
        <v>32</v>
      </c>
      <c r="F106" s="201" t="s">
        <v>445</v>
      </c>
      <c r="G106" s="198"/>
      <c r="H106" s="202">
        <v>67.5</v>
      </c>
      <c r="I106" s="203"/>
      <c r="J106" s="198"/>
      <c r="K106" s="198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146</v>
      </c>
      <c r="AU106" s="208" t="s">
        <v>22</v>
      </c>
      <c r="AV106" s="11" t="s">
        <v>22</v>
      </c>
      <c r="AW106" s="11" t="s">
        <v>39</v>
      </c>
      <c r="AX106" s="11" t="s">
        <v>76</v>
      </c>
      <c r="AY106" s="208" t="s">
        <v>135</v>
      </c>
    </row>
    <row r="107" spans="2:65" s="1" customFormat="1" ht="22.5" customHeight="1">
      <c r="B107" s="34"/>
      <c r="C107" s="183" t="s">
        <v>203</v>
      </c>
      <c r="D107" s="183" t="s">
        <v>137</v>
      </c>
      <c r="E107" s="184" t="s">
        <v>180</v>
      </c>
      <c r="F107" s="185" t="s">
        <v>446</v>
      </c>
      <c r="G107" s="186" t="s">
        <v>161</v>
      </c>
      <c r="H107" s="187">
        <v>200</v>
      </c>
      <c r="I107" s="188"/>
      <c r="J107" s="189">
        <f>ROUND(I107*H107,2)</f>
        <v>0</v>
      </c>
      <c r="K107" s="185" t="s">
        <v>410</v>
      </c>
      <c r="L107" s="54"/>
      <c r="M107" s="190" t="s">
        <v>32</v>
      </c>
      <c r="N107" s="191" t="s">
        <v>47</v>
      </c>
      <c r="O107" s="35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17" t="s">
        <v>142</v>
      </c>
      <c r="AT107" s="17" t="s">
        <v>137</v>
      </c>
      <c r="AU107" s="17" t="s">
        <v>22</v>
      </c>
      <c r="AY107" s="17" t="s">
        <v>135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17" t="s">
        <v>23</v>
      </c>
      <c r="BK107" s="194">
        <f>ROUND(I107*H107,2)</f>
        <v>0</v>
      </c>
      <c r="BL107" s="17" t="s">
        <v>142</v>
      </c>
      <c r="BM107" s="17" t="s">
        <v>447</v>
      </c>
    </row>
    <row r="108" spans="2:47" s="1" customFormat="1" ht="27">
      <c r="B108" s="34"/>
      <c r="C108" s="56"/>
      <c r="D108" s="195" t="s">
        <v>156</v>
      </c>
      <c r="E108" s="56"/>
      <c r="F108" s="196" t="s">
        <v>448</v>
      </c>
      <c r="G108" s="56"/>
      <c r="H108" s="56"/>
      <c r="I108" s="153"/>
      <c r="J108" s="56"/>
      <c r="K108" s="56"/>
      <c r="L108" s="54"/>
      <c r="M108" s="71"/>
      <c r="N108" s="35"/>
      <c r="O108" s="35"/>
      <c r="P108" s="35"/>
      <c r="Q108" s="35"/>
      <c r="R108" s="35"/>
      <c r="S108" s="35"/>
      <c r="T108" s="72"/>
      <c r="AT108" s="17" t="s">
        <v>156</v>
      </c>
      <c r="AU108" s="17" t="s">
        <v>22</v>
      </c>
    </row>
    <row r="109" spans="2:51" s="11" customFormat="1" ht="13.5">
      <c r="B109" s="197"/>
      <c r="C109" s="198"/>
      <c r="D109" s="199" t="s">
        <v>146</v>
      </c>
      <c r="E109" s="200" t="s">
        <v>32</v>
      </c>
      <c r="F109" s="201" t="s">
        <v>449</v>
      </c>
      <c r="G109" s="198"/>
      <c r="H109" s="202">
        <v>200</v>
      </c>
      <c r="I109" s="203"/>
      <c r="J109" s="198"/>
      <c r="K109" s="198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146</v>
      </c>
      <c r="AU109" s="208" t="s">
        <v>22</v>
      </c>
      <c r="AV109" s="11" t="s">
        <v>22</v>
      </c>
      <c r="AW109" s="11" t="s">
        <v>39</v>
      </c>
      <c r="AX109" s="11" t="s">
        <v>23</v>
      </c>
      <c r="AY109" s="208" t="s">
        <v>135</v>
      </c>
    </row>
    <row r="110" spans="2:65" s="1" customFormat="1" ht="22.5" customHeight="1">
      <c r="B110" s="34"/>
      <c r="C110" s="183" t="s">
        <v>212</v>
      </c>
      <c r="D110" s="183" t="s">
        <v>137</v>
      </c>
      <c r="E110" s="184" t="s">
        <v>159</v>
      </c>
      <c r="F110" s="185" t="s">
        <v>450</v>
      </c>
      <c r="G110" s="186" t="s">
        <v>161</v>
      </c>
      <c r="H110" s="187">
        <v>200</v>
      </c>
      <c r="I110" s="188"/>
      <c r="J110" s="189">
        <f>ROUND(I110*H110,2)</f>
        <v>0</v>
      </c>
      <c r="K110" s="185" t="s">
        <v>410</v>
      </c>
      <c r="L110" s="54"/>
      <c r="M110" s="190" t="s">
        <v>32</v>
      </c>
      <c r="N110" s="191" t="s">
        <v>47</v>
      </c>
      <c r="O110" s="35"/>
      <c r="P110" s="192">
        <f>O110*H110</f>
        <v>0</v>
      </c>
      <c r="Q110" s="192">
        <v>0</v>
      </c>
      <c r="R110" s="192">
        <f>Q110*H110</f>
        <v>0</v>
      </c>
      <c r="S110" s="192">
        <v>0</v>
      </c>
      <c r="T110" s="193">
        <f>S110*H110</f>
        <v>0</v>
      </c>
      <c r="AR110" s="17" t="s">
        <v>142</v>
      </c>
      <c r="AT110" s="17" t="s">
        <v>137</v>
      </c>
      <c r="AU110" s="17" t="s">
        <v>22</v>
      </c>
      <c r="AY110" s="17" t="s">
        <v>135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17" t="s">
        <v>23</v>
      </c>
      <c r="BK110" s="194">
        <f>ROUND(I110*H110,2)</f>
        <v>0</v>
      </c>
      <c r="BL110" s="17" t="s">
        <v>142</v>
      </c>
      <c r="BM110" s="17" t="s">
        <v>451</v>
      </c>
    </row>
    <row r="111" spans="2:51" s="11" customFormat="1" ht="13.5">
      <c r="B111" s="197"/>
      <c r="C111" s="198"/>
      <c r="D111" s="199" t="s">
        <v>146</v>
      </c>
      <c r="E111" s="200" t="s">
        <v>32</v>
      </c>
      <c r="F111" s="201" t="s">
        <v>449</v>
      </c>
      <c r="G111" s="198"/>
      <c r="H111" s="202">
        <v>200</v>
      </c>
      <c r="I111" s="203"/>
      <c r="J111" s="198"/>
      <c r="K111" s="198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146</v>
      </c>
      <c r="AU111" s="208" t="s">
        <v>22</v>
      </c>
      <c r="AV111" s="11" t="s">
        <v>22</v>
      </c>
      <c r="AW111" s="11" t="s">
        <v>39</v>
      </c>
      <c r="AX111" s="11" t="s">
        <v>76</v>
      </c>
      <c r="AY111" s="208" t="s">
        <v>135</v>
      </c>
    </row>
    <row r="112" spans="2:65" s="1" customFormat="1" ht="22.5" customHeight="1">
      <c r="B112" s="34"/>
      <c r="C112" s="209" t="s">
        <v>218</v>
      </c>
      <c r="D112" s="209" t="s">
        <v>166</v>
      </c>
      <c r="E112" s="210" t="s">
        <v>167</v>
      </c>
      <c r="F112" s="211" t="s">
        <v>452</v>
      </c>
      <c r="G112" s="212" t="s">
        <v>169</v>
      </c>
      <c r="H112" s="213">
        <v>51.6</v>
      </c>
      <c r="I112" s="214"/>
      <c r="J112" s="215">
        <f>ROUND(I112*H112,2)</f>
        <v>0</v>
      </c>
      <c r="K112" s="211" t="s">
        <v>410</v>
      </c>
      <c r="L112" s="216"/>
      <c r="M112" s="217" t="s">
        <v>32</v>
      </c>
      <c r="N112" s="218" t="s">
        <v>47</v>
      </c>
      <c r="O112" s="35"/>
      <c r="P112" s="192">
        <f>O112*H112</f>
        <v>0</v>
      </c>
      <c r="Q112" s="192">
        <v>0.001</v>
      </c>
      <c r="R112" s="192">
        <f>Q112*H112</f>
        <v>0.0516</v>
      </c>
      <c r="S112" s="192">
        <v>0</v>
      </c>
      <c r="T112" s="193">
        <f>S112*H112</f>
        <v>0</v>
      </c>
      <c r="AR112" s="17" t="s">
        <v>170</v>
      </c>
      <c r="AT112" s="17" t="s">
        <v>166</v>
      </c>
      <c r="AU112" s="17" t="s">
        <v>22</v>
      </c>
      <c r="AY112" s="17" t="s">
        <v>135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7" t="s">
        <v>23</v>
      </c>
      <c r="BK112" s="194">
        <f>ROUND(I112*H112,2)</f>
        <v>0</v>
      </c>
      <c r="BL112" s="17" t="s">
        <v>142</v>
      </c>
      <c r="BM112" s="17" t="s">
        <v>453</v>
      </c>
    </row>
    <row r="113" spans="2:51" s="11" customFormat="1" ht="13.5">
      <c r="B113" s="197"/>
      <c r="C113" s="198"/>
      <c r="D113" s="199" t="s">
        <v>146</v>
      </c>
      <c r="E113" s="200" t="s">
        <v>32</v>
      </c>
      <c r="F113" s="201" t="s">
        <v>454</v>
      </c>
      <c r="G113" s="198"/>
      <c r="H113" s="202">
        <v>51.6</v>
      </c>
      <c r="I113" s="203"/>
      <c r="J113" s="198"/>
      <c r="K113" s="198"/>
      <c r="L113" s="204"/>
      <c r="M113" s="205"/>
      <c r="N113" s="206"/>
      <c r="O113" s="206"/>
      <c r="P113" s="206"/>
      <c r="Q113" s="206"/>
      <c r="R113" s="206"/>
      <c r="S113" s="206"/>
      <c r="T113" s="207"/>
      <c r="AT113" s="208" t="s">
        <v>146</v>
      </c>
      <c r="AU113" s="208" t="s">
        <v>22</v>
      </c>
      <c r="AV113" s="11" t="s">
        <v>22</v>
      </c>
      <c r="AW113" s="11" t="s">
        <v>39</v>
      </c>
      <c r="AX113" s="11" t="s">
        <v>76</v>
      </c>
      <c r="AY113" s="208" t="s">
        <v>135</v>
      </c>
    </row>
    <row r="114" spans="2:65" s="1" customFormat="1" ht="31.5" customHeight="1">
      <c r="B114" s="34"/>
      <c r="C114" s="183" t="s">
        <v>226</v>
      </c>
      <c r="D114" s="183" t="s">
        <v>137</v>
      </c>
      <c r="E114" s="184" t="s">
        <v>455</v>
      </c>
      <c r="F114" s="185" t="s">
        <v>456</v>
      </c>
      <c r="G114" s="186" t="s">
        <v>161</v>
      </c>
      <c r="H114" s="187">
        <v>58</v>
      </c>
      <c r="I114" s="188"/>
      <c r="J114" s="189">
        <f>ROUND(I114*H114,2)</f>
        <v>0</v>
      </c>
      <c r="K114" s="185" t="s">
        <v>141</v>
      </c>
      <c r="L114" s="54"/>
      <c r="M114" s="190" t="s">
        <v>32</v>
      </c>
      <c r="N114" s="191" t="s">
        <v>47</v>
      </c>
      <c r="O114" s="35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AR114" s="17" t="s">
        <v>142</v>
      </c>
      <c r="AT114" s="17" t="s">
        <v>137</v>
      </c>
      <c r="AU114" s="17" t="s">
        <v>22</v>
      </c>
      <c r="AY114" s="17" t="s">
        <v>135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17" t="s">
        <v>23</v>
      </c>
      <c r="BK114" s="194">
        <f>ROUND(I114*H114,2)</f>
        <v>0</v>
      </c>
      <c r="BL114" s="17" t="s">
        <v>142</v>
      </c>
      <c r="BM114" s="17" t="s">
        <v>457</v>
      </c>
    </row>
    <row r="115" spans="2:51" s="11" customFormat="1" ht="13.5">
      <c r="B115" s="197"/>
      <c r="C115" s="198"/>
      <c r="D115" s="199" t="s">
        <v>146</v>
      </c>
      <c r="E115" s="200" t="s">
        <v>32</v>
      </c>
      <c r="F115" s="201" t="s">
        <v>458</v>
      </c>
      <c r="G115" s="198"/>
      <c r="H115" s="202">
        <v>58</v>
      </c>
      <c r="I115" s="203"/>
      <c r="J115" s="198"/>
      <c r="K115" s="198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146</v>
      </c>
      <c r="AU115" s="208" t="s">
        <v>22</v>
      </c>
      <c r="AV115" s="11" t="s">
        <v>22</v>
      </c>
      <c r="AW115" s="11" t="s">
        <v>39</v>
      </c>
      <c r="AX115" s="11" t="s">
        <v>23</v>
      </c>
      <c r="AY115" s="208" t="s">
        <v>135</v>
      </c>
    </row>
    <row r="116" spans="2:65" s="1" customFormat="1" ht="31.5" customHeight="1">
      <c r="B116" s="34"/>
      <c r="C116" s="183" t="s">
        <v>8</v>
      </c>
      <c r="D116" s="183" t="s">
        <v>137</v>
      </c>
      <c r="E116" s="184" t="s">
        <v>459</v>
      </c>
      <c r="F116" s="185" t="s">
        <v>460</v>
      </c>
      <c r="G116" s="186" t="s">
        <v>161</v>
      </c>
      <c r="H116" s="187">
        <v>58</v>
      </c>
      <c r="I116" s="188"/>
      <c r="J116" s="189">
        <f>ROUND(I116*H116,2)</f>
        <v>0</v>
      </c>
      <c r="K116" s="185" t="s">
        <v>141</v>
      </c>
      <c r="L116" s="54"/>
      <c r="M116" s="190" t="s">
        <v>32</v>
      </c>
      <c r="N116" s="191" t="s">
        <v>47</v>
      </c>
      <c r="O116" s="35"/>
      <c r="P116" s="192">
        <f>O116*H116</f>
        <v>0</v>
      </c>
      <c r="Q116" s="192">
        <v>0</v>
      </c>
      <c r="R116" s="192">
        <f>Q116*H116</f>
        <v>0</v>
      </c>
      <c r="S116" s="192">
        <v>0</v>
      </c>
      <c r="T116" s="193">
        <f>S116*H116</f>
        <v>0</v>
      </c>
      <c r="AR116" s="17" t="s">
        <v>142</v>
      </c>
      <c r="AT116" s="17" t="s">
        <v>137</v>
      </c>
      <c r="AU116" s="17" t="s">
        <v>22</v>
      </c>
      <c r="AY116" s="17" t="s">
        <v>135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17" t="s">
        <v>23</v>
      </c>
      <c r="BK116" s="194">
        <f>ROUND(I116*H116,2)</f>
        <v>0</v>
      </c>
      <c r="BL116" s="17" t="s">
        <v>142</v>
      </c>
      <c r="BM116" s="17" t="s">
        <v>461</v>
      </c>
    </row>
    <row r="117" spans="2:47" s="1" customFormat="1" ht="27">
      <c r="B117" s="34"/>
      <c r="C117" s="56"/>
      <c r="D117" s="195" t="s">
        <v>156</v>
      </c>
      <c r="E117" s="56"/>
      <c r="F117" s="196" t="s">
        <v>462</v>
      </c>
      <c r="G117" s="56"/>
      <c r="H117" s="56"/>
      <c r="I117" s="153"/>
      <c r="J117" s="56"/>
      <c r="K117" s="56"/>
      <c r="L117" s="54"/>
      <c r="M117" s="71"/>
      <c r="N117" s="35"/>
      <c r="O117" s="35"/>
      <c r="P117" s="35"/>
      <c r="Q117" s="35"/>
      <c r="R117" s="35"/>
      <c r="S117" s="35"/>
      <c r="T117" s="72"/>
      <c r="AT117" s="17" t="s">
        <v>156</v>
      </c>
      <c r="AU117" s="17" t="s">
        <v>22</v>
      </c>
    </row>
    <row r="118" spans="2:51" s="11" customFormat="1" ht="13.5">
      <c r="B118" s="197"/>
      <c r="C118" s="198"/>
      <c r="D118" s="199" t="s">
        <v>146</v>
      </c>
      <c r="E118" s="200" t="s">
        <v>32</v>
      </c>
      <c r="F118" s="201" t="s">
        <v>458</v>
      </c>
      <c r="G118" s="198"/>
      <c r="H118" s="202">
        <v>58</v>
      </c>
      <c r="I118" s="203"/>
      <c r="J118" s="198"/>
      <c r="K118" s="198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146</v>
      </c>
      <c r="AU118" s="208" t="s">
        <v>22</v>
      </c>
      <c r="AV118" s="11" t="s">
        <v>22</v>
      </c>
      <c r="AW118" s="11" t="s">
        <v>39</v>
      </c>
      <c r="AX118" s="11" t="s">
        <v>23</v>
      </c>
      <c r="AY118" s="208" t="s">
        <v>135</v>
      </c>
    </row>
    <row r="119" spans="2:65" s="1" customFormat="1" ht="22.5" customHeight="1">
      <c r="B119" s="34"/>
      <c r="C119" s="183" t="s">
        <v>230</v>
      </c>
      <c r="D119" s="183" t="s">
        <v>137</v>
      </c>
      <c r="E119" s="184" t="s">
        <v>463</v>
      </c>
      <c r="F119" s="185" t="s">
        <v>464</v>
      </c>
      <c r="G119" s="186" t="s">
        <v>161</v>
      </c>
      <c r="H119" s="187">
        <v>258</v>
      </c>
      <c r="I119" s="188"/>
      <c r="J119" s="189">
        <f>ROUND(I119*H119,2)</f>
        <v>0</v>
      </c>
      <c r="K119" s="185" t="s">
        <v>32</v>
      </c>
      <c r="L119" s="54"/>
      <c r="M119" s="190" t="s">
        <v>32</v>
      </c>
      <c r="N119" s="191" t="s">
        <v>47</v>
      </c>
      <c r="O119" s="35"/>
      <c r="P119" s="192">
        <f>O119*H119</f>
        <v>0</v>
      </c>
      <c r="Q119" s="192">
        <v>0</v>
      </c>
      <c r="R119" s="192">
        <f>Q119*H119</f>
        <v>0</v>
      </c>
      <c r="S119" s="192">
        <v>0</v>
      </c>
      <c r="T119" s="193">
        <f>S119*H119</f>
        <v>0</v>
      </c>
      <c r="AR119" s="17" t="s">
        <v>142</v>
      </c>
      <c r="AT119" s="17" t="s">
        <v>137</v>
      </c>
      <c r="AU119" s="17" t="s">
        <v>22</v>
      </c>
      <c r="AY119" s="17" t="s">
        <v>135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7" t="s">
        <v>23</v>
      </c>
      <c r="BK119" s="194">
        <f>ROUND(I119*H119,2)</f>
        <v>0</v>
      </c>
      <c r="BL119" s="17" t="s">
        <v>142</v>
      </c>
      <c r="BM119" s="17" t="s">
        <v>465</v>
      </c>
    </row>
    <row r="120" spans="2:51" s="11" customFormat="1" ht="13.5">
      <c r="B120" s="197"/>
      <c r="C120" s="198"/>
      <c r="D120" s="199" t="s">
        <v>146</v>
      </c>
      <c r="E120" s="200" t="s">
        <v>32</v>
      </c>
      <c r="F120" s="201" t="s">
        <v>466</v>
      </c>
      <c r="G120" s="198"/>
      <c r="H120" s="202">
        <v>258</v>
      </c>
      <c r="I120" s="203"/>
      <c r="J120" s="198"/>
      <c r="K120" s="198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146</v>
      </c>
      <c r="AU120" s="208" t="s">
        <v>22</v>
      </c>
      <c r="AV120" s="11" t="s">
        <v>22</v>
      </c>
      <c r="AW120" s="11" t="s">
        <v>39</v>
      </c>
      <c r="AX120" s="11" t="s">
        <v>76</v>
      </c>
      <c r="AY120" s="208" t="s">
        <v>135</v>
      </c>
    </row>
    <row r="121" spans="2:65" s="1" customFormat="1" ht="31.5" customHeight="1">
      <c r="B121" s="34"/>
      <c r="C121" s="183" t="s">
        <v>244</v>
      </c>
      <c r="D121" s="183" t="s">
        <v>137</v>
      </c>
      <c r="E121" s="184" t="s">
        <v>467</v>
      </c>
      <c r="F121" s="185" t="s">
        <v>468</v>
      </c>
      <c r="G121" s="186" t="s">
        <v>229</v>
      </c>
      <c r="H121" s="187">
        <v>1</v>
      </c>
      <c r="I121" s="188"/>
      <c r="J121" s="189">
        <f>ROUND(I121*H121,2)</f>
        <v>0</v>
      </c>
      <c r="K121" s="185" t="s">
        <v>141</v>
      </c>
      <c r="L121" s="54"/>
      <c r="M121" s="190" t="s">
        <v>32</v>
      </c>
      <c r="N121" s="191" t="s">
        <v>47</v>
      </c>
      <c r="O121" s="35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AR121" s="17" t="s">
        <v>142</v>
      </c>
      <c r="AT121" s="17" t="s">
        <v>137</v>
      </c>
      <c r="AU121" s="17" t="s">
        <v>22</v>
      </c>
      <c r="AY121" s="17" t="s">
        <v>135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17" t="s">
        <v>23</v>
      </c>
      <c r="BK121" s="194">
        <f>ROUND(I121*H121,2)</f>
        <v>0</v>
      </c>
      <c r="BL121" s="17" t="s">
        <v>142</v>
      </c>
      <c r="BM121" s="17" t="s">
        <v>469</v>
      </c>
    </row>
    <row r="122" spans="2:65" s="1" customFormat="1" ht="31.5" customHeight="1">
      <c r="B122" s="34"/>
      <c r="C122" s="183" t="s">
        <v>248</v>
      </c>
      <c r="D122" s="183" t="s">
        <v>137</v>
      </c>
      <c r="E122" s="184" t="s">
        <v>470</v>
      </c>
      <c r="F122" s="185" t="s">
        <v>471</v>
      </c>
      <c r="G122" s="186" t="s">
        <v>229</v>
      </c>
      <c r="H122" s="187">
        <v>1</v>
      </c>
      <c r="I122" s="188"/>
      <c r="J122" s="189">
        <f>ROUND(I122*H122,2)</f>
        <v>0</v>
      </c>
      <c r="K122" s="185" t="s">
        <v>141</v>
      </c>
      <c r="L122" s="54"/>
      <c r="M122" s="190" t="s">
        <v>32</v>
      </c>
      <c r="N122" s="191" t="s">
        <v>47</v>
      </c>
      <c r="O122" s="35"/>
      <c r="P122" s="192">
        <f>O122*H122</f>
        <v>0</v>
      </c>
      <c r="Q122" s="192">
        <v>0</v>
      </c>
      <c r="R122" s="192">
        <f>Q122*H122</f>
        <v>0</v>
      </c>
      <c r="S122" s="192">
        <v>0</v>
      </c>
      <c r="T122" s="193">
        <f>S122*H122</f>
        <v>0</v>
      </c>
      <c r="AR122" s="17" t="s">
        <v>142</v>
      </c>
      <c r="AT122" s="17" t="s">
        <v>137</v>
      </c>
      <c r="AU122" s="17" t="s">
        <v>22</v>
      </c>
      <c r="AY122" s="17" t="s">
        <v>135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7" t="s">
        <v>23</v>
      </c>
      <c r="BK122" s="194">
        <f>ROUND(I122*H122,2)</f>
        <v>0</v>
      </c>
      <c r="BL122" s="17" t="s">
        <v>142</v>
      </c>
      <c r="BM122" s="17" t="s">
        <v>472</v>
      </c>
    </row>
    <row r="123" spans="2:65" s="1" customFormat="1" ht="22.5" customHeight="1">
      <c r="B123" s="34"/>
      <c r="C123" s="209" t="s">
        <v>253</v>
      </c>
      <c r="D123" s="209" t="s">
        <v>166</v>
      </c>
      <c r="E123" s="210" t="s">
        <v>473</v>
      </c>
      <c r="F123" s="211" t="s">
        <v>474</v>
      </c>
      <c r="G123" s="212" t="s">
        <v>229</v>
      </c>
      <c r="H123" s="213">
        <v>1</v>
      </c>
      <c r="I123" s="214"/>
      <c r="J123" s="215">
        <f>ROUND(I123*H123,2)</f>
        <v>0</v>
      </c>
      <c r="K123" s="211" t="s">
        <v>141</v>
      </c>
      <c r="L123" s="216"/>
      <c r="M123" s="217" t="s">
        <v>32</v>
      </c>
      <c r="N123" s="218" t="s">
        <v>47</v>
      </c>
      <c r="O123" s="35"/>
      <c r="P123" s="192">
        <f>O123*H123</f>
        <v>0</v>
      </c>
      <c r="Q123" s="192">
        <v>0.004</v>
      </c>
      <c r="R123" s="192">
        <f>Q123*H123</f>
        <v>0.004</v>
      </c>
      <c r="S123" s="192">
        <v>0</v>
      </c>
      <c r="T123" s="193">
        <f>S123*H123</f>
        <v>0</v>
      </c>
      <c r="AR123" s="17" t="s">
        <v>170</v>
      </c>
      <c r="AT123" s="17" t="s">
        <v>166</v>
      </c>
      <c r="AU123" s="17" t="s">
        <v>22</v>
      </c>
      <c r="AY123" s="17" t="s">
        <v>135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7" t="s">
        <v>23</v>
      </c>
      <c r="BK123" s="194">
        <f>ROUND(I123*H123,2)</f>
        <v>0</v>
      </c>
      <c r="BL123" s="17" t="s">
        <v>142</v>
      </c>
      <c r="BM123" s="17" t="s">
        <v>475</v>
      </c>
    </row>
    <row r="124" spans="2:65" s="1" customFormat="1" ht="22.5" customHeight="1">
      <c r="B124" s="34"/>
      <c r="C124" s="183" t="s">
        <v>257</v>
      </c>
      <c r="D124" s="183" t="s">
        <v>137</v>
      </c>
      <c r="E124" s="184" t="s">
        <v>476</v>
      </c>
      <c r="F124" s="185" t="s">
        <v>477</v>
      </c>
      <c r="G124" s="186" t="s">
        <v>161</v>
      </c>
      <c r="H124" s="187">
        <v>225</v>
      </c>
      <c r="I124" s="188"/>
      <c r="J124" s="189">
        <f>ROUND(I124*H124,2)</f>
        <v>0</v>
      </c>
      <c r="K124" s="185" t="s">
        <v>32</v>
      </c>
      <c r="L124" s="54"/>
      <c r="M124" s="190" t="s">
        <v>32</v>
      </c>
      <c r="N124" s="191" t="s">
        <v>47</v>
      </c>
      <c r="O124" s="35"/>
      <c r="P124" s="192">
        <f>O124*H124</f>
        <v>0</v>
      </c>
      <c r="Q124" s="192">
        <v>0</v>
      </c>
      <c r="R124" s="192">
        <f>Q124*H124</f>
        <v>0</v>
      </c>
      <c r="S124" s="192">
        <v>0</v>
      </c>
      <c r="T124" s="193">
        <f>S124*H124</f>
        <v>0</v>
      </c>
      <c r="AR124" s="17" t="s">
        <v>142</v>
      </c>
      <c r="AT124" s="17" t="s">
        <v>137</v>
      </c>
      <c r="AU124" s="17" t="s">
        <v>22</v>
      </c>
      <c r="AY124" s="17" t="s">
        <v>135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7" t="s">
        <v>23</v>
      </c>
      <c r="BK124" s="194">
        <f>ROUND(I124*H124,2)</f>
        <v>0</v>
      </c>
      <c r="BL124" s="17" t="s">
        <v>142</v>
      </c>
      <c r="BM124" s="17" t="s">
        <v>478</v>
      </c>
    </row>
    <row r="125" spans="2:51" s="11" customFormat="1" ht="13.5">
      <c r="B125" s="197"/>
      <c r="C125" s="198"/>
      <c r="D125" s="199" t="s">
        <v>146</v>
      </c>
      <c r="E125" s="200" t="s">
        <v>32</v>
      </c>
      <c r="F125" s="201" t="s">
        <v>479</v>
      </c>
      <c r="G125" s="198"/>
      <c r="H125" s="202">
        <v>225</v>
      </c>
      <c r="I125" s="203"/>
      <c r="J125" s="198"/>
      <c r="K125" s="198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146</v>
      </c>
      <c r="AU125" s="208" t="s">
        <v>22</v>
      </c>
      <c r="AV125" s="11" t="s">
        <v>22</v>
      </c>
      <c r="AW125" s="11" t="s">
        <v>39</v>
      </c>
      <c r="AX125" s="11" t="s">
        <v>23</v>
      </c>
      <c r="AY125" s="208" t="s">
        <v>135</v>
      </c>
    </row>
    <row r="126" spans="2:65" s="1" customFormat="1" ht="22.5" customHeight="1">
      <c r="B126" s="34"/>
      <c r="C126" s="183" t="s">
        <v>7</v>
      </c>
      <c r="D126" s="183" t="s">
        <v>137</v>
      </c>
      <c r="E126" s="184" t="s">
        <v>480</v>
      </c>
      <c r="F126" s="185" t="s">
        <v>481</v>
      </c>
      <c r="G126" s="186" t="s">
        <v>161</v>
      </c>
      <c r="H126" s="187">
        <v>150</v>
      </c>
      <c r="I126" s="188"/>
      <c r="J126" s="189">
        <f>ROUND(I126*H126,2)</f>
        <v>0</v>
      </c>
      <c r="K126" s="185" t="s">
        <v>410</v>
      </c>
      <c r="L126" s="54"/>
      <c r="M126" s="190" t="s">
        <v>32</v>
      </c>
      <c r="N126" s="191" t="s">
        <v>47</v>
      </c>
      <c r="O126" s="35"/>
      <c r="P126" s="192">
        <f>O126*H126</f>
        <v>0</v>
      </c>
      <c r="Q126" s="192">
        <v>0</v>
      </c>
      <c r="R126" s="192">
        <f>Q126*H126</f>
        <v>0</v>
      </c>
      <c r="S126" s="192">
        <v>0</v>
      </c>
      <c r="T126" s="193">
        <f>S126*H126</f>
        <v>0</v>
      </c>
      <c r="AR126" s="17" t="s">
        <v>142</v>
      </c>
      <c r="AT126" s="17" t="s">
        <v>137</v>
      </c>
      <c r="AU126" s="17" t="s">
        <v>22</v>
      </c>
      <c r="AY126" s="17" t="s">
        <v>135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7" t="s">
        <v>23</v>
      </c>
      <c r="BK126" s="194">
        <f>ROUND(I126*H126,2)</f>
        <v>0</v>
      </c>
      <c r="BL126" s="17" t="s">
        <v>142</v>
      </c>
      <c r="BM126" s="17" t="s">
        <v>482</v>
      </c>
    </row>
    <row r="127" spans="2:51" s="11" customFormat="1" ht="13.5">
      <c r="B127" s="197"/>
      <c r="C127" s="198"/>
      <c r="D127" s="199" t="s">
        <v>146</v>
      </c>
      <c r="E127" s="200" t="s">
        <v>32</v>
      </c>
      <c r="F127" s="201" t="s">
        <v>483</v>
      </c>
      <c r="G127" s="198"/>
      <c r="H127" s="202">
        <v>150</v>
      </c>
      <c r="I127" s="203"/>
      <c r="J127" s="198"/>
      <c r="K127" s="198"/>
      <c r="L127" s="204"/>
      <c r="M127" s="205"/>
      <c r="N127" s="206"/>
      <c r="O127" s="206"/>
      <c r="P127" s="206"/>
      <c r="Q127" s="206"/>
      <c r="R127" s="206"/>
      <c r="S127" s="206"/>
      <c r="T127" s="207"/>
      <c r="AT127" s="208" t="s">
        <v>146</v>
      </c>
      <c r="AU127" s="208" t="s">
        <v>22</v>
      </c>
      <c r="AV127" s="11" t="s">
        <v>22</v>
      </c>
      <c r="AW127" s="11" t="s">
        <v>39</v>
      </c>
      <c r="AX127" s="11" t="s">
        <v>23</v>
      </c>
      <c r="AY127" s="208" t="s">
        <v>135</v>
      </c>
    </row>
    <row r="128" spans="2:65" s="1" customFormat="1" ht="95.25" customHeight="1">
      <c r="B128" s="34"/>
      <c r="C128" s="183" t="s">
        <v>97</v>
      </c>
      <c r="D128" s="183" t="s">
        <v>137</v>
      </c>
      <c r="E128" s="184" t="s">
        <v>484</v>
      </c>
      <c r="F128" s="185" t="s">
        <v>485</v>
      </c>
      <c r="G128" s="186" t="s">
        <v>229</v>
      </c>
      <c r="H128" s="187">
        <v>1</v>
      </c>
      <c r="I128" s="188"/>
      <c r="J128" s="189">
        <f>ROUND(I128*H128,2)</f>
        <v>0</v>
      </c>
      <c r="K128" s="185" t="s">
        <v>32</v>
      </c>
      <c r="L128" s="54"/>
      <c r="M128" s="190" t="s">
        <v>32</v>
      </c>
      <c r="N128" s="191" t="s">
        <v>47</v>
      </c>
      <c r="O128" s="35"/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AR128" s="17" t="s">
        <v>142</v>
      </c>
      <c r="AT128" s="17" t="s">
        <v>137</v>
      </c>
      <c r="AU128" s="17" t="s">
        <v>22</v>
      </c>
      <c r="AY128" s="17" t="s">
        <v>135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7" t="s">
        <v>23</v>
      </c>
      <c r="BK128" s="194">
        <f>ROUND(I128*H128,2)</f>
        <v>0</v>
      </c>
      <c r="BL128" s="17" t="s">
        <v>142</v>
      </c>
      <c r="BM128" s="17" t="s">
        <v>486</v>
      </c>
    </row>
    <row r="129" spans="2:47" s="1" customFormat="1" ht="40.5">
      <c r="B129" s="34"/>
      <c r="C129" s="56"/>
      <c r="D129" s="199" t="s">
        <v>156</v>
      </c>
      <c r="E129" s="56"/>
      <c r="F129" s="224" t="s">
        <v>487</v>
      </c>
      <c r="G129" s="56"/>
      <c r="H129" s="56"/>
      <c r="I129" s="153"/>
      <c r="J129" s="56"/>
      <c r="K129" s="56"/>
      <c r="L129" s="54"/>
      <c r="M129" s="71"/>
      <c r="N129" s="35"/>
      <c r="O129" s="35"/>
      <c r="P129" s="35"/>
      <c r="Q129" s="35"/>
      <c r="R129" s="35"/>
      <c r="S129" s="35"/>
      <c r="T129" s="72"/>
      <c r="AT129" s="17" t="s">
        <v>156</v>
      </c>
      <c r="AU129" s="17" t="s">
        <v>22</v>
      </c>
    </row>
    <row r="130" spans="2:65" s="1" customFormat="1" ht="95.25" customHeight="1">
      <c r="B130" s="34"/>
      <c r="C130" s="183" t="s">
        <v>208</v>
      </c>
      <c r="D130" s="183" t="s">
        <v>137</v>
      </c>
      <c r="E130" s="184" t="s">
        <v>488</v>
      </c>
      <c r="F130" s="185" t="s">
        <v>489</v>
      </c>
      <c r="G130" s="186" t="s">
        <v>229</v>
      </c>
      <c r="H130" s="187">
        <v>4</v>
      </c>
      <c r="I130" s="188"/>
      <c r="J130" s="189">
        <f>ROUND(I130*H130,2)</f>
        <v>0</v>
      </c>
      <c r="K130" s="185" t="s">
        <v>32</v>
      </c>
      <c r="L130" s="54"/>
      <c r="M130" s="190" t="s">
        <v>32</v>
      </c>
      <c r="N130" s="191" t="s">
        <v>47</v>
      </c>
      <c r="O130" s="35"/>
      <c r="P130" s="192">
        <f>O130*H130</f>
        <v>0</v>
      </c>
      <c r="Q130" s="192">
        <v>0</v>
      </c>
      <c r="R130" s="192">
        <f>Q130*H130</f>
        <v>0</v>
      </c>
      <c r="S130" s="192">
        <v>0</v>
      </c>
      <c r="T130" s="193">
        <f>S130*H130</f>
        <v>0</v>
      </c>
      <c r="AR130" s="17" t="s">
        <v>142</v>
      </c>
      <c r="AT130" s="17" t="s">
        <v>137</v>
      </c>
      <c r="AU130" s="17" t="s">
        <v>22</v>
      </c>
      <c r="AY130" s="17" t="s">
        <v>135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7" t="s">
        <v>23</v>
      </c>
      <c r="BK130" s="194">
        <f>ROUND(I130*H130,2)</f>
        <v>0</v>
      </c>
      <c r="BL130" s="17" t="s">
        <v>142</v>
      </c>
      <c r="BM130" s="17" t="s">
        <v>490</v>
      </c>
    </row>
    <row r="131" spans="2:47" s="1" customFormat="1" ht="27">
      <c r="B131" s="34"/>
      <c r="C131" s="56"/>
      <c r="D131" s="199" t="s">
        <v>156</v>
      </c>
      <c r="E131" s="56"/>
      <c r="F131" s="224" t="s">
        <v>491</v>
      </c>
      <c r="G131" s="56"/>
      <c r="H131" s="56"/>
      <c r="I131" s="153"/>
      <c r="J131" s="56"/>
      <c r="K131" s="56"/>
      <c r="L131" s="54"/>
      <c r="M131" s="71"/>
      <c r="N131" s="35"/>
      <c r="O131" s="35"/>
      <c r="P131" s="35"/>
      <c r="Q131" s="35"/>
      <c r="R131" s="35"/>
      <c r="S131" s="35"/>
      <c r="T131" s="72"/>
      <c r="AT131" s="17" t="s">
        <v>156</v>
      </c>
      <c r="AU131" s="17" t="s">
        <v>22</v>
      </c>
    </row>
    <row r="132" spans="2:65" s="1" customFormat="1" ht="82.5" customHeight="1">
      <c r="B132" s="34"/>
      <c r="C132" s="183" t="s">
        <v>275</v>
      </c>
      <c r="D132" s="183" t="s">
        <v>137</v>
      </c>
      <c r="E132" s="184" t="s">
        <v>492</v>
      </c>
      <c r="F132" s="185" t="s">
        <v>493</v>
      </c>
      <c r="G132" s="186" t="s">
        <v>229</v>
      </c>
      <c r="H132" s="187">
        <v>2</v>
      </c>
      <c r="I132" s="188"/>
      <c r="J132" s="189">
        <f>ROUND(I132*H132,2)</f>
        <v>0</v>
      </c>
      <c r="K132" s="185" t="s">
        <v>32</v>
      </c>
      <c r="L132" s="54"/>
      <c r="M132" s="190" t="s">
        <v>32</v>
      </c>
      <c r="N132" s="191" t="s">
        <v>47</v>
      </c>
      <c r="O132" s="35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AR132" s="17" t="s">
        <v>142</v>
      </c>
      <c r="AT132" s="17" t="s">
        <v>137</v>
      </c>
      <c r="AU132" s="17" t="s">
        <v>22</v>
      </c>
      <c r="AY132" s="17" t="s">
        <v>135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7" t="s">
        <v>23</v>
      </c>
      <c r="BK132" s="194">
        <f>ROUND(I132*H132,2)</f>
        <v>0</v>
      </c>
      <c r="BL132" s="17" t="s">
        <v>142</v>
      </c>
      <c r="BM132" s="17" t="s">
        <v>494</v>
      </c>
    </row>
    <row r="133" spans="2:47" s="1" customFormat="1" ht="27">
      <c r="B133" s="34"/>
      <c r="C133" s="56"/>
      <c r="D133" s="199" t="s">
        <v>156</v>
      </c>
      <c r="E133" s="56"/>
      <c r="F133" s="224" t="s">
        <v>495</v>
      </c>
      <c r="G133" s="56"/>
      <c r="H133" s="56"/>
      <c r="I133" s="153"/>
      <c r="J133" s="56"/>
      <c r="K133" s="56"/>
      <c r="L133" s="54"/>
      <c r="M133" s="71"/>
      <c r="N133" s="35"/>
      <c r="O133" s="35"/>
      <c r="P133" s="35"/>
      <c r="Q133" s="35"/>
      <c r="R133" s="35"/>
      <c r="S133" s="35"/>
      <c r="T133" s="72"/>
      <c r="AT133" s="17" t="s">
        <v>156</v>
      </c>
      <c r="AU133" s="17" t="s">
        <v>22</v>
      </c>
    </row>
    <row r="134" spans="2:65" s="1" customFormat="1" ht="159" customHeight="1">
      <c r="B134" s="34"/>
      <c r="C134" s="183" t="s">
        <v>280</v>
      </c>
      <c r="D134" s="183" t="s">
        <v>137</v>
      </c>
      <c r="E134" s="184" t="s">
        <v>496</v>
      </c>
      <c r="F134" s="185" t="s">
        <v>497</v>
      </c>
      <c r="G134" s="186" t="s">
        <v>229</v>
      </c>
      <c r="H134" s="187">
        <v>1</v>
      </c>
      <c r="I134" s="188"/>
      <c r="J134" s="189">
        <f>ROUND(I134*H134,2)</f>
        <v>0</v>
      </c>
      <c r="K134" s="185" t="s">
        <v>32</v>
      </c>
      <c r="L134" s="54"/>
      <c r="M134" s="190" t="s">
        <v>32</v>
      </c>
      <c r="N134" s="191" t="s">
        <v>47</v>
      </c>
      <c r="O134" s="35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AR134" s="17" t="s">
        <v>142</v>
      </c>
      <c r="AT134" s="17" t="s">
        <v>137</v>
      </c>
      <c r="AU134" s="17" t="s">
        <v>22</v>
      </c>
      <c r="AY134" s="17" t="s">
        <v>135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7" t="s">
        <v>23</v>
      </c>
      <c r="BK134" s="194">
        <f>ROUND(I134*H134,2)</f>
        <v>0</v>
      </c>
      <c r="BL134" s="17" t="s">
        <v>142</v>
      </c>
      <c r="BM134" s="17" t="s">
        <v>498</v>
      </c>
    </row>
    <row r="135" spans="2:47" s="1" customFormat="1" ht="54">
      <c r="B135" s="34"/>
      <c r="C135" s="56"/>
      <c r="D135" s="199" t="s">
        <v>156</v>
      </c>
      <c r="E135" s="56"/>
      <c r="F135" s="224" t="s">
        <v>499</v>
      </c>
      <c r="G135" s="56"/>
      <c r="H135" s="56"/>
      <c r="I135" s="153"/>
      <c r="J135" s="56"/>
      <c r="K135" s="56"/>
      <c r="L135" s="54"/>
      <c r="M135" s="71"/>
      <c r="N135" s="35"/>
      <c r="O135" s="35"/>
      <c r="P135" s="35"/>
      <c r="Q135" s="35"/>
      <c r="R135" s="35"/>
      <c r="S135" s="35"/>
      <c r="T135" s="72"/>
      <c r="AT135" s="17" t="s">
        <v>156</v>
      </c>
      <c r="AU135" s="17" t="s">
        <v>22</v>
      </c>
    </row>
    <row r="136" spans="2:65" s="1" customFormat="1" ht="171.75" customHeight="1">
      <c r="B136" s="34"/>
      <c r="C136" s="183" t="s">
        <v>285</v>
      </c>
      <c r="D136" s="183" t="s">
        <v>137</v>
      </c>
      <c r="E136" s="184" t="s">
        <v>500</v>
      </c>
      <c r="F136" s="185" t="s">
        <v>501</v>
      </c>
      <c r="G136" s="186" t="s">
        <v>229</v>
      </c>
      <c r="H136" s="187">
        <v>1</v>
      </c>
      <c r="I136" s="188"/>
      <c r="J136" s="189">
        <f>ROUND(I136*H136,2)</f>
        <v>0</v>
      </c>
      <c r="K136" s="185" t="s">
        <v>32</v>
      </c>
      <c r="L136" s="54"/>
      <c r="M136" s="190" t="s">
        <v>32</v>
      </c>
      <c r="N136" s="191" t="s">
        <v>47</v>
      </c>
      <c r="O136" s="35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AR136" s="17" t="s">
        <v>142</v>
      </c>
      <c r="AT136" s="17" t="s">
        <v>137</v>
      </c>
      <c r="AU136" s="17" t="s">
        <v>22</v>
      </c>
      <c r="AY136" s="17" t="s">
        <v>135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7" t="s">
        <v>23</v>
      </c>
      <c r="BK136" s="194">
        <f>ROUND(I136*H136,2)</f>
        <v>0</v>
      </c>
      <c r="BL136" s="17" t="s">
        <v>142</v>
      </c>
      <c r="BM136" s="17" t="s">
        <v>502</v>
      </c>
    </row>
    <row r="137" spans="2:47" s="1" customFormat="1" ht="54">
      <c r="B137" s="34"/>
      <c r="C137" s="56"/>
      <c r="D137" s="199" t="s">
        <v>156</v>
      </c>
      <c r="E137" s="56"/>
      <c r="F137" s="224" t="s">
        <v>503</v>
      </c>
      <c r="G137" s="56"/>
      <c r="H137" s="56"/>
      <c r="I137" s="153"/>
      <c r="J137" s="56"/>
      <c r="K137" s="56"/>
      <c r="L137" s="54"/>
      <c r="M137" s="71"/>
      <c r="N137" s="35"/>
      <c r="O137" s="35"/>
      <c r="P137" s="35"/>
      <c r="Q137" s="35"/>
      <c r="R137" s="35"/>
      <c r="S137" s="35"/>
      <c r="T137" s="72"/>
      <c r="AT137" s="17" t="s">
        <v>156</v>
      </c>
      <c r="AU137" s="17" t="s">
        <v>22</v>
      </c>
    </row>
    <row r="138" spans="2:65" s="1" customFormat="1" ht="44.25" customHeight="1">
      <c r="B138" s="34"/>
      <c r="C138" s="183" t="s">
        <v>290</v>
      </c>
      <c r="D138" s="183" t="s">
        <v>137</v>
      </c>
      <c r="E138" s="184" t="s">
        <v>504</v>
      </c>
      <c r="F138" s="185" t="s">
        <v>505</v>
      </c>
      <c r="G138" s="186" t="s">
        <v>229</v>
      </c>
      <c r="H138" s="187">
        <v>1</v>
      </c>
      <c r="I138" s="188"/>
      <c r="J138" s="189">
        <f>ROUND(I138*H138,2)</f>
        <v>0</v>
      </c>
      <c r="K138" s="185" t="s">
        <v>32</v>
      </c>
      <c r="L138" s="54"/>
      <c r="M138" s="190" t="s">
        <v>32</v>
      </c>
      <c r="N138" s="191" t="s">
        <v>47</v>
      </c>
      <c r="O138" s="35"/>
      <c r="P138" s="192">
        <f>O138*H138</f>
        <v>0</v>
      </c>
      <c r="Q138" s="192">
        <v>0</v>
      </c>
      <c r="R138" s="192">
        <f>Q138*H138</f>
        <v>0</v>
      </c>
      <c r="S138" s="192">
        <v>0</v>
      </c>
      <c r="T138" s="193">
        <f>S138*H138</f>
        <v>0</v>
      </c>
      <c r="AR138" s="17" t="s">
        <v>142</v>
      </c>
      <c r="AT138" s="17" t="s">
        <v>137</v>
      </c>
      <c r="AU138" s="17" t="s">
        <v>22</v>
      </c>
      <c r="AY138" s="17" t="s">
        <v>135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7" t="s">
        <v>23</v>
      </c>
      <c r="BK138" s="194">
        <f>ROUND(I138*H138,2)</f>
        <v>0</v>
      </c>
      <c r="BL138" s="17" t="s">
        <v>142</v>
      </c>
      <c r="BM138" s="17" t="s">
        <v>506</v>
      </c>
    </row>
    <row r="139" spans="2:65" s="1" customFormat="1" ht="31.5" customHeight="1">
      <c r="B139" s="34"/>
      <c r="C139" s="183" t="s">
        <v>507</v>
      </c>
      <c r="D139" s="183" t="s">
        <v>137</v>
      </c>
      <c r="E139" s="184" t="s">
        <v>508</v>
      </c>
      <c r="F139" s="185" t="s">
        <v>509</v>
      </c>
      <c r="G139" s="186" t="s">
        <v>140</v>
      </c>
      <c r="H139" s="187">
        <v>86</v>
      </c>
      <c r="I139" s="188"/>
      <c r="J139" s="189">
        <f>ROUND(I139*H139,2)</f>
        <v>0</v>
      </c>
      <c r="K139" s="185" t="s">
        <v>32</v>
      </c>
      <c r="L139" s="54"/>
      <c r="M139" s="190" t="s">
        <v>32</v>
      </c>
      <c r="N139" s="191" t="s">
        <v>47</v>
      </c>
      <c r="O139" s="35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17" t="s">
        <v>142</v>
      </c>
      <c r="AT139" s="17" t="s">
        <v>137</v>
      </c>
      <c r="AU139" s="17" t="s">
        <v>22</v>
      </c>
      <c r="AY139" s="17" t="s">
        <v>135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7" t="s">
        <v>23</v>
      </c>
      <c r="BK139" s="194">
        <f>ROUND(I139*H139,2)</f>
        <v>0</v>
      </c>
      <c r="BL139" s="17" t="s">
        <v>142</v>
      </c>
      <c r="BM139" s="17" t="s">
        <v>510</v>
      </c>
    </row>
    <row r="140" spans="2:51" s="11" customFormat="1" ht="13.5">
      <c r="B140" s="197"/>
      <c r="C140" s="198"/>
      <c r="D140" s="195" t="s">
        <v>146</v>
      </c>
      <c r="E140" s="219" t="s">
        <v>32</v>
      </c>
      <c r="F140" s="220" t="s">
        <v>511</v>
      </c>
      <c r="G140" s="198"/>
      <c r="H140" s="221">
        <v>86</v>
      </c>
      <c r="I140" s="203"/>
      <c r="J140" s="198"/>
      <c r="K140" s="198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146</v>
      </c>
      <c r="AU140" s="208" t="s">
        <v>22</v>
      </c>
      <c r="AV140" s="11" t="s">
        <v>22</v>
      </c>
      <c r="AW140" s="11" t="s">
        <v>39</v>
      </c>
      <c r="AX140" s="11" t="s">
        <v>23</v>
      </c>
      <c r="AY140" s="208" t="s">
        <v>135</v>
      </c>
    </row>
    <row r="141" spans="2:63" s="10" customFormat="1" ht="29.85" customHeight="1">
      <c r="B141" s="166"/>
      <c r="C141" s="167"/>
      <c r="D141" s="180" t="s">
        <v>75</v>
      </c>
      <c r="E141" s="181" t="s">
        <v>165</v>
      </c>
      <c r="F141" s="181" t="s">
        <v>512</v>
      </c>
      <c r="G141" s="167"/>
      <c r="H141" s="167"/>
      <c r="I141" s="170"/>
      <c r="J141" s="182">
        <f>BK141</f>
        <v>0</v>
      </c>
      <c r="K141" s="167"/>
      <c r="L141" s="172"/>
      <c r="M141" s="173"/>
      <c r="N141" s="174"/>
      <c r="O141" s="174"/>
      <c r="P141" s="175">
        <f>SUM(P142:P170)</f>
        <v>0</v>
      </c>
      <c r="Q141" s="174"/>
      <c r="R141" s="175">
        <f>SUM(R142:R170)</f>
        <v>65.623488</v>
      </c>
      <c r="S141" s="174"/>
      <c r="T141" s="176">
        <f>SUM(T142:T170)</f>
        <v>0</v>
      </c>
      <c r="AR141" s="177" t="s">
        <v>23</v>
      </c>
      <c r="AT141" s="178" t="s">
        <v>75</v>
      </c>
      <c r="AU141" s="178" t="s">
        <v>23</v>
      </c>
      <c r="AY141" s="177" t="s">
        <v>135</v>
      </c>
      <c r="BK141" s="179">
        <f>SUM(BK142:BK170)</f>
        <v>0</v>
      </c>
    </row>
    <row r="142" spans="2:65" s="1" customFormat="1" ht="31.5" customHeight="1">
      <c r="B142" s="34"/>
      <c r="C142" s="183" t="s">
        <v>147</v>
      </c>
      <c r="D142" s="183" t="s">
        <v>137</v>
      </c>
      <c r="E142" s="184" t="s">
        <v>513</v>
      </c>
      <c r="F142" s="185" t="s">
        <v>514</v>
      </c>
      <c r="G142" s="186" t="s">
        <v>161</v>
      </c>
      <c r="H142" s="187">
        <v>72.6</v>
      </c>
      <c r="I142" s="188"/>
      <c r="J142" s="189">
        <f>ROUND(I142*H142,2)</f>
        <v>0</v>
      </c>
      <c r="K142" s="185" t="s">
        <v>410</v>
      </c>
      <c r="L142" s="54"/>
      <c r="M142" s="190" t="s">
        <v>32</v>
      </c>
      <c r="N142" s="191" t="s">
        <v>47</v>
      </c>
      <c r="O142" s="35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AR142" s="17" t="s">
        <v>142</v>
      </c>
      <c r="AT142" s="17" t="s">
        <v>137</v>
      </c>
      <c r="AU142" s="17" t="s">
        <v>22</v>
      </c>
      <c r="AY142" s="17" t="s">
        <v>135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7" t="s">
        <v>23</v>
      </c>
      <c r="BK142" s="194">
        <f>ROUND(I142*H142,2)</f>
        <v>0</v>
      </c>
      <c r="BL142" s="17" t="s">
        <v>142</v>
      </c>
      <c r="BM142" s="17" t="s">
        <v>515</v>
      </c>
    </row>
    <row r="143" spans="2:51" s="11" customFormat="1" ht="13.5">
      <c r="B143" s="197"/>
      <c r="C143" s="198"/>
      <c r="D143" s="199" t="s">
        <v>146</v>
      </c>
      <c r="E143" s="200" t="s">
        <v>32</v>
      </c>
      <c r="F143" s="201" t="s">
        <v>516</v>
      </c>
      <c r="G143" s="198"/>
      <c r="H143" s="202">
        <v>72.6</v>
      </c>
      <c r="I143" s="203"/>
      <c r="J143" s="198"/>
      <c r="K143" s="198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146</v>
      </c>
      <c r="AU143" s="208" t="s">
        <v>22</v>
      </c>
      <c r="AV143" s="11" t="s">
        <v>22</v>
      </c>
      <c r="AW143" s="11" t="s">
        <v>39</v>
      </c>
      <c r="AX143" s="11" t="s">
        <v>76</v>
      </c>
      <c r="AY143" s="208" t="s">
        <v>135</v>
      </c>
    </row>
    <row r="144" spans="2:65" s="1" customFormat="1" ht="31.5" customHeight="1">
      <c r="B144" s="34"/>
      <c r="C144" s="183" t="s">
        <v>299</v>
      </c>
      <c r="D144" s="183" t="s">
        <v>137</v>
      </c>
      <c r="E144" s="184" t="s">
        <v>517</v>
      </c>
      <c r="F144" s="185" t="s">
        <v>518</v>
      </c>
      <c r="G144" s="186" t="s">
        <v>161</v>
      </c>
      <c r="H144" s="187">
        <v>72.6</v>
      </c>
      <c r="I144" s="188"/>
      <c r="J144" s="189">
        <f>ROUND(I144*H144,2)</f>
        <v>0</v>
      </c>
      <c r="K144" s="185" t="s">
        <v>32</v>
      </c>
      <c r="L144" s="54"/>
      <c r="M144" s="190" t="s">
        <v>32</v>
      </c>
      <c r="N144" s="191" t="s">
        <v>47</v>
      </c>
      <c r="O144" s="35"/>
      <c r="P144" s="192">
        <f>O144*H144</f>
        <v>0</v>
      </c>
      <c r="Q144" s="192">
        <v>0.08003</v>
      </c>
      <c r="R144" s="192">
        <f>Q144*H144</f>
        <v>5.810178</v>
      </c>
      <c r="S144" s="192">
        <v>0</v>
      </c>
      <c r="T144" s="193">
        <f>S144*H144</f>
        <v>0</v>
      </c>
      <c r="AR144" s="17" t="s">
        <v>142</v>
      </c>
      <c r="AT144" s="17" t="s">
        <v>137</v>
      </c>
      <c r="AU144" s="17" t="s">
        <v>22</v>
      </c>
      <c r="AY144" s="17" t="s">
        <v>135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7" t="s">
        <v>23</v>
      </c>
      <c r="BK144" s="194">
        <f>ROUND(I144*H144,2)</f>
        <v>0</v>
      </c>
      <c r="BL144" s="17" t="s">
        <v>142</v>
      </c>
      <c r="BM144" s="17" t="s">
        <v>519</v>
      </c>
    </row>
    <row r="145" spans="2:51" s="11" customFormat="1" ht="13.5">
      <c r="B145" s="197"/>
      <c r="C145" s="198"/>
      <c r="D145" s="199" t="s">
        <v>146</v>
      </c>
      <c r="E145" s="200" t="s">
        <v>32</v>
      </c>
      <c r="F145" s="201" t="s">
        <v>516</v>
      </c>
      <c r="G145" s="198"/>
      <c r="H145" s="202">
        <v>72.6</v>
      </c>
      <c r="I145" s="203"/>
      <c r="J145" s="198"/>
      <c r="K145" s="198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146</v>
      </c>
      <c r="AU145" s="208" t="s">
        <v>22</v>
      </c>
      <c r="AV145" s="11" t="s">
        <v>22</v>
      </c>
      <c r="AW145" s="11" t="s">
        <v>39</v>
      </c>
      <c r="AX145" s="11" t="s">
        <v>23</v>
      </c>
      <c r="AY145" s="208" t="s">
        <v>135</v>
      </c>
    </row>
    <row r="146" spans="2:65" s="1" customFormat="1" ht="22.5" customHeight="1">
      <c r="B146" s="34"/>
      <c r="C146" s="209" t="s">
        <v>305</v>
      </c>
      <c r="D146" s="209" t="s">
        <v>166</v>
      </c>
      <c r="E146" s="210" t="s">
        <v>520</v>
      </c>
      <c r="F146" s="211" t="s">
        <v>521</v>
      </c>
      <c r="G146" s="212" t="s">
        <v>522</v>
      </c>
      <c r="H146" s="213">
        <v>190</v>
      </c>
      <c r="I146" s="214"/>
      <c r="J146" s="215">
        <f>ROUND(I146*H146,2)</f>
        <v>0</v>
      </c>
      <c r="K146" s="211" t="s">
        <v>32</v>
      </c>
      <c r="L146" s="216"/>
      <c r="M146" s="217" t="s">
        <v>32</v>
      </c>
      <c r="N146" s="218" t="s">
        <v>47</v>
      </c>
      <c r="O146" s="35"/>
      <c r="P146" s="192">
        <f>O146*H146</f>
        <v>0</v>
      </c>
      <c r="Q146" s="192">
        <v>0.14</v>
      </c>
      <c r="R146" s="192">
        <f>Q146*H146</f>
        <v>26.6</v>
      </c>
      <c r="S146" s="192">
        <v>0</v>
      </c>
      <c r="T146" s="193">
        <f>S146*H146</f>
        <v>0</v>
      </c>
      <c r="AR146" s="17" t="s">
        <v>170</v>
      </c>
      <c r="AT146" s="17" t="s">
        <v>166</v>
      </c>
      <c r="AU146" s="17" t="s">
        <v>22</v>
      </c>
      <c r="AY146" s="17" t="s">
        <v>135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7" t="s">
        <v>23</v>
      </c>
      <c r="BK146" s="194">
        <f>ROUND(I146*H146,2)</f>
        <v>0</v>
      </c>
      <c r="BL146" s="17" t="s">
        <v>142</v>
      </c>
      <c r="BM146" s="17" t="s">
        <v>523</v>
      </c>
    </row>
    <row r="147" spans="2:51" s="11" customFormat="1" ht="13.5">
      <c r="B147" s="197"/>
      <c r="C147" s="198"/>
      <c r="D147" s="199" t="s">
        <v>146</v>
      </c>
      <c r="E147" s="200" t="s">
        <v>32</v>
      </c>
      <c r="F147" s="201" t="s">
        <v>524</v>
      </c>
      <c r="G147" s="198"/>
      <c r="H147" s="202">
        <v>190</v>
      </c>
      <c r="I147" s="203"/>
      <c r="J147" s="198"/>
      <c r="K147" s="198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146</v>
      </c>
      <c r="AU147" s="208" t="s">
        <v>22</v>
      </c>
      <c r="AV147" s="11" t="s">
        <v>22</v>
      </c>
      <c r="AW147" s="11" t="s">
        <v>39</v>
      </c>
      <c r="AX147" s="11" t="s">
        <v>23</v>
      </c>
      <c r="AY147" s="208" t="s">
        <v>135</v>
      </c>
    </row>
    <row r="148" spans="2:65" s="1" customFormat="1" ht="22.5" customHeight="1">
      <c r="B148" s="34"/>
      <c r="C148" s="183" t="s">
        <v>311</v>
      </c>
      <c r="D148" s="183" t="s">
        <v>137</v>
      </c>
      <c r="E148" s="184" t="s">
        <v>525</v>
      </c>
      <c r="F148" s="185" t="s">
        <v>526</v>
      </c>
      <c r="G148" s="186" t="s">
        <v>161</v>
      </c>
      <c r="H148" s="187">
        <v>125</v>
      </c>
      <c r="I148" s="188"/>
      <c r="J148" s="189">
        <f>ROUND(I148*H148,2)</f>
        <v>0</v>
      </c>
      <c r="K148" s="185" t="s">
        <v>32</v>
      </c>
      <c r="L148" s="54"/>
      <c r="M148" s="190" t="s">
        <v>32</v>
      </c>
      <c r="N148" s="191" t="s">
        <v>47</v>
      </c>
      <c r="O148" s="35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AR148" s="17" t="s">
        <v>142</v>
      </c>
      <c r="AT148" s="17" t="s">
        <v>137</v>
      </c>
      <c r="AU148" s="17" t="s">
        <v>22</v>
      </c>
      <c r="AY148" s="17" t="s">
        <v>135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7" t="s">
        <v>23</v>
      </c>
      <c r="BK148" s="194">
        <f>ROUND(I148*H148,2)</f>
        <v>0</v>
      </c>
      <c r="BL148" s="17" t="s">
        <v>142</v>
      </c>
      <c r="BM148" s="17" t="s">
        <v>527</v>
      </c>
    </row>
    <row r="149" spans="2:51" s="11" customFormat="1" ht="13.5">
      <c r="B149" s="197"/>
      <c r="C149" s="198"/>
      <c r="D149" s="199" t="s">
        <v>146</v>
      </c>
      <c r="E149" s="200" t="s">
        <v>32</v>
      </c>
      <c r="F149" s="201" t="s">
        <v>528</v>
      </c>
      <c r="G149" s="198"/>
      <c r="H149" s="202">
        <v>125</v>
      </c>
      <c r="I149" s="203"/>
      <c r="J149" s="198"/>
      <c r="K149" s="198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146</v>
      </c>
      <c r="AU149" s="208" t="s">
        <v>22</v>
      </c>
      <c r="AV149" s="11" t="s">
        <v>22</v>
      </c>
      <c r="AW149" s="11" t="s">
        <v>39</v>
      </c>
      <c r="AX149" s="11" t="s">
        <v>23</v>
      </c>
      <c r="AY149" s="208" t="s">
        <v>135</v>
      </c>
    </row>
    <row r="150" spans="2:65" s="1" customFormat="1" ht="22.5" customHeight="1">
      <c r="B150" s="34"/>
      <c r="C150" s="183" t="s">
        <v>251</v>
      </c>
      <c r="D150" s="183" t="s">
        <v>137</v>
      </c>
      <c r="E150" s="184" t="s">
        <v>529</v>
      </c>
      <c r="F150" s="185" t="s">
        <v>530</v>
      </c>
      <c r="G150" s="186" t="s">
        <v>161</v>
      </c>
      <c r="H150" s="187">
        <v>25</v>
      </c>
      <c r="I150" s="188"/>
      <c r="J150" s="189">
        <f>ROUND(I150*H150,2)</f>
        <v>0</v>
      </c>
      <c r="K150" s="185" t="s">
        <v>410</v>
      </c>
      <c r="L150" s="54"/>
      <c r="M150" s="190" t="s">
        <v>32</v>
      </c>
      <c r="N150" s="191" t="s">
        <v>47</v>
      </c>
      <c r="O150" s="35"/>
      <c r="P150" s="192">
        <f>O150*H150</f>
        <v>0</v>
      </c>
      <c r="Q150" s="192">
        <v>0</v>
      </c>
      <c r="R150" s="192">
        <f>Q150*H150</f>
        <v>0</v>
      </c>
      <c r="S150" s="192">
        <v>0</v>
      </c>
      <c r="T150" s="193">
        <f>S150*H150</f>
        <v>0</v>
      </c>
      <c r="AR150" s="17" t="s">
        <v>142</v>
      </c>
      <c r="AT150" s="17" t="s">
        <v>137</v>
      </c>
      <c r="AU150" s="17" t="s">
        <v>22</v>
      </c>
      <c r="AY150" s="17" t="s">
        <v>135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17" t="s">
        <v>23</v>
      </c>
      <c r="BK150" s="194">
        <f>ROUND(I150*H150,2)</f>
        <v>0</v>
      </c>
      <c r="BL150" s="17" t="s">
        <v>142</v>
      </c>
      <c r="BM150" s="17" t="s">
        <v>531</v>
      </c>
    </row>
    <row r="151" spans="2:51" s="11" customFormat="1" ht="13.5">
      <c r="B151" s="197"/>
      <c r="C151" s="198"/>
      <c r="D151" s="199" t="s">
        <v>146</v>
      </c>
      <c r="E151" s="200" t="s">
        <v>32</v>
      </c>
      <c r="F151" s="201" t="s">
        <v>280</v>
      </c>
      <c r="G151" s="198"/>
      <c r="H151" s="202">
        <v>25</v>
      </c>
      <c r="I151" s="203"/>
      <c r="J151" s="198"/>
      <c r="K151" s="198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146</v>
      </c>
      <c r="AU151" s="208" t="s">
        <v>22</v>
      </c>
      <c r="AV151" s="11" t="s">
        <v>22</v>
      </c>
      <c r="AW151" s="11" t="s">
        <v>39</v>
      </c>
      <c r="AX151" s="11" t="s">
        <v>23</v>
      </c>
      <c r="AY151" s="208" t="s">
        <v>135</v>
      </c>
    </row>
    <row r="152" spans="2:65" s="1" customFormat="1" ht="22.5" customHeight="1">
      <c r="B152" s="34"/>
      <c r="C152" s="183" t="s">
        <v>320</v>
      </c>
      <c r="D152" s="183" t="s">
        <v>137</v>
      </c>
      <c r="E152" s="184" t="s">
        <v>532</v>
      </c>
      <c r="F152" s="185" t="s">
        <v>533</v>
      </c>
      <c r="G152" s="186" t="s">
        <v>161</v>
      </c>
      <c r="H152" s="187">
        <v>8</v>
      </c>
      <c r="I152" s="188"/>
      <c r="J152" s="189">
        <f>ROUND(I152*H152,2)</f>
        <v>0</v>
      </c>
      <c r="K152" s="185" t="s">
        <v>410</v>
      </c>
      <c r="L152" s="54"/>
      <c r="M152" s="190" t="s">
        <v>32</v>
      </c>
      <c r="N152" s="191" t="s">
        <v>47</v>
      </c>
      <c r="O152" s="35"/>
      <c r="P152" s="192">
        <f>O152*H152</f>
        <v>0</v>
      </c>
      <c r="Q152" s="192">
        <v>0.00034</v>
      </c>
      <c r="R152" s="192">
        <f>Q152*H152</f>
        <v>0.00272</v>
      </c>
      <c r="S152" s="192">
        <v>0</v>
      </c>
      <c r="T152" s="193">
        <f>S152*H152</f>
        <v>0</v>
      </c>
      <c r="AR152" s="17" t="s">
        <v>142</v>
      </c>
      <c r="AT152" s="17" t="s">
        <v>137</v>
      </c>
      <c r="AU152" s="17" t="s">
        <v>22</v>
      </c>
      <c r="AY152" s="17" t="s">
        <v>135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17" t="s">
        <v>23</v>
      </c>
      <c r="BK152" s="194">
        <f>ROUND(I152*H152,2)</f>
        <v>0</v>
      </c>
      <c r="BL152" s="17" t="s">
        <v>142</v>
      </c>
      <c r="BM152" s="17" t="s">
        <v>534</v>
      </c>
    </row>
    <row r="153" spans="2:51" s="11" customFormat="1" ht="13.5">
      <c r="B153" s="197"/>
      <c r="C153" s="198"/>
      <c r="D153" s="199" t="s">
        <v>146</v>
      </c>
      <c r="E153" s="200" t="s">
        <v>32</v>
      </c>
      <c r="F153" s="201" t="s">
        <v>170</v>
      </c>
      <c r="G153" s="198"/>
      <c r="H153" s="202">
        <v>8</v>
      </c>
      <c r="I153" s="203"/>
      <c r="J153" s="198"/>
      <c r="K153" s="198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146</v>
      </c>
      <c r="AU153" s="208" t="s">
        <v>22</v>
      </c>
      <c r="AV153" s="11" t="s">
        <v>22</v>
      </c>
      <c r="AW153" s="11" t="s">
        <v>39</v>
      </c>
      <c r="AX153" s="11" t="s">
        <v>23</v>
      </c>
      <c r="AY153" s="208" t="s">
        <v>135</v>
      </c>
    </row>
    <row r="154" spans="2:65" s="1" customFormat="1" ht="22.5" customHeight="1">
      <c r="B154" s="34"/>
      <c r="C154" s="183" t="s">
        <v>325</v>
      </c>
      <c r="D154" s="183" t="s">
        <v>137</v>
      </c>
      <c r="E154" s="184" t="s">
        <v>535</v>
      </c>
      <c r="F154" s="185" t="s">
        <v>536</v>
      </c>
      <c r="G154" s="186" t="s">
        <v>161</v>
      </c>
      <c r="H154" s="187">
        <v>330</v>
      </c>
      <c r="I154" s="188"/>
      <c r="J154" s="189">
        <f>ROUND(I154*H154,2)</f>
        <v>0</v>
      </c>
      <c r="K154" s="185" t="s">
        <v>410</v>
      </c>
      <c r="L154" s="54"/>
      <c r="M154" s="190" t="s">
        <v>32</v>
      </c>
      <c r="N154" s="191" t="s">
        <v>47</v>
      </c>
      <c r="O154" s="35"/>
      <c r="P154" s="192">
        <f>O154*H154</f>
        <v>0</v>
      </c>
      <c r="Q154" s="192">
        <v>0.00071</v>
      </c>
      <c r="R154" s="192">
        <f>Q154*H154</f>
        <v>0.2343</v>
      </c>
      <c r="S154" s="192">
        <v>0</v>
      </c>
      <c r="T154" s="193">
        <f>S154*H154</f>
        <v>0</v>
      </c>
      <c r="AR154" s="17" t="s">
        <v>142</v>
      </c>
      <c r="AT154" s="17" t="s">
        <v>137</v>
      </c>
      <c r="AU154" s="17" t="s">
        <v>22</v>
      </c>
      <c r="AY154" s="17" t="s">
        <v>135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7" t="s">
        <v>23</v>
      </c>
      <c r="BK154" s="194">
        <f>ROUND(I154*H154,2)</f>
        <v>0</v>
      </c>
      <c r="BL154" s="17" t="s">
        <v>142</v>
      </c>
      <c r="BM154" s="17" t="s">
        <v>537</v>
      </c>
    </row>
    <row r="155" spans="2:51" s="11" customFormat="1" ht="13.5">
      <c r="B155" s="197"/>
      <c r="C155" s="198"/>
      <c r="D155" s="199" t="s">
        <v>146</v>
      </c>
      <c r="E155" s="200" t="s">
        <v>32</v>
      </c>
      <c r="F155" s="201" t="s">
        <v>538</v>
      </c>
      <c r="G155" s="198"/>
      <c r="H155" s="202">
        <v>330</v>
      </c>
      <c r="I155" s="203"/>
      <c r="J155" s="198"/>
      <c r="K155" s="198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146</v>
      </c>
      <c r="AU155" s="208" t="s">
        <v>22</v>
      </c>
      <c r="AV155" s="11" t="s">
        <v>22</v>
      </c>
      <c r="AW155" s="11" t="s">
        <v>39</v>
      </c>
      <c r="AX155" s="11" t="s">
        <v>23</v>
      </c>
      <c r="AY155" s="208" t="s">
        <v>135</v>
      </c>
    </row>
    <row r="156" spans="2:65" s="1" customFormat="1" ht="31.5" customHeight="1">
      <c r="B156" s="34"/>
      <c r="C156" s="183" t="s">
        <v>331</v>
      </c>
      <c r="D156" s="183" t="s">
        <v>137</v>
      </c>
      <c r="E156" s="184" t="s">
        <v>539</v>
      </c>
      <c r="F156" s="185" t="s">
        <v>540</v>
      </c>
      <c r="G156" s="186" t="s">
        <v>161</v>
      </c>
      <c r="H156" s="187">
        <v>338</v>
      </c>
      <c r="I156" s="188"/>
      <c r="J156" s="189">
        <f>ROUND(I156*H156,2)</f>
        <v>0</v>
      </c>
      <c r="K156" s="185" t="s">
        <v>410</v>
      </c>
      <c r="L156" s="54"/>
      <c r="M156" s="190" t="s">
        <v>32</v>
      </c>
      <c r="N156" s="191" t="s">
        <v>47</v>
      </c>
      <c r="O156" s="35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AR156" s="17" t="s">
        <v>142</v>
      </c>
      <c r="AT156" s="17" t="s">
        <v>137</v>
      </c>
      <c r="AU156" s="17" t="s">
        <v>22</v>
      </c>
      <c r="AY156" s="17" t="s">
        <v>135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7" t="s">
        <v>23</v>
      </c>
      <c r="BK156" s="194">
        <f>ROUND(I156*H156,2)</f>
        <v>0</v>
      </c>
      <c r="BL156" s="17" t="s">
        <v>142</v>
      </c>
      <c r="BM156" s="17" t="s">
        <v>541</v>
      </c>
    </row>
    <row r="157" spans="2:51" s="11" customFormat="1" ht="13.5">
      <c r="B157" s="197"/>
      <c r="C157" s="198"/>
      <c r="D157" s="199" t="s">
        <v>146</v>
      </c>
      <c r="E157" s="200" t="s">
        <v>32</v>
      </c>
      <c r="F157" s="201" t="s">
        <v>542</v>
      </c>
      <c r="G157" s="198"/>
      <c r="H157" s="202">
        <v>338</v>
      </c>
      <c r="I157" s="203"/>
      <c r="J157" s="198"/>
      <c r="K157" s="198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146</v>
      </c>
      <c r="AU157" s="208" t="s">
        <v>22</v>
      </c>
      <c r="AV157" s="11" t="s">
        <v>22</v>
      </c>
      <c r="AW157" s="11" t="s">
        <v>39</v>
      </c>
      <c r="AX157" s="11" t="s">
        <v>76</v>
      </c>
      <c r="AY157" s="208" t="s">
        <v>135</v>
      </c>
    </row>
    <row r="158" spans="2:65" s="1" customFormat="1" ht="57" customHeight="1">
      <c r="B158" s="34"/>
      <c r="C158" s="183" t="s">
        <v>335</v>
      </c>
      <c r="D158" s="183" t="s">
        <v>137</v>
      </c>
      <c r="E158" s="184" t="s">
        <v>543</v>
      </c>
      <c r="F158" s="185" t="s">
        <v>544</v>
      </c>
      <c r="G158" s="186" t="s">
        <v>161</v>
      </c>
      <c r="H158" s="187">
        <v>125</v>
      </c>
      <c r="I158" s="188"/>
      <c r="J158" s="189">
        <f>ROUND(I158*H158,2)</f>
        <v>0</v>
      </c>
      <c r="K158" s="185" t="s">
        <v>410</v>
      </c>
      <c r="L158" s="54"/>
      <c r="M158" s="190" t="s">
        <v>32</v>
      </c>
      <c r="N158" s="191" t="s">
        <v>47</v>
      </c>
      <c r="O158" s="35"/>
      <c r="P158" s="192">
        <f>O158*H158</f>
        <v>0</v>
      </c>
      <c r="Q158" s="192">
        <v>0.08425</v>
      </c>
      <c r="R158" s="192">
        <f>Q158*H158</f>
        <v>10.53125</v>
      </c>
      <c r="S158" s="192">
        <v>0</v>
      </c>
      <c r="T158" s="193">
        <f>S158*H158</f>
        <v>0</v>
      </c>
      <c r="AR158" s="17" t="s">
        <v>142</v>
      </c>
      <c r="AT158" s="17" t="s">
        <v>137</v>
      </c>
      <c r="AU158" s="17" t="s">
        <v>22</v>
      </c>
      <c r="AY158" s="17" t="s">
        <v>135</v>
      </c>
      <c r="BE158" s="194">
        <f>IF(N158="základní",J158,0)</f>
        <v>0</v>
      </c>
      <c r="BF158" s="194">
        <f>IF(N158="snížená",J158,0)</f>
        <v>0</v>
      </c>
      <c r="BG158" s="194">
        <f>IF(N158="zákl. přenesená",J158,0)</f>
        <v>0</v>
      </c>
      <c r="BH158" s="194">
        <f>IF(N158="sníž. přenesená",J158,0)</f>
        <v>0</v>
      </c>
      <c r="BI158" s="194">
        <f>IF(N158="nulová",J158,0)</f>
        <v>0</v>
      </c>
      <c r="BJ158" s="17" t="s">
        <v>23</v>
      </c>
      <c r="BK158" s="194">
        <f>ROUND(I158*H158,2)</f>
        <v>0</v>
      </c>
      <c r="BL158" s="17" t="s">
        <v>142</v>
      </c>
      <c r="BM158" s="17" t="s">
        <v>545</v>
      </c>
    </row>
    <row r="159" spans="2:51" s="11" customFormat="1" ht="13.5">
      <c r="B159" s="197"/>
      <c r="C159" s="198"/>
      <c r="D159" s="199" t="s">
        <v>146</v>
      </c>
      <c r="E159" s="200" t="s">
        <v>32</v>
      </c>
      <c r="F159" s="201" t="s">
        <v>528</v>
      </c>
      <c r="G159" s="198"/>
      <c r="H159" s="202">
        <v>125</v>
      </c>
      <c r="I159" s="203"/>
      <c r="J159" s="198"/>
      <c r="K159" s="198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146</v>
      </c>
      <c r="AU159" s="208" t="s">
        <v>22</v>
      </c>
      <c r="AV159" s="11" t="s">
        <v>22</v>
      </c>
      <c r="AW159" s="11" t="s">
        <v>39</v>
      </c>
      <c r="AX159" s="11" t="s">
        <v>76</v>
      </c>
      <c r="AY159" s="208" t="s">
        <v>135</v>
      </c>
    </row>
    <row r="160" spans="2:65" s="1" customFormat="1" ht="31.5" customHeight="1">
      <c r="B160" s="34"/>
      <c r="C160" s="209" t="s">
        <v>339</v>
      </c>
      <c r="D160" s="209" t="s">
        <v>166</v>
      </c>
      <c r="E160" s="210" t="s">
        <v>546</v>
      </c>
      <c r="F160" s="211" t="s">
        <v>547</v>
      </c>
      <c r="G160" s="212" t="s">
        <v>161</v>
      </c>
      <c r="H160" s="213">
        <v>124</v>
      </c>
      <c r="I160" s="214"/>
      <c r="J160" s="215">
        <f>ROUND(I160*H160,2)</f>
        <v>0</v>
      </c>
      <c r="K160" s="211" t="s">
        <v>32</v>
      </c>
      <c r="L160" s="216"/>
      <c r="M160" s="217" t="s">
        <v>32</v>
      </c>
      <c r="N160" s="218" t="s">
        <v>47</v>
      </c>
      <c r="O160" s="35"/>
      <c r="P160" s="192">
        <f>O160*H160</f>
        <v>0</v>
      </c>
      <c r="Q160" s="192">
        <v>0.132</v>
      </c>
      <c r="R160" s="192">
        <f>Q160*H160</f>
        <v>16.368000000000002</v>
      </c>
      <c r="S160" s="192">
        <v>0</v>
      </c>
      <c r="T160" s="193">
        <f>S160*H160</f>
        <v>0</v>
      </c>
      <c r="AR160" s="17" t="s">
        <v>170</v>
      </c>
      <c r="AT160" s="17" t="s">
        <v>166</v>
      </c>
      <c r="AU160" s="17" t="s">
        <v>22</v>
      </c>
      <c r="AY160" s="17" t="s">
        <v>135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7" t="s">
        <v>23</v>
      </c>
      <c r="BK160" s="194">
        <f>ROUND(I160*H160,2)</f>
        <v>0</v>
      </c>
      <c r="BL160" s="17" t="s">
        <v>142</v>
      </c>
      <c r="BM160" s="17" t="s">
        <v>548</v>
      </c>
    </row>
    <row r="161" spans="2:51" s="11" customFormat="1" ht="13.5">
      <c r="B161" s="197"/>
      <c r="C161" s="198"/>
      <c r="D161" s="199" t="s">
        <v>146</v>
      </c>
      <c r="E161" s="200" t="s">
        <v>32</v>
      </c>
      <c r="F161" s="201" t="s">
        <v>549</v>
      </c>
      <c r="G161" s="198"/>
      <c r="H161" s="202">
        <v>124</v>
      </c>
      <c r="I161" s="203"/>
      <c r="J161" s="198"/>
      <c r="K161" s="198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146</v>
      </c>
      <c r="AU161" s="208" t="s">
        <v>22</v>
      </c>
      <c r="AV161" s="11" t="s">
        <v>22</v>
      </c>
      <c r="AW161" s="11" t="s">
        <v>39</v>
      </c>
      <c r="AX161" s="11" t="s">
        <v>76</v>
      </c>
      <c r="AY161" s="208" t="s">
        <v>135</v>
      </c>
    </row>
    <row r="162" spans="2:65" s="1" customFormat="1" ht="31.5" customHeight="1">
      <c r="B162" s="34"/>
      <c r="C162" s="209" t="s">
        <v>344</v>
      </c>
      <c r="D162" s="209" t="s">
        <v>166</v>
      </c>
      <c r="E162" s="210" t="s">
        <v>550</v>
      </c>
      <c r="F162" s="211" t="s">
        <v>551</v>
      </c>
      <c r="G162" s="212" t="s">
        <v>161</v>
      </c>
      <c r="H162" s="213">
        <v>1.2</v>
      </c>
      <c r="I162" s="214"/>
      <c r="J162" s="215">
        <f>ROUND(I162*H162,2)</f>
        <v>0</v>
      </c>
      <c r="K162" s="211" t="s">
        <v>32</v>
      </c>
      <c r="L162" s="216"/>
      <c r="M162" s="217" t="s">
        <v>32</v>
      </c>
      <c r="N162" s="218" t="s">
        <v>47</v>
      </c>
      <c r="O162" s="35"/>
      <c r="P162" s="192">
        <f>O162*H162</f>
        <v>0</v>
      </c>
      <c r="Q162" s="192">
        <v>0.183</v>
      </c>
      <c r="R162" s="192">
        <f>Q162*H162</f>
        <v>0.2196</v>
      </c>
      <c r="S162" s="192">
        <v>0</v>
      </c>
      <c r="T162" s="193">
        <f>S162*H162</f>
        <v>0</v>
      </c>
      <c r="AR162" s="17" t="s">
        <v>170</v>
      </c>
      <c r="AT162" s="17" t="s">
        <v>166</v>
      </c>
      <c r="AU162" s="17" t="s">
        <v>22</v>
      </c>
      <c r="AY162" s="17" t="s">
        <v>135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7" t="s">
        <v>23</v>
      </c>
      <c r="BK162" s="194">
        <f>ROUND(I162*H162,2)</f>
        <v>0</v>
      </c>
      <c r="BL162" s="17" t="s">
        <v>142</v>
      </c>
      <c r="BM162" s="17" t="s">
        <v>552</v>
      </c>
    </row>
    <row r="163" spans="2:51" s="11" customFormat="1" ht="13.5">
      <c r="B163" s="197"/>
      <c r="C163" s="198"/>
      <c r="D163" s="199" t="s">
        <v>146</v>
      </c>
      <c r="E163" s="200" t="s">
        <v>32</v>
      </c>
      <c r="F163" s="201" t="s">
        <v>553</v>
      </c>
      <c r="G163" s="198"/>
      <c r="H163" s="202">
        <v>1.2</v>
      </c>
      <c r="I163" s="203"/>
      <c r="J163" s="198"/>
      <c r="K163" s="198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146</v>
      </c>
      <c r="AU163" s="208" t="s">
        <v>22</v>
      </c>
      <c r="AV163" s="11" t="s">
        <v>22</v>
      </c>
      <c r="AW163" s="11" t="s">
        <v>39</v>
      </c>
      <c r="AX163" s="11" t="s">
        <v>76</v>
      </c>
      <c r="AY163" s="208" t="s">
        <v>135</v>
      </c>
    </row>
    <row r="164" spans="2:65" s="1" customFormat="1" ht="57" customHeight="1">
      <c r="B164" s="34"/>
      <c r="C164" s="183" t="s">
        <v>348</v>
      </c>
      <c r="D164" s="183" t="s">
        <v>137</v>
      </c>
      <c r="E164" s="184" t="s">
        <v>554</v>
      </c>
      <c r="F164" s="185" t="s">
        <v>555</v>
      </c>
      <c r="G164" s="186" t="s">
        <v>161</v>
      </c>
      <c r="H164" s="187">
        <v>25.6</v>
      </c>
      <c r="I164" s="188"/>
      <c r="J164" s="189">
        <f>ROUND(I164*H164,2)</f>
        <v>0</v>
      </c>
      <c r="K164" s="185" t="s">
        <v>410</v>
      </c>
      <c r="L164" s="54"/>
      <c r="M164" s="190" t="s">
        <v>32</v>
      </c>
      <c r="N164" s="191" t="s">
        <v>47</v>
      </c>
      <c r="O164" s="35"/>
      <c r="P164" s="192">
        <f>O164*H164</f>
        <v>0</v>
      </c>
      <c r="Q164" s="192">
        <v>0.08565</v>
      </c>
      <c r="R164" s="192">
        <f>Q164*H164</f>
        <v>2.1926400000000004</v>
      </c>
      <c r="S164" s="192">
        <v>0</v>
      </c>
      <c r="T164" s="193">
        <f>S164*H164</f>
        <v>0</v>
      </c>
      <c r="AR164" s="17" t="s">
        <v>142</v>
      </c>
      <c r="AT164" s="17" t="s">
        <v>137</v>
      </c>
      <c r="AU164" s="17" t="s">
        <v>22</v>
      </c>
      <c r="AY164" s="17" t="s">
        <v>135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17" t="s">
        <v>23</v>
      </c>
      <c r="BK164" s="194">
        <f>ROUND(I164*H164,2)</f>
        <v>0</v>
      </c>
      <c r="BL164" s="17" t="s">
        <v>142</v>
      </c>
      <c r="BM164" s="17" t="s">
        <v>556</v>
      </c>
    </row>
    <row r="165" spans="2:47" s="1" customFormat="1" ht="27">
      <c r="B165" s="34"/>
      <c r="C165" s="56"/>
      <c r="D165" s="195" t="s">
        <v>156</v>
      </c>
      <c r="E165" s="56"/>
      <c r="F165" s="196" t="s">
        <v>557</v>
      </c>
      <c r="G165" s="56"/>
      <c r="H165" s="56"/>
      <c r="I165" s="153"/>
      <c r="J165" s="56"/>
      <c r="K165" s="56"/>
      <c r="L165" s="54"/>
      <c r="M165" s="71"/>
      <c r="N165" s="35"/>
      <c r="O165" s="35"/>
      <c r="P165" s="35"/>
      <c r="Q165" s="35"/>
      <c r="R165" s="35"/>
      <c r="S165" s="35"/>
      <c r="T165" s="72"/>
      <c r="AT165" s="17" t="s">
        <v>156</v>
      </c>
      <c r="AU165" s="17" t="s">
        <v>22</v>
      </c>
    </row>
    <row r="166" spans="2:51" s="11" customFormat="1" ht="13.5">
      <c r="B166" s="197"/>
      <c r="C166" s="198"/>
      <c r="D166" s="199" t="s">
        <v>146</v>
      </c>
      <c r="E166" s="200" t="s">
        <v>32</v>
      </c>
      <c r="F166" s="201" t="s">
        <v>558</v>
      </c>
      <c r="G166" s="198"/>
      <c r="H166" s="202">
        <v>25.6</v>
      </c>
      <c r="I166" s="203"/>
      <c r="J166" s="198"/>
      <c r="K166" s="198"/>
      <c r="L166" s="204"/>
      <c r="M166" s="205"/>
      <c r="N166" s="206"/>
      <c r="O166" s="206"/>
      <c r="P166" s="206"/>
      <c r="Q166" s="206"/>
      <c r="R166" s="206"/>
      <c r="S166" s="206"/>
      <c r="T166" s="207"/>
      <c r="AT166" s="208" t="s">
        <v>146</v>
      </c>
      <c r="AU166" s="208" t="s">
        <v>22</v>
      </c>
      <c r="AV166" s="11" t="s">
        <v>22</v>
      </c>
      <c r="AW166" s="11" t="s">
        <v>39</v>
      </c>
      <c r="AX166" s="11" t="s">
        <v>76</v>
      </c>
      <c r="AY166" s="208" t="s">
        <v>135</v>
      </c>
    </row>
    <row r="167" spans="2:65" s="1" customFormat="1" ht="31.5" customHeight="1">
      <c r="B167" s="34"/>
      <c r="C167" s="209" t="s">
        <v>354</v>
      </c>
      <c r="D167" s="209" t="s">
        <v>166</v>
      </c>
      <c r="E167" s="210" t="s">
        <v>559</v>
      </c>
      <c r="F167" s="211" t="s">
        <v>547</v>
      </c>
      <c r="G167" s="212" t="s">
        <v>161</v>
      </c>
      <c r="H167" s="213">
        <v>20</v>
      </c>
      <c r="I167" s="214"/>
      <c r="J167" s="215">
        <f>ROUND(I167*H167,2)</f>
        <v>0</v>
      </c>
      <c r="K167" s="211" t="s">
        <v>32</v>
      </c>
      <c r="L167" s="216"/>
      <c r="M167" s="217" t="s">
        <v>32</v>
      </c>
      <c r="N167" s="218" t="s">
        <v>47</v>
      </c>
      <c r="O167" s="35"/>
      <c r="P167" s="192">
        <f>O167*H167</f>
        <v>0</v>
      </c>
      <c r="Q167" s="192">
        <v>0.132</v>
      </c>
      <c r="R167" s="192">
        <f>Q167*H167</f>
        <v>2.64</v>
      </c>
      <c r="S167" s="192">
        <v>0</v>
      </c>
      <c r="T167" s="193">
        <f>S167*H167</f>
        <v>0</v>
      </c>
      <c r="AR167" s="17" t="s">
        <v>170</v>
      </c>
      <c r="AT167" s="17" t="s">
        <v>166</v>
      </c>
      <c r="AU167" s="17" t="s">
        <v>22</v>
      </c>
      <c r="AY167" s="17" t="s">
        <v>135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17" t="s">
        <v>23</v>
      </c>
      <c r="BK167" s="194">
        <f>ROUND(I167*H167,2)</f>
        <v>0</v>
      </c>
      <c r="BL167" s="17" t="s">
        <v>142</v>
      </c>
      <c r="BM167" s="17" t="s">
        <v>560</v>
      </c>
    </row>
    <row r="168" spans="2:51" s="11" customFormat="1" ht="13.5">
      <c r="B168" s="197"/>
      <c r="C168" s="198"/>
      <c r="D168" s="199" t="s">
        <v>146</v>
      </c>
      <c r="E168" s="200" t="s">
        <v>32</v>
      </c>
      <c r="F168" s="201" t="s">
        <v>257</v>
      </c>
      <c r="G168" s="198"/>
      <c r="H168" s="202">
        <v>20</v>
      </c>
      <c r="I168" s="203"/>
      <c r="J168" s="198"/>
      <c r="K168" s="198"/>
      <c r="L168" s="204"/>
      <c r="M168" s="205"/>
      <c r="N168" s="206"/>
      <c r="O168" s="206"/>
      <c r="P168" s="206"/>
      <c r="Q168" s="206"/>
      <c r="R168" s="206"/>
      <c r="S168" s="206"/>
      <c r="T168" s="207"/>
      <c r="AT168" s="208" t="s">
        <v>146</v>
      </c>
      <c r="AU168" s="208" t="s">
        <v>22</v>
      </c>
      <c r="AV168" s="11" t="s">
        <v>22</v>
      </c>
      <c r="AW168" s="11" t="s">
        <v>39</v>
      </c>
      <c r="AX168" s="11" t="s">
        <v>76</v>
      </c>
      <c r="AY168" s="208" t="s">
        <v>135</v>
      </c>
    </row>
    <row r="169" spans="2:65" s="1" customFormat="1" ht="31.5" customHeight="1">
      <c r="B169" s="34"/>
      <c r="C169" s="209" t="s">
        <v>359</v>
      </c>
      <c r="D169" s="209" t="s">
        <v>166</v>
      </c>
      <c r="E169" s="210" t="s">
        <v>561</v>
      </c>
      <c r="F169" s="211" t="s">
        <v>562</v>
      </c>
      <c r="G169" s="212" t="s">
        <v>161</v>
      </c>
      <c r="H169" s="213">
        <v>5.6</v>
      </c>
      <c r="I169" s="214"/>
      <c r="J169" s="215">
        <f>ROUND(I169*H169,2)</f>
        <v>0</v>
      </c>
      <c r="K169" s="211" t="s">
        <v>32</v>
      </c>
      <c r="L169" s="216"/>
      <c r="M169" s="217" t="s">
        <v>32</v>
      </c>
      <c r="N169" s="218" t="s">
        <v>47</v>
      </c>
      <c r="O169" s="35"/>
      <c r="P169" s="192">
        <f>O169*H169</f>
        <v>0</v>
      </c>
      <c r="Q169" s="192">
        <v>0.183</v>
      </c>
      <c r="R169" s="192">
        <f>Q169*H169</f>
        <v>1.0248</v>
      </c>
      <c r="S169" s="192">
        <v>0</v>
      </c>
      <c r="T169" s="193">
        <f>S169*H169</f>
        <v>0</v>
      </c>
      <c r="AR169" s="17" t="s">
        <v>170</v>
      </c>
      <c r="AT169" s="17" t="s">
        <v>166</v>
      </c>
      <c r="AU169" s="17" t="s">
        <v>22</v>
      </c>
      <c r="AY169" s="17" t="s">
        <v>135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7" t="s">
        <v>23</v>
      </c>
      <c r="BK169" s="194">
        <f>ROUND(I169*H169,2)</f>
        <v>0</v>
      </c>
      <c r="BL169" s="17" t="s">
        <v>142</v>
      </c>
      <c r="BM169" s="17" t="s">
        <v>563</v>
      </c>
    </row>
    <row r="170" spans="2:51" s="11" customFormat="1" ht="13.5">
      <c r="B170" s="197"/>
      <c r="C170" s="198"/>
      <c r="D170" s="195" t="s">
        <v>146</v>
      </c>
      <c r="E170" s="219" t="s">
        <v>32</v>
      </c>
      <c r="F170" s="220" t="s">
        <v>564</v>
      </c>
      <c r="G170" s="198"/>
      <c r="H170" s="221">
        <v>5.6</v>
      </c>
      <c r="I170" s="203"/>
      <c r="J170" s="198"/>
      <c r="K170" s="198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146</v>
      </c>
      <c r="AU170" s="208" t="s">
        <v>22</v>
      </c>
      <c r="AV170" s="11" t="s">
        <v>22</v>
      </c>
      <c r="AW170" s="11" t="s">
        <v>39</v>
      </c>
      <c r="AX170" s="11" t="s">
        <v>76</v>
      </c>
      <c r="AY170" s="208" t="s">
        <v>135</v>
      </c>
    </row>
    <row r="171" spans="2:63" s="10" customFormat="1" ht="29.85" customHeight="1">
      <c r="B171" s="166"/>
      <c r="C171" s="167"/>
      <c r="D171" s="180" t="s">
        <v>75</v>
      </c>
      <c r="E171" s="181" t="s">
        <v>170</v>
      </c>
      <c r="F171" s="181" t="s">
        <v>565</v>
      </c>
      <c r="G171" s="167"/>
      <c r="H171" s="167"/>
      <c r="I171" s="170"/>
      <c r="J171" s="182">
        <f>BK171</f>
        <v>0</v>
      </c>
      <c r="K171" s="167"/>
      <c r="L171" s="172"/>
      <c r="M171" s="173"/>
      <c r="N171" s="174"/>
      <c r="O171" s="174"/>
      <c r="P171" s="175">
        <f>SUM(P172:P175)</f>
        <v>0</v>
      </c>
      <c r="Q171" s="174"/>
      <c r="R171" s="175">
        <f>SUM(R172:R175)</f>
        <v>0.021660000000000002</v>
      </c>
      <c r="S171" s="174"/>
      <c r="T171" s="176">
        <f>SUM(T172:T175)</f>
        <v>0</v>
      </c>
      <c r="AR171" s="177" t="s">
        <v>23</v>
      </c>
      <c r="AT171" s="178" t="s">
        <v>75</v>
      </c>
      <c r="AU171" s="178" t="s">
        <v>23</v>
      </c>
      <c r="AY171" s="177" t="s">
        <v>135</v>
      </c>
      <c r="BK171" s="179">
        <f>SUM(BK172:BK175)</f>
        <v>0</v>
      </c>
    </row>
    <row r="172" spans="2:65" s="1" customFormat="1" ht="22.5" customHeight="1">
      <c r="B172" s="34"/>
      <c r="C172" s="183" t="s">
        <v>366</v>
      </c>
      <c r="D172" s="183" t="s">
        <v>137</v>
      </c>
      <c r="E172" s="184" t="s">
        <v>566</v>
      </c>
      <c r="F172" s="185" t="s">
        <v>567</v>
      </c>
      <c r="G172" s="186" t="s">
        <v>140</v>
      </c>
      <c r="H172" s="187">
        <v>3</v>
      </c>
      <c r="I172" s="188"/>
      <c r="J172" s="189">
        <f>ROUND(I172*H172,2)</f>
        <v>0</v>
      </c>
      <c r="K172" s="185" t="s">
        <v>32</v>
      </c>
      <c r="L172" s="54"/>
      <c r="M172" s="190" t="s">
        <v>32</v>
      </c>
      <c r="N172" s="191" t="s">
        <v>47</v>
      </c>
      <c r="O172" s="35"/>
      <c r="P172" s="192">
        <f>O172*H172</f>
        <v>0</v>
      </c>
      <c r="Q172" s="192">
        <v>0.00047</v>
      </c>
      <c r="R172" s="192">
        <f>Q172*H172</f>
        <v>0.00141</v>
      </c>
      <c r="S172" s="192">
        <v>0</v>
      </c>
      <c r="T172" s="193">
        <f>S172*H172</f>
        <v>0</v>
      </c>
      <c r="AR172" s="17" t="s">
        <v>142</v>
      </c>
      <c r="AT172" s="17" t="s">
        <v>137</v>
      </c>
      <c r="AU172" s="17" t="s">
        <v>22</v>
      </c>
      <c r="AY172" s="17" t="s">
        <v>135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7" t="s">
        <v>23</v>
      </c>
      <c r="BK172" s="194">
        <f>ROUND(I172*H172,2)</f>
        <v>0</v>
      </c>
      <c r="BL172" s="17" t="s">
        <v>142</v>
      </c>
      <c r="BM172" s="17" t="s">
        <v>568</v>
      </c>
    </row>
    <row r="173" spans="2:51" s="11" customFormat="1" ht="13.5">
      <c r="B173" s="197"/>
      <c r="C173" s="198"/>
      <c r="D173" s="199" t="s">
        <v>146</v>
      </c>
      <c r="E173" s="200" t="s">
        <v>32</v>
      </c>
      <c r="F173" s="201" t="s">
        <v>151</v>
      </c>
      <c r="G173" s="198"/>
      <c r="H173" s="202">
        <v>3</v>
      </c>
      <c r="I173" s="203"/>
      <c r="J173" s="198"/>
      <c r="K173" s="198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146</v>
      </c>
      <c r="AU173" s="208" t="s">
        <v>22</v>
      </c>
      <c r="AV173" s="11" t="s">
        <v>22</v>
      </c>
      <c r="AW173" s="11" t="s">
        <v>39</v>
      </c>
      <c r="AX173" s="11" t="s">
        <v>23</v>
      </c>
      <c r="AY173" s="208" t="s">
        <v>135</v>
      </c>
    </row>
    <row r="174" spans="2:65" s="1" customFormat="1" ht="22.5" customHeight="1">
      <c r="B174" s="34"/>
      <c r="C174" s="209" t="s">
        <v>372</v>
      </c>
      <c r="D174" s="209" t="s">
        <v>166</v>
      </c>
      <c r="E174" s="210" t="s">
        <v>569</v>
      </c>
      <c r="F174" s="211" t="s">
        <v>570</v>
      </c>
      <c r="G174" s="212" t="s">
        <v>140</v>
      </c>
      <c r="H174" s="213">
        <v>3</v>
      </c>
      <c r="I174" s="214"/>
      <c r="J174" s="215">
        <f>ROUND(I174*H174,2)</f>
        <v>0</v>
      </c>
      <c r="K174" s="211" t="s">
        <v>32</v>
      </c>
      <c r="L174" s="216"/>
      <c r="M174" s="217" t="s">
        <v>32</v>
      </c>
      <c r="N174" s="218" t="s">
        <v>47</v>
      </c>
      <c r="O174" s="35"/>
      <c r="P174" s="192">
        <f>O174*H174</f>
        <v>0</v>
      </c>
      <c r="Q174" s="192">
        <v>0.00675</v>
      </c>
      <c r="R174" s="192">
        <f>Q174*H174</f>
        <v>0.02025</v>
      </c>
      <c r="S174" s="192">
        <v>0</v>
      </c>
      <c r="T174" s="193">
        <f>S174*H174</f>
        <v>0</v>
      </c>
      <c r="AR174" s="17" t="s">
        <v>170</v>
      </c>
      <c r="AT174" s="17" t="s">
        <v>166</v>
      </c>
      <c r="AU174" s="17" t="s">
        <v>22</v>
      </c>
      <c r="AY174" s="17" t="s">
        <v>135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7" t="s">
        <v>23</v>
      </c>
      <c r="BK174" s="194">
        <f>ROUND(I174*H174,2)</f>
        <v>0</v>
      </c>
      <c r="BL174" s="17" t="s">
        <v>142</v>
      </c>
      <c r="BM174" s="17" t="s">
        <v>571</v>
      </c>
    </row>
    <row r="175" spans="2:51" s="11" customFormat="1" ht="13.5">
      <c r="B175" s="197"/>
      <c r="C175" s="198"/>
      <c r="D175" s="195" t="s">
        <v>146</v>
      </c>
      <c r="E175" s="219" t="s">
        <v>32</v>
      </c>
      <c r="F175" s="220" t="s">
        <v>151</v>
      </c>
      <c r="G175" s="198"/>
      <c r="H175" s="221">
        <v>3</v>
      </c>
      <c r="I175" s="203"/>
      <c r="J175" s="198"/>
      <c r="K175" s="198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146</v>
      </c>
      <c r="AU175" s="208" t="s">
        <v>22</v>
      </c>
      <c r="AV175" s="11" t="s">
        <v>22</v>
      </c>
      <c r="AW175" s="11" t="s">
        <v>39</v>
      </c>
      <c r="AX175" s="11" t="s">
        <v>23</v>
      </c>
      <c r="AY175" s="208" t="s">
        <v>135</v>
      </c>
    </row>
    <row r="176" spans="2:63" s="10" customFormat="1" ht="29.85" customHeight="1">
      <c r="B176" s="166"/>
      <c r="C176" s="167"/>
      <c r="D176" s="180" t="s">
        <v>75</v>
      </c>
      <c r="E176" s="181" t="s">
        <v>192</v>
      </c>
      <c r="F176" s="181" t="s">
        <v>572</v>
      </c>
      <c r="G176" s="167"/>
      <c r="H176" s="167"/>
      <c r="I176" s="170"/>
      <c r="J176" s="182">
        <f>BK176</f>
        <v>0</v>
      </c>
      <c r="K176" s="167"/>
      <c r="L176" s="172"/>
      <c r="M176" s="173"/>
      <c r="N176" s="174"/>
      <c r="O176" s="174"/>
      <c r="P176" s="175">
        <f>P177+SUM(P178:P201)</f>
        <v>0</v>
      </c>
      <c r="Q176" s="174"/>
      <c r="R176" s="175">
        <f>R177+SUM(R178:R201)</f>
        <v>53.101850999999996</v>
      </c>
      <c r="S176" s="174"/>
      <c r="T176" s="176">
        <f>T177+SUM(T178:T201)</f>
        <v>0.482</v>
      </c>
      <c r="AR176" s="177" t="s">
        <v>23</v>
      </c>
      <c r="AT176" s="178" t="s">
        <v>75</v>
      </c>
      <c r="AU176" s="178" t="s">
        <v>23</v>
      </c>
      <c r="AY176" s="177" t="s">
        <v>135</v>
      </c>
      <c r="BK176" s="179">
        <f>BK177+SUM(BK178:BK201)</f>
        <v>0</v>
      </c>
    </row>
    <row r="177" spans="2:65" s="1" customFormat="1" ht="22.5" customHeight="1">
      <c r="B177" s="34"/>
      <c r="C177" s="209" t="s">
        <v>377</v>
      </c>
      <c r="D177" s="209" t="s">
        <v>166</v>
      </c>
      <c r="E177" s="210" t="s">
        <v>573</v>
      </c>
      <c r="F177" s="211" t="s">
        <v>574</v>
      </c>
      <c r="G177" s="212" t="s">
        <v>229</v>
      </c>
      <c r="H177" s="213">
        <v>14.3</v>
      </c>
      <c r="I177" s="214"/>
      <c r="J177" s="215">
        <f>ROUND(I177*H177,2)</f>
        <v>0</v>
      </c>
      <c r="K177" s="211" t="s">
        <v>410</v>
      </c>
      <c r="L177" s="216"/>
      <c r="M177" s="217" t="s">
        <v>32</v>
      </c>
      <c r="N177" s="218" t="s">
        <v>47</v>
      </c>
      <c r="O177" s="35"/>
      <c r="P177" s="192">
        <f>O177*H177</f>
        <v>0</v>
      </c>
      <c r="Q177" s="192">
        <v>0.0242</v>
      </c>
      <c r="R177" s="192">
        <f>Q177*H177</f>
        <v>0.34606000000000003</v>
      </c>
      <c r="S177" s="192">
        <v>0</v>
      </c>
      <c r="T177" s="193">
        <f>S177*H177</f>
        <v>0</v>
      </c>
      <c r="AR177" s="17" t="s">
        <v>170</v>
      </c>
      <c r="AT177" s="17" t="s">
        <v>166</v>
      </c>
      <c r="AU177" s="17" t="s">
        <v>22</v>
      </c>
      <c r="AY177" s="17" t="s">
        <v>135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17" t="s">
        <v>23</v>
      </c>
      <c r="BK177" s="194">
        <f>ROUND(I177*H177,2)</f>
        <v>0</v>
      </c>
      <c r="BL177" s="17" t="s">
        <v>142</v>
      </c>
      <c r="BM177" s="17" t="s">
        <v>575</v>
      </c>
    </row>
    <row r="178" spans="2:51" s="11" customFormat="1" ht="13.5">
      <c r="B178" s="197"/>
      <c r="C178" s="198"/>
      <c r="D178" s="199" t="s">
        <v>146</v>
      </c>
      <c r="E178" s="200" t="s">
        <v>32</v>
      </c>
      <c r="F178" s="201" t="s">
        <v>576</v>
      </c>
      <c r="G178" s="198"/>
      <c r="H178" s="202">
        <v>14.3</v>
      </c>
      <c r="I178" s="203"/>
      <c r="J178" s="198"/>
      <c r="K178" s="198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146</v>
      </c>
      <c r="AU178" s="208" t="s">
        <v>22</v>
      </c>
      <c r="AV178" s="11" t="s">
        <v>22</v>
      </c>
      <c r="AW178" s="11" t="s">
        <v>39</v>
      </c>
      <c r="AX178" s="11" t="s">
        <v>23</v>
      </c>
      <c r="AY178" s="208" t="s">
        <v>135</v>
      </c>
    </row>
    <row r="179" spans="2:65" s="1" customFormat="1" ht="22.5" customHeight="1">
      <c r="B179" s="34"/>
      <c r="C179" s="209" t="s">
        <v>383</v>
      </c>
      <c r="D179" s="209" t="s">
        <v>166</v>
      </c>
      <c r="E179" s="210" t="s">
        <v>577</v>
      </c>
      <c r="F179" s="211" t="s">
        <v>578</v>
      </c>
      <c r="G179" s="212" t="s">
        <v>229</v>
      </c>
      <c r="H179" s="213">
        <v>235.5</v>
      </c>
      <c r="I179" s="214"/>
      <c r="J179" s="215">
        <f>ROUND(I179*H179,2)</f>
        <v>0</v>
      </c>
      <c r="K179" s="211" t="s">
        <v>32</v>
      </c>
      <c r="L179" s="216"/>
      <c r="M179" s="217" t="s">
        <v>32</v>
      </c>
      <c r="N179" s="218" t="s">
        <v>47</v>
      </c>
      <c r="O179" s="35"/>
      <c r="P179" s="192">
        <f>O179*H179</f>
        <v>0</v>
      </c>
      <c r="Q179" s="192">
        <v>0.0821</v>
      </c>
      <c r="R179" s="192">
        <f>Q179*H179</f>
        <v>19.33455</v>
      </c>
      <c r="S179" s="192">
        <v>0</v>
      </c>
      <c r="T179" s="193">
        <f>S179*H179</f>
        <v>0</v>
      </c>
      <c r="AR179" s="17" t="s">
        <v>170</v>
      </c>
      <c r="AT179" s="17" t="s">
        <v>166</v>
      </c>
      <c r="AU179" s="17" t="s">
        <v>22</v>
      </c>
      <c r="AY179" s="17" t="s">
        <v>135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7" t="s">
        <v>23</v>
      </c>
      <c r="BK179" s="194">
        <f>ROUND(I179*H179,2)</f>
        <v>0</v>
      </c>
      <c r="BL179" s="17" t="s">
        <v>142</v>
      </c>
      <c r="BM179" s="17" t="s">
        <v>579</v>
      </c>
    </row>
    <row r="180" spans="2:51" s="11" customFormat="1" ht="13.5">
      <c r="B180" s="197"/>
      <c r="C180" s="198"/>
      <c r="D180" s="199" t="s">
        <v>146</v>
      </c>
      <c r="E180" s="200" t="s">
        <v>32</v>
      </c>
      <c r="F180" s="201" t="s">
        <v>580</v>
      </c>
      <c r="G180" s="198"/>
      <c r="H180" s="202">
        <v>235.5</v>
      </c>
      <c r="I180" s="203"/>
      <c r="J180" s="198"/>
      <c r="K180" s="198"/>
      <c r="L180" s="204"/>
      <c r="M180" s="205"/>
      <c r="N180" s="206"/>
      <c r="O180" s="206"/>
      <c r="P180" s="206"/>
      <c r="Q180" s="206"/>
      <c r="R180" s="206"/>
      <c r="S180" s="206"/>
      <c r="T180" s="207"/>
      <c r="AT180" s="208" t="s">
        <v>146</v>
      </c>
      <c r="AU180" s="208" t="s">
        <v>22</v>
      </c>
      <c r="AV180" s="11" t="s">
        <v>22</v>
      </c>
      <c r="AW180" s="11" t="s">
        <v>39</v>
      </c>
      <c r="AX180" s="11" t="s">
        <v>23</v>
      </c>
      <c r="AY180" s="208" t="s">
        <v>135</v>
      </c>
    </row>
    <row r="181" spans="2:65" s="1" customFormat="1" ht="31.5" customHeight="1">
      <c r="B181" s="34"/>
      <c r="C181" s="183" t="s">
        <v>387</v>
      </c>
      <c r="D181" s="183" t="s">
        <v>137</v>
      </c>
      <c r="E181" s="184" t="s">
        <v>581</v>
      </c>
      <c r="F181" s="185" t="s">
        <v>582</v>
      </c>
      <c r="G181" s="186" t="s">
        <v>140</v>
      </c>
      <c r="H181" s="187">
        <v>11.1</v>
      </c>
      <c r="I181" s="188"/>
      <c r="J181" s="189">
        <f>ROUND(I181*H181,2)</f>
        <v>0</v>
      </c>
      <c r="K181" s="185" t="s">
        <v>410</v>
      </c>
      <c r="L181" s="54"/>
      <c r="M181" s="190" t="s">
        <v>32</v>
      </c>
      <c r="N181" s="191" t="s">
        <v>47</v>
      </c>
      <c r="O181" s="35"/>
      <c r="P181" s="192">
        <f>O181*H181</f>
        <v>0</v>
      </c>
      <c r="Q181" s="192">
        <v>0.06101</v>
      </c>
      <c r="R181" s="192">
        <f>Q181*H181</f>
        <v>0.677211</v>
      </c>
      <c r="S181" s="192">
        <v>0</v>
      </c>
      <c r="T181" s="193">
        <f>S181*H181</f>
        <v>0</v>
      </c>
      <c r="AR181" s="17" t="s">
        <v>142</v>
      </c>
      <c r="AT181" s="17" t="s">
        <v>137</v>
      </c>
      <c r="AU181" s="17" t="s">
        <v>22</v>
      </c>
      <c r="AY181" s="17" t="s">
        <v>135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17" t="s">
        <v>23</v>
      </c>
      <c r="BK181" s="194">
        <f>ROUND(I181*H181,2)</f>
        <v>0</v>
      </c>
      <c r="BL181" s="17" t="s">
        <v>142</v>
      </c>
      <c r="BM181" s="17" t="s">
        <v>583</v>
      </c>
    </row>
    <row r="182" spans="2:51" s="11" customFormat="1" ht="13.5">
      <c r="B182" s="197"/>
      <c r="C182" s="198"/>
      <c r="D182" s="199" t="s">
        <v>146</v>
      </c>
      <c r="E182" s="200" t="s">
        <v>32</v>
      </c>
      <c r="F182" s="201" t="s">
        <v>584</v>
      </c>
      <c r="G182" s="198"/>
      <c r="H182" s="202">
        <v>11.1</v>
      </c>
      <c r="I182" s="203"/>
      <c r="J182" s="198"/>
      <c r="K182" s="198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146</v>
      </c>
      <c r="AU182" s="208" t="s">
        <v>22</v>
      </c>
      <c r="AV182" s="11" t="s">
        <v>22</v>
      </c>
      <c r="AW182" s="11" t="s">
        <v>39</v>
      </c>
      <c r="AX182" s="11" t="s">
        <v>76</v>
      </c>
      <c r="AY182" s="208" t="s">
        <v>135</v>
      </c>
    </row>
    <row r="183" spans="2:65" s="1" customFormat="1" ht="22.5" customHeight="1">
      <c r="B183" s="34"/>
      <c r="C183" s="209" t="s">
        <v>391</v>
      </c>
      <c r="D183" s="209" t="s">
        <v>166</v>
      </c>
      <c r="E183" s="210" t="s">
        <v>585</v>
      </c>
      <c r="F183" s="211" t="s">
        <v>586</v>
      </c>
      <c r="G183" s="212" t="s">
        <v>229</v>
      </c>
      <c r="H183" s="213">
        <v>4</v>
      </c>
      <c r="I183" s="214"/>
      <c r="J183" s="215">
        <f>ROUND(I183*H183,2)</f>
        <v>0</v>
      </c>
      <c r="K183" s="211" t="s">
        <v>32</v>
      </c>
      <c r="L183" s="216"/>
      <c r="M183" s="217" t="s">
        <v>32</v>
      </c>
      <c r="N183" s="218" t="s">
        <v>47</v>
      </c>
      <c r="O183" s="35"/>
      <c r="P183" s="192">
        <f>O183*H183</f>
        <v>0</v>
      </c>
      <c r="Q183" s="192">
        <v>0.0059</v>
      </c>
      <c r="R183" s="192">
        <f>Q183*H183</f>
        <v>0.0236</v>
      </c>
      <c r="S183" s="192">
        <v>0</v>
      </c>
      <c r="T183" s="193">
        <f>S183*H183</f>
        <v>0</v>
      </c>
      <c r="AR183" s="17" t="s">
        <v>170</v>
      </c>
      <c r="AT183" s="17" t="s">
        <v>166</v>
      </c>
      <c r="AU183" s="17" t="s">
        <v>22</v>
      </c>
      <c r="AY183" s="17" t="s">
        <v>135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7" t="s">
        <v>23</v>
      </c>
      <c r="BK183" s="194">
        <f>ROUND(I183*H183,2)</f>
        <v>0</v>
      </c>
      <c r="BL183" s="17" t="s">
        <v>142</v>
      </c>
      <c r="BM183" s="17" t="s">
        <v>587</v>
      </c>
    </row>
    <row r="184" spans="2:47" s="1" customFormat="1" ht="40.5">
      <c r="B184" s="34"/>
      <c r="C184" s="56"/>
      <c r="D184" s="195" t="s">
        <v>156</v>
      </c>
      <c r="E184" s="56"/>
      <c r="F184" s="196" t="s">
        <v>588</v>
      </c>
      <c r="G184" s="56"/>
      <c r="H184" s="56"/>
      <c r="I184" s="153"/>
      <c r="J184" s="56"/>
      <c r="K184" s="56"/>
      <c r="L184" s="54"/>
      <c r="M184" s="71"/>
      <c r="N184" s="35"/>
      <c r="O184" s="35"/>
      <c r="P184" s="35"/>
      <c r="Q184" s="35"/>
      <c r="R184" s="35"/>
      <c r="S184" s="35"/>
      <c r="T184" s="72"/>
      <c r="AT184" s="17" t="s">
        <v>156</v>
      </c>
      <c r="AU184" s="17" t="s">
        <v>22</v>
      </c>
    </row>
    <row r="185" spans="2:51" s="11" customFormat="1" ht="13.5">
      <c r="B185" s="197"/>
      <c r="C185" s="198"/>
      <c r="D185" s="199" t="s">
        <v>146</v>
      </c>
      <c r="E185" s="200" t="s">
        <v>32</v>
      </c>
      <c r="F185" s="201" t="s">
        <v>142</v>
      </c>
      <c r="G185" s="198"/>
      <c r="H185" s="202">
        <v>4</v>
      </c>
      <c r="I185" s="203"/>
      <c r="J185" s="198"/>
      <c r="K185" s="198"/>
      <c r="L185" s="204"/>
      <c r="M185" s="205"/>
      <c r="N185" s="206"/>
      <c r="O185" s="206"/>
      <c r="P185" s="206"/>
      <c r="Q185" s="206"/>
      <c r="R185" s="206"/>
      <c r="S185" s="206"/>
      <c r="T185" s="207"/>
      <c r="AT185" s="208" t="s">
        <v>146</v>
      </c>
      <c r="AU185" s="208" t="s">
        <v>22</v>
      </c>
      <c r="AV185" s="11" t="s">
        <v>22</v>
      </c>
      <c r="AW185" s="11" t="s">
        <v>39</v>
      </c>
      <c r="AX185" s="11" t="s">
        <v>23</v>
      </c>
      <c r="AY185" s="208" t="s">
        <v>135</v>
      </c>
    </row>
    <row r="186" spans="2:65" s="1" customFormat="1" ht="31.5" customHeight="1">
      <c r="B186" s="34"/>
      <c r="C186" s="183" t="s">
        <v>395</v>
      </c>
      <c r="D186" s="183" t="s">
        <v>137</v>
      </c>
      <c r="E186" s="184" t="s">
        <v>589</v>
      </c>
      <c r="F186" s="185" t="s">
        <v>590</v>
      </c>
      <c r="G186" s="186" t="s">
        <v>140</v>
      </c>
      <c r="H186" s="187">
        <v>14.3</v>
      </c>
      <c r="I186" s="188"/>
      <c r="J186" s="189">
        <f>ROUND(I186*H186,2)</f>
        <v>0</v>
      </c>
      <c r="K186" s="185" t="s">
        <v>32</v>
      </c>
      <c r="L186" s="54"/>
      <c r="M186" s="190" t="s">
        <v>32</v>
      </c>
      <c r="N186" s="191" t="s">
        <v>47</v>
      </c>
      <c r="O186" s="35"/>
      <c r="P186" s="192">
        <f>O186*H186</f>
        <v>0</v>
      </c>
      <c r="Q186" s="192">
        <v>0.1554</v>
      </c>
      <c r="R186" s="192">
        <f>Q186*H186</f>
        <v>2.22222</v>
      </c>
      <c r="S186" s="192">
        <v>0</v>
      </c>
      <c r="T186" s="193">
        <f>S186*H186</f>
        <v>0</v>
      </c>
      <c r="AR186" s="17" t="s">
        <v>142</v>
      </c>
      <c r="AT186" s="17" t="s">
        <v>137</v>
      </c>
      <c r="AU186" s="17" t="s">
        <v>22</v>
      </c>
      <c r="AY186" s="17" t="s">
        <v>135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17" t="s">
        <v>23</v>
      </c>
      <c r="BK186" s="194">
        <f>ROUND(I186*H186,2)</f>
        <v>0</v>
      </c>
      <c r="BL186" s="17" t="s">
        <v>142</v>
      </c>
      <c r="BM186" s="17" t="s">
        <v>591</v>
      </c>
    </row>
    <row r="187" spans="2:51" s="11" customFormat="1" ht="13.5">
      <c r="B187" s="197"/>
      <c r="C187" s="198"/>
      <c r="D187" s="199" t="s">
        <v>146</v>
      </c>
      <c r="E187" s="200" t="s">
        <v>32</v>
      </c>
      <c r="F187" s="201" t="s">
        <v>576</v>
      </c>
      <c r="G187" s="198"/>
      <c r="H187" s="202">
        <v>14.3</v>
      </c>
      <c r="I187" s="203"/>
      <c r="J187" s="198"/>
      <c r="K187" s="198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146</v>
      </c>
      <c r="AU187" s="208" t="s">
        <v>22</v>
      </c>
      <c r="AV187" s="11" t="s">
        <v>22</v>
      </c>
      <c r="AW187" s="11" t="s">
        <v>39</v>
      </c>
      <c r="AX187" s="11" t="s">
        <v>23</v>
      </c>
      <c r="AY187" s="208" t="s">
        <v>135</v>
      </c>
    </row>
    <row r="188" spans="2:65" s="1" customFormat="1" ht="44.25" customHeight="1">
      <c r="B188" s="34"/>
      <c r="C188" s="183" t="s">
        <v>400</v>
      </c>
      <c r="D188" s="183" t="s">
        <v>137</v>
      </c>
      <c r="E188" s="184" t="s">
        <v>592</v>
      </c>
      <c r="F188" s="185" t="s">
        <v>593</v>
      </c>
      <c r="G188" s="186" t="s">
        <v>140</v>
      </c>
      <c r="H188" s="187">
        <v>235.5</v>
      </c>
      <c r="I188" s="188"/>
      <c r="J188" s="189">
        <f>ROUND(I188*H188,2)</f>
        <v>0</v>
      </c>
      <c r="K188" s="185" t="s">
        <v>410</v>
      </c>
      <c r="L188" s="54"/>
      <c r="M188" s="190" t="s">
        <v>32</v>
      </c>
      <c r="N188" s="191" t="s">
        <v>47</v>
      </c>
      <c r="O188" s="35"/>
      <c r="P188" s="192">
        <f>O188*H188</f>
        <v>0</v>
      </c>
      <c r="Q188" s="192">
        <v>0.1295</v>
      </c>
      <c r="R188" s="192">
        <f>Q188*H188</f>
        <v>30.49725</v>
      </c>
      <c r="S188" s="192">
        <v>0</v>
      </c>
      <c r="T188" s="193">
        <f>S188*H188</f>
        <v>0</v>
      </c>
      <c r="AR188" s="17" t="s">
        <v>142</v>
      </c>
      <c r="AT188" s="17" t="s">
        <v>137</v>
      </c>
      <c r="AU188" s="17" t="s">
        <v>22</v>
      </c>
      <c r="AY188" s="17" t="s">
        <v>135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7" t="s">
        <v>23</v>
      </c>
      <c r="BK188" s="194">
        <f>ROUND(I188*H188,2)</f>
        <v>0</v>
      </c>
      <c r="BL188" s="17" t="s">
        <v>142</v>
      </c>
      <c r="BM188" s="17" t="s">
        <v>594</v>
      </c>
    </row>
    <row r="189" spans="2:51" s="11" customFormat="1" ht="13.5">
      <c r="B189" s="197"/>
      <c r="C189" s="198"/>
      <c r="D189" s="199" t="s">
        <v>146</v>
      </c>
      <c r="E189" s="200" t="s">
        <v>32</v>
      </c>
      <c r="F189" s="201" t="s">
        <v>595</v>
      </c>
      <c r="G189" s="198"/>
      <c r="H189" s="202">
        <v>235.5</v>
      </c>
      <c r="I189" s="203"/>
      <c r="J189" s="198"/>
      <c r="K189" s="198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146</v>
      </c>
      <c r="AU189" s="208" t="s">
        <v>22</v>
      </c>
      <c r="AV189" s="11" t="s">
        <v>22</v>
      </c>
      <c r="AW189" s="11" t="s">
        <v>39</v>
      </c>
      <c r="AX189" s="11" t="s">
        <v>23</v>
      </c>
      <c r="AY189" s="208" t="s">
        <v>135</v>
      </c>
    </row>
    <row r="190" spans="2:65" s="1" customFormat="1" ht="31.5" customHeight="1">
      <c r="B190" s="34"/>
      <c r="C190" s="183" t="s">
        <v>596</v>
      </c>
      <c r="D190" s="183" t="s">
        <v>137</v>
      </c>
      <c r="E190" s="184" t="s">
        <v>597</v>
      </c>
      <c r="F190" s="185" t="s">
        <v>598</v>
      </c>
      <c r="G190" s="186" t="s">
        <v>140</v>
      </c>
      <c r="H190" s="187">
        <v>16</v>
      </c>
      <c r="I190" s="188"/>
      <c r="J190" s="189">
        <f>ROUND(I190*H190,2)</f>
        <v>0</v>
      </c>
      <c r="K190" s="185" t="s">
        <v>410</v>
      </c>
      <c r="L190" s="54"/>
      <c r="M190" s="190" t="s">
        <v>32</v>
      </c>
      <c r="N190" s="191" t="s">
        <v>47</v>
      </c>
      <c r="O190" s="35"/>
      <c r="P190" s="192">
        <f>O190*H190</f>
        <v>0</v>
      </c>
      <c r="Q190" s="192">
        <v>0</v>
      </c>
      <c r="R190" s="192">
        <f>Q190*H190</f>
        <v>0</v>
      </c>
      <c r="S190" s="192">
        <v>0</v>
      </c>
      <c r="T190" s="193">
        <f>S190*H190</f>
        <v>0</v>
      </c>
      <c r="AR190" s="17" t="s">
        <v>142</v>
      </c>
      <c r="AT190" s="17" t="s">
        <v>137</v>
      </c>
      <c r="AU190" s="17" t="s">
        <v>22</v>
      </c>
      <c r="AY190" s="17" t="s">
        <v>135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17" t="s">
        <v>23</v>
      </c>
      <c r="BK190" s="194">
        <f>ROUND(I190*H190,2)</f>
        <v>0</v>
      </c>
      <c r="BL190" s="17" t="s">
        <v>142</v>
      </c>
      <c r="BM190" s="17" t="s">
        <v>599</v>
      </c>
    </row>
    <row r="191" spans="2:51" s="11" customFormat="1" ht="13.5">
      <c r="B191" s="197"/>
      <c r="C191" s="198"/>
      <c r="D191" s="199" t="s">
        <v>146</v>
      </c>
      <c r="E191" s="200" t="s">
        <v>32</v>
      </c>
      <c r="F191" s="201" t="s">
        <v>230</v>
      </c>
      <c r="G191" s="198"/>
      <c r="H191" s="202">
        <v>16</v>
      </c>
      <c r="I191" s="203"/>
      <c r="J191" s="198"/>
      <c r="K191" s="198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146</v>
      </c>
      <c r="AU191" s="208" t="s">
        <v>22</v>
      </c>
      <c r="AV191" s="11" t="s">
        <v>22</v>
      </c>
      <c r="AW191" s="11" t="s">
        <v>39</v>
      </c>
      <c r="AX191" s="11" t="s">
        <v>76</v>
      </c>
      <c r="AY191" s="208" t="s">
        <v>135</v>
      </c>
    </row>
    <row r="192" spans="2:65" s="1" customFormat="1" ht="44.25" customHeight="1">
      <c r="B192" s="34"/>
      <c r="C192" s="183" t="s">
        <v>600</v>
      </c>
      <c r="D192" s="183" t="s">
        <v>137</v>
      </c>
      <c r="E192" s="184" t="s">
        <v>601</v>
      </c>
      <c r="F192" s="185" t="s">
        <v>602</v>
      </c>
      <c r="G192" s="186" t="s">
        <v>140</v>
      </c>
      <c r="H192" s="187">
        <v>16</v>
      </c>
      <c r="I192" s="188"/>
      <c r="J192" s="189">
        <f>ROUND(I192*H192,2)</f>
        <v>0</v>
      </c>
      <c r="K192" s="185" t="s">
        <v>410</v>
      </c>
      <c r="L192" s="54"/>
      <c r="M192" s="190" t="s">
        <v>32</v>
      </c>
      <c r="N192" s="191" t="s">
        <v>47</v>
      </c>
      <c r="O192" s="35"/>
      <c r="P192" s="192">
        <f>O192*H192</f>
        <v>0</v>
      </c>
      <c r="Q192" s="192">
        <v>6E-05</v>
      </c>
      <c r="R192" s="192">
        <f>Q192*H192</f>
        <v>0.00096</v>
      </c>
      <c r="S192" s="192">
        <v>0</v>
      </c>
      <c r="T192" s="193">
        <f>S192*H192</f>
        <v>0</v>
      </c>
      <c r="AR192" s="17" t="s">
        <v>142</v>
      </c>
      <c r="AT192" s="17" t="s">
        <v>137</v>
      </c>
      <c r="AU192" s="17" t="s">
        <v>22</v>
      </c>
      <c r="AY192" s="17" t="s">
        <v>135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7" t="s">
        <v>23</v>
      </c>
      <c r="BK192" s="194">
        <f>ROUND(I192*H192,2)</f>
        <v>0</v>
      </c>
      <c r="BL192" s="17" t="s">
        <v>142</v>
      </c>
      <c r="BM192" s="17" t="s">
        <v>603</v>
      </c>
    </row>
    <row r="193" spans="2:51" s="11" customFormat="1" ht="13.5">
      <c r="B193" s="197"/>
      <c r="C193" s="198"/>
      <c r="D193" s="199" t="s">
        <v>146</v>
      </c>
      <c r="E193" s="200" t="s">
        <v>32</v>
      </c>
      <c r="F193" s="201" t="s">
        <v>230</v>
      </c>
      <c r="G193" s="198"/>
      <c r="H193" s="202">
        <v>16</v>
      </c>
      <c r="I193" s="203"/>
      <c r="J193" s="198"/>
      <c r="K193" s="198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146</v>
      </c>
      <c r="AU193" s="208" t="s">
        <v>22</v>
      </c>
      <c r="AV193" s="11" t="s">
        <v>22</v>
      </c>
      <c r="AW193" s="11" t="s">
        <v>39</v>
      </c>
      <c r="AX193" s="11" t="s">
        <v>76</v>
      </c>
      <c r="AY193" s="208" t="s">
        <v>135</v>
      </c>
    </row>
    <row r="194" spans="2:65" s="1" customFormat="1" ht="22.5" customHeight="1">
      <c r="B194" s="34"/>
      <c r="C194" s="183" t="s">
        <v>604</v>
      </c>
      <c r="D194" s="183" t="s">
        <v>137</v>
      </c>
      <c r="E194" s="184" t="s">
        <v>605</v>
      </c>
      <c r="F194" s="185" t="s">
        <v>606</v>
      </c>
      <c r="G194" s="186" t="s">
        <v>140</v>
      </c>
      <c r="H194" s="187">
        <v>16</v>
      </c>
      <c r="I194" s="188"/>
      <c r="J194" s="189">
        <f>ROUND(I194*H194,2)</f>
        <v>0</v>
      </c>
      <c r="K194" s="185" t="s">
        <v>410</v>
      </c>
      <c r="L194" s="54"/>
      <c r="M194" s="190" t="s">
        <v>32</v>
      </c>
      <c r="N194" s="191" t="s">
        <v>47</v>
      </c>
      <c r="O194" s="35"/>
      <c r="P194" s="192">
        <f>O194*H194</f>
        <v>0</v>
      </c>
      <c r="Q194" s="192">
        <v>0</v>
      </c>
      <c r="R194" s="192">
        <f>Q194*H194</f>
        <v>0</v>
      </c>
      <c r="S194" s="192">
        <v>0</v>
      </c>
      <c r="T194" s="193">
        <f>S194*H194</f>
        <v>0</v>
      </c>
      <c r="AR194" s="17" t="s">
        <v>142</v>
      </c>
      <c r="AT194" s="17" t="s">
        <v>137</v>
      </c>
      <c r="AU194" s="17" t="s">
        <v>22</v>
      </c>
      <c r="AY194" s="17" t="s">
        <v>135</v>
      </c>
      <c r="BE194" s="194">
        <f>IF(N194="základní",J194,0)</f>
        <v>0</v>
      </c>
      <c r="BF194" s="194">
        <f>IF(N194="snížená",J194,0)</f>
        <v>0</v>
      </c>
      <c r="BG194" s="194">
        <f>IF(N194="zákl. přenesená",J194,0)</f>
        <v>0</v>
      </c>
      <c r="BH194" s="194">
        <f>IF(N194="sníž. přenesená",J194,0)</f>
        <v>0</v>
      </c>
      <c r="BI194" s="194">
        <f>IF(N194="nulová",J194,0)</f>
        <v>0</v>
      </c>
      <c r="BJ194" s="17" t="s">
        <v>23</v>
      </c>
      <c r="BK194" s="194">
        <f>ROUND(I194*H194,2)</f>
        <v>0</v>
      </c>
      <c r="BL194" s="17" t="s">
        <v>142</v>
      </c>
      <c r="BM194" s="17" t="s">
        <v>607</v>
      </c>
    </row>
    <row r="195" spans="2:51" s="11" customFormat="1" ht="13.5">
      <c r="B195" s="197"/>
      <c r="C195" s="198"/>
      <c r="D195" s="199" t="s">
        <v>146</v>
      </c>
      <c r="E195" s="200" t="s">
        <v>32</v>
      </c>
      <c r="F195" s="201" t="s">
        <v>230</v>
      </c>
      <c r="G195" s="198"/>
      <c r="H195" s="202">
        <v>16</v>
      </c>
      <c r="I195" s="203"/>
      <c r="J195" s="198"/>
      <c r="K195" s="198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146</v>
      </c>
      <c r="AU195" s="208" t="s">
        <v>22</v>
      </c>
      <c r="AV195" s="11" t="s">
        <v>22</v>
      </c>
      <c r="AW195" s="11" t="s">
        <v>39</v>
      </c>
      <c r="AX195" s="11" t="s">
        <v>23</v>
      </c>
      <c r="AY195" s="208" t="s">
        <v>135</v>
      </c>
    </row>
    <row r="196" spans="2:65" s="1" customFormat="1" ht="22.5" customHeight="1">
      <c r="B196" s="34"/>
      <c r="C196" s="183" t="s">
        <v>608</v>
      </c>
      <c r="D196" s="183" t="s">
        <v>137</v>
      </c>
      <c r="E196" s="184" t="s">
        <v>609</v>
      </c>
      <c r="F196" s="185" t="s">
        <v>610</v>
      </c>
      <c r="G196" s="186" t="s">
        <v>140</v>
      </c>
      <c r="H196" s="187">
        <v>42</v>
      </c>
      <c r="I196" s="188"/>
      <c r="J196" s="189">
        <f>ROUND(I196*H196,2)</f>
        <v>0</v>
      </c>
      <c r="K196" s="185" t="s">
        <v>410</v>
      </c>
      <c r="L196" s="54"/>
      <c r="M196" s="190" t="s">
        <v>32</v>
      </c>
      <c r="N196" s="191" t="s">
        <v>47</v>
      </c>
      <c r="O196" s="35"/>
      <c r="P196" s="192">
        <f>O196*H196</f>
        <v>0</v>
      </c>
      <c r="Q196" s="192">
        <v>0</v>
      </c>
      <c r="R196" s="192">
        <f>Q196*H196</f>
        <v>0</v>
      </c>
      <c r="S196" s="192">
        <v>0</v>
      </c>
      <c r="T196" s="193">
        <f>S196*H196</f>
        <v>0</v>
      </c>
      <c r="AR196" s="17" t="s">
        <v>142</v>
      </c>
      <c r="AT196" s="17" t="s">
        <v>137</v>
      </c>
      <c r="AU196" s="17" t="s">
        <v>22</v>
      </c>
      <c r="AY196" s="17" t="s">
        <v>135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17" t="s">
        <v>23</v>
      </c>
      <c r="BK196" s="194">
        <f>ROUND(I196*H196,2)</f>
        <v>0</v>
      </c>
      <c r="BL196" s="17" t="s">
        <v>142</v>
      </c>
      <c r="BM196" s="17" t="s">
        <v>611</v>
      </c>
    </row>
    <row r="197" spans="2:51" s="11" customFormat="1" ht="13.5">
      <c r="B197" s="197"/>
      <c r="C197" s="198"/>
      <c r="D197" s="199" t="s">
        <v>146</v>
      </c>
      <c r="E197" s="200" t="s">
        <v>32</v>
      </c>
      <c r="F197" s="201" t="s">
        <v>612</v>
      </c>
      <c r="G197" s="198"/>
      <c r="H197" s="202">
        <v>42</v>
      </c>
      <c r="I197" s="203"/>
      <c r="J197" s="198"/>
      <c r="K197" s="198"/>
      <c r="L197" s="204"/>
      <c r="M197" s="205"/>
      <c r="N197" s="206"/>
      <c r="O197" s="206"/>
      <c r="P197" s="206"/>
      <c r="Q197" s="206"/>
      <c r="R197" s="206"/>
      <c r="S197" s="206"/>
      <c r="T197" s="207"/>
      <c r="AT197" s="208" t="s">
        <v>146</v>
      </c>
      <c r="AU197" s="208" t="s">
        <v>22</v>
      </c>
      <c r="AV197" s="11" t="s">
        <v>22</v>
      </c>
      <c r="AW197" s="11" t="s">
        <v>39</v>
      </c>
      <c r="AX197" s="11" t="s">
        <v>76</v>
      </c>
      <c r="AY197" s="208" t="s">
        <v>135</v>
      </c>
    </row>
    <row r="198" spans="2:65" s="1" customFormat="1" ht="22.5" customHeight="1">
      <c r="B198" s="34"/>
      <c r="C198" s="183" t="s">
        <v>613</v>
      </c>
      <c r="D198" s="183" t="s">
        <v>137</v>
      </c>
      <c r="E198" s="184" t="s">
        <v>614</v>
      </c>
      <c r="F198" s="185" t="s">
        <v>615</v>
      </c>
      <c r="G198" s="186" t="s">
        <v>161</v>
      </c>
      <c r="H198" s="187">
        <v>330</v>
      </c>
      <c r="I198" s="188"/>
      <c r="J198" s="189">
        <f>ROUND(I198*H198,2)</f>
        <v>0</v>
      </c>
      <c r="K198" s="185" t="s">
        <v>32</v>
      </c>
      <c r="L198" s="54"/>
      <c r="M198" s="190" t="s">
        <v>32</v>
      </c>
      <c r="N198" s="191" t="s">
        <v>47</v>
      </c>
      <c r="O198" s="35"/>
      <c r="P198" s="192">
        <f>O198*H198</f>
        <v>0</v>
      </c>
      <c r="Q198" s="192">
        <v>0</v>
      </c>
      <c r="R198" s="192">
        <f>Q198*H198</f>
        <v>0</v>
      </c>
      <c r="S198" s="192">
        <v>0</v>
      </c>
      <c r="T198" s="193">
        <f>S198*H198</f>
        <v>0</v>
      </c>
      <c r="AR198" s="17" t="s">
        <v>142</v>
      </c>
      <c r="AT198" s="17" t="s">
        <v>137</v>
      </c>
      <c r="AU198" s="17" t="s">
        <v>22</v>
      </c>
      <c r="AY198" s="17" t="s">
        <v>135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17" t="s">
        <v>23</v>
      </c>
      <c r="BK198" s="194">
        <f>ROUND(I198*H198,2)</f>
        <v>0</v>
      </c>
      <c r="BL198" s="17" t="s">
        <v>142</v>
      </c>
      <c r="BM198" s="17" t="s">
        <v>616</v>
      </c>
    </row>
    <row r="199" spans="2:51" s="11" customFormat="1" ht="13.5">
      <c r="B199" s="197"/>
      <c r="C199" s="198"/>
      <c r="D199" s="199" t="s">
        <v>146</v>
      </c>
      <c r="E199" s="200" t="s">
        <v>32</v>
      </c>
      <c r="F199" s="201" t="s">
        <v>538</v>
      </c>
      <c r="G199" s="198"/>
      <c r="H199" s="202">
        <v>330</v>
      </c>
      <c r="I199" s="203"/>
      <c r="J199" s="198"/>
      <c r="K199" s="198"/>
      <c r="L199" s="204"/>
      <c r="M199" s="205"/>
      <c r="N199" s="206"/>
      <c r="O199" s="206"/>
      <c r="P199" s="206"/>
      <c r="Q199" s="206"/>
      <c r="R199" s="206"/>
      <c r="S199" s="206"/>
      <c r="T199" s="207"/>
      <c r="AT199" s="208" t="s">
        <v>146</v>
      </c>
      <c r="AU199" s="208" t="s">
        <v>22</v>
      </c>
      <c r="AV199" s="11" t="s">
        <v>22</v>
      </c>
      <c r="AW199" s="11" t="s">
        <v>39</v>
      </c>
      <c r="AX199" s="11" t="s">
        <v>23</v>
      </c>
      <c r="AY199" s="208" t="s">
        <v>135</v>
      </c>
    </row>
    <row r="200" spans="2:65" s="1" customFormat="1" ht="22.5" customHeight="1">
      <c r="B200" s="34"/>
      <c r="C200" s="183" t="s">
        <v>14</v>
      </c>
      <c r="D200" s="183" t="s">
        <v>137</v>
      </c>
      <c r="E200" s="184" t="s">
        <v>617</v>
      </c>
      <c r="F200" s="185" t="s">
        <v>618</v>
      </c>
      <c r="G200" s="186" t="s">
        <v>229</v>
      </c>
      <c r="H200" s="187">
        <v>1</v>
      </c>
      <c r="I200" s="188"/>
      <c r="J200" s="189">
        <f>ROUND(I200*H200,2)</f>
        <v>0</v>
      </c>
      <c r="K200" s="185" t="s">
        <v>141</v>
      </c>
      <c r="L200" s="54"/>
      <c r="M200" s="190" t="s">
        <v>32</v>
      </c>
      <c r="N200" s="191" t="s">
        <v>47</v>
      </c>
      <c r="O200" s="35"/>
      <c r="P200" s="192">
        <f>O200*H200</f>
        <v>0</v>
      </c>
      <c r="Q200" s="192">
        <v>0</v>
      </c>
      <c r="R200" s="192">
        <f>Q200*H200</f>
        <v>0</v>
      </c>
      <c r="S200" s="192">
        <v>0.482</v>
      </c>
      <c r="T200" s="193">
        <f>S200*H200</f>
        <v>0.482</v>
      </c>
      <c r="AR200" s="17" t="s">
        <v>142</v>
      </c>
      <c r="AT200" s="17" t="s">
        <v>137</v>
      </c>
      <c r="AU200" s="17" t="s">
        <v>22</v>
      </c>
      <c r="AY200" s="17" t="s">
        <v>135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17" t="s">
        <v>23</v>
      </c>
      <c r="BK200" s="194">
        <f>ROUND(I200*H200,2)</f>
        <v>0</v>
      </c>
      <c r="BL200" s="17" t="s">
        <v>142</v>
      </c>
      <c r="BM200" s="17" t="s">
        <v>619</v>
      </c>
    </row>
    <row r="201" spans="2:63" s="10" customFormat="1" ht="22.35" customHeight="1">
      <c r="B201" s="166"/>
      <c r="C201" s="167"/>
      <c r="D201" s="180" t="s">
        <v>75</v>
      </c>
      <c r="E201" s="181" t="s">
        <v>210</v>
      </c>
      <c r="F201" s="181" t="s">
        <v>211</v>
      </c>
      <c r="G201" s="167"/>
      <c r="H201" s="167"/>
      <c r="I201" s="170"/>
      <c r="J201" s="182">
        <f>BK201</f>
        <v>0</v>
      </c>
      <c r="K201" s="167"/>
      <c r="L201" s="172"/>
      <c r="M201" s="173"/>
      <c r="N201" s="174"/>
      <c r="O201" s="174"/>
      <c r="P201" s="175">
        <f>SUM(P202:P221)</f>
        <v>0</v>
      </c>
      <c r="Q201" s="174"/>
      <c r="R201" s="175">
        <f>SUM(R202:R221)</f>
        <v>0</v>
      </c>
      <c r="S201" s="174"/>
      <c r="T201" s="176">
        <f>SUM(T202:T221)</f>
        <v>0</v>
      </c>
      <c r="AR201" s="177" t="s">
        <v>23</v>
      </c>
      <c r="AT201" s="178" t="s">
        <v>75</v>
      </c>
      <c r="AU201" s="178" t="s">
        <v>22</v>
      </c>
      <c r="AY201" s="177" t="s">
        <v>135</v>
      </c>
      <c r="BK201" s="179">
        <f>SUM(BK202:BK221)</f>
        <v>0</v>
      </c>
    </row>
    <row r="202" spans="2:65" s="1" customFormat="1" ht="22.5" customHeight="1">
      <c r="B202" s="34"/>
      <c r="C202" s="183" t="s">
        <v>620</v>
      </c>
      <c r="D202" s="183" t="s">
        <v>137</v>
      </c>
      <c r="E202" s="184" t="s">
        <v>621</v>
      </c>
      <c r="F202" s="185" t="s">
        <v>622</v>
      </c>
      <c r="G202" s="186" t="s">
        <v>199</v>
      </c>
      <c r="H202" s="187">
        <v>40.749</v>
      </c>
      <c r="I202" s="188"/>
      <c r="J202" s="189">
        <f>ROUND(I202*H202,2)</f>
        <v>0</v>
      </c>
      <c r="K202" s="185" t="s">
        <v>410</v>
      </c>
      <c r="L202" s="54"/>
      <c r="M202" s="190" t="s">
        <v>32</v>
      </c>
      <c r="N202" s="191" t="s">
        <v>47</v>
      </c>
      <c r="O202" s="35"/>
      <c r="P202" s="192">
        <f>O202*H202</f>
        <v>0</v>
      </c>
      <c r="Q202" s="192">
        <v>0</v>
      </c>
      <c r="R202" s="192">
        <f>Q202*H202</f>
        <v>0</v>
      </c>
      <c r="S202" s="192">
        <v>0</v>
      </c>
      <c r="T202" s="193">
        <f>S202*H202</f>
        <v>0</v>
      </c>
      <c r="AR202" s="17" t="s">
        <v>142</v>
      </c>
      <c r="AT202" s="17" t="s">
        <v>137</v>
      </c>
      <c r="AU202" s="17" t="s">
        <v>151</v>
      </c>
      <c r="AY202" s="17" t="s">
        <v>135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17" t="s">
        <v>23</v>
      </c>
      <c r="BK202" s="194">
        <f>ROUND(I202*H202,2)</f>
        <v>0</v>
      </c>
      <c r="BL202" s="17" t="s">
        <v>142</v>
      </c>
      <c r="BM202" s="17" t="s">
        <v>623</v>
      </c>
    </row>
    <row r="203" spans="2:51" s="13" customFormat="1" ht="13.5">
      <c r="B203" s="239"/>
      <c r="C203" s="240"/>
      <c r="D203" s="195" t="s">
        <v>146</v>
      </c>
      <c r="E203" s="241" t="s">
        <v>32</v>
      </c>
      <c r="F203" s="242" t="s">
        <v>624</v>
      </c>
      <c r="G203" s="240"/>
      <c r="H203" s="243" t="s">
        <v>32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AT203" s="249" t="s">
        <v>146</v>
      </c>
      <c r="AU203" s="249" t="s">
        <v>151</v>
      </c>
      <c r="AV203" s="13" t="s">
        <v>23</v>
      </c>
      <c r="AW203" s="13" t="s">
        <v>39</v>
      </c>
      <c r="AX203" s="13" t="s">
        <v>76</v>
      </c>
      <c r="AY203" s="249" t="s">
        <v>135</v>
      </c>
    </row>
    <row r="204" spans="2:51" s="11" customFormat="1" ht="13.5">
      <c r="B204" s="197"/>
      <c r="C204" s="198"/>
      <c r="D204" s="195" t="s">
        <v>146</v>
      </c>
      <c r="E204" s="219" t="s">
        <v>32</v>
      </c>
      <c r="F204" s="220" t="s">
        <v>625</v>
      </c>
      <c r="G204" s="198"/>
      <c r="H204" s="221">
        <v>29.283</v>
      </c>
      <c r="I204" s="203"/>
      <c r="J204" s="198"/>
      <c r="K204" s="198"/>
      <c r="L204" s="204"/>
      <c r="M204" s="205"/>
      <c r="N204" s="206"/>
      <c r="O204" s="206"/>
      <c r="P204" s="206"/>
      <c r="Q204" s="206"/>
      <c r="R204" s="206"/>
      <c r="S204" s="206"/>
      <c r="T204" s="207"/>
      <c r="AT204" s="208" t="s">
        <v>146</v>
      </c>
      <c r="AU204" s="208" t="s">
        <v>151</v>
      </c>
      <c r="AV204" s="11" t="s">
        <v>22</v>
      </c>
      <c r="AW204" s="11" t="s">
        <v>39</v>
      </c>
      <c r="AX204" s="11" t="s">
        <v>76</v>
      </c>
      <c r="AY204" s="208" t="s">
        <v>135</v>
      </c>
    </row>
    <row r="205" spans="2:51" s="11" customFormat="1" ht="13.5">
      <c r="B205" s="197"/>
      <c r="C205" s="198"/>
      <c r="D205" s="199" t="s">
        <v>146</v>
      </c>
      <c r="E205" s="200" t="s">
        <v>32</v>
      </c>
      <c r="F205" s="201" t="s">
        <v>626</v>
      </c>
      <c r="G205" s="198"/>
      <c r="H205" s="202">
        <v>11.466</v>
      </c>
      <c r="I205" s="203"/>
      <c r="J205" s="198"/>
      <c r="K205" s="198"/>
      <c r="L205" s="204"/>
      <c r="M205" s="205"/>
      <c r="N205" s="206"/>
      <c r="O205" s="206"/>
      <c r="P205" s="206"/>
      <c r="Q205" s="206"/>
      <c r="R205" s="206"/>
      <c r="S205" s="206"/>
      <c r="T205" s="207"/>
      <c r="AT205" s="208" t="s">
        <v>146</v>
      </c>
      <c r="AU205" s="208" t="s">
        <v>151</v>
      </c>
      <c r="AV205" s="11" t="s">
        <v>22</v>
      </c>
      <c r="AW205" s="11" t="s">
        <v>39</v>
      </c>
      <c r="AX205" s="11" t="s">
        <v>76</v>
      </c>
      <c r="AY205" s="208" t="s">
        <v>135</v>
      </c>
    </row>
    <row r="206" spans="2:65" s="1" customFormat="1" ht="22.5" customHeight="1">
      <c r="B206" s="34"/>
      <c r="C206" s="183" t="s">
        <v>627</v>
      </c>
      <c r="D206" s="183" t="s">
        <v>137</v>
      </c>
      <c r="E206" s="184" t="s">
        <v>628</v>
      </c>
      <c r="F206" s="185" t="s">
        <v>629</v>
      </c>
      <c r="G206" s="186" t="s">
        <v>199</v>
      </c>
      <c r="H206" s="187">
        <v>366.741</v>
      </c>
      <c r="I206" s="188"/>
      <c r="J206" s="189">
        <f>ROUND(I206*H206,2)</f>
        <v>0</v>
      </c>
      <c r="K206" s="185" t="s">
        <v>32</v>
      </c>
      <c r="L206" s="54"/>
      <c r="M206" s="190" t="s">
        <v>32</v>
      </c>
      <c r="N206" s="191" t="s">
        <v>47</v>
      </c>
      <c r="O206" s="35"/>
      <c r="P206" s="192">
        <f>O206*H206</f>
        <v>0</v>
      </c>
      <c r="Q206" s="192">
        <v>0</v>
      </c>
      <c r="R206" s="192">
        <f>Q206*H206</f>
        <v>0</v>
      </c>
      <c r="S206" s="192">
        <v>0</v>
      </c>
      <c r="T206" s="193">
        <f>S206*H206</f>
        <v>0</v>
      </c>
      <c r="AR206" s="17" t="s">
        <v>142</v>
      </c>
      <c r="AT206" s="17" t="s">
        <v>137</v>
      </c>
      <c r="AU206" s="17" t="s">
        <v>151</v>
      </c>
      <c r="AY206" s="17" t="s">
        <v>135</v>
      </c>
      <c r="BE206" s="194">
        <f>IF(N206="základní",J206,0)</f>
        <v>0</v>
      </c>
      <c r="BF206" s="194">
        <f>IF(N206="snížená",J206,0)</f>
        <v>0</v>
      </c>
      <c r="BG206" s="194">
        <f>IF(N206="zákl. přenesená",J206,0)</f>
        <v>0</v>
      </c>
      <c r="BH206" s="194">
        <f>IF(N206="sníž. přenesená",J206,0)</f>
        <v>0</v>
      </c>
      <c r="BI206" s="194">
        <f>IF(N206="nulová",J206,0)</f>
        <v>0</v>
      </c>
      <c r="BJ206" s="17" t="s">
        <v>23</v>
      </c>
      <c r="BK206" s="194">
        <f>ROUND(I206*H206,2)</f>
        <v>0</v>
      </c>
      <c r="BL206" s="17" t="s">
        <v>142</v>
      </c>
      <c r="BM206" s="17" t="s">
        <v>630</v>
      </c>
    </row>
    <row r="207" spans="2:51" s="11" customFormat="1" ht="13.5">
      <c r="B207" s="197"/>
      <c r="C207" s="198"/>
      <c r="D207" s="195" t="s">
        <v>146</v>
      </c>
      <c r="E207" s="219" t="s">
        <v>32</v>
      </c>
      <c r="F207" s="220" t="s">
        <v>631</v>
      </c>
      <c r="G207" s="198"/>
      <c r="H207" s="221">
        <v>366.741</v>
      </c>
      <c r="I207" s="203"/>
      <c r="J207" s="198"/>
      <c r="K207" s="198"/>
      <c r="L207" s="204"/>
      <c r="M207" s="205"/>
      <c r="N207" s="206"/>
      <c r="O207" s="206"/>
      <c r="P207" s="206"/>
      <c r="Q207" s="206"/>
      <c r="R207" s="206"/>
      <c r="S207" s="206"/>
      <c r="T207" s="207"/>
      <c r="AT207" s="208" t="s">
        <v>146</v>
      </c>
      <c r="AU207" s="208" t="s">
        <v>151</v>
      </c>
      <c r="AV207" s="11" t="s">
        <v>22</v>
      </c>
      <c r="AW207" s="11" t="s">
        <v>39</v>
      </c>
      <c r="AX207" s="11" t="s">
        <v>76</v>
      </c>
      <c r="AY207" s="208" t="s">
        <v>135</v>
      </c>
    </row>
    <row r="208" spans="2:51" s="12" customFormat="1" ht="13.5">
      <c r="B208" s="225"/>
      <c r="C208" s="226"/>
      <c r="D208" s="199" t="s">
        <v>146</v>
      </c>
      <c r="E208" s="227" t="s">
        <v>32</v>
      </c>
      <c r="F208" s="228" t="s">
        <v>353</v>
      </c>
      <c r="G208" s="226"/>
      <c r="H208" s="229">
        <v>366.741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AT208" s="235" t="s">
        <v>146</v>
      </c>
      <c r="AU208" s="235" t="s">
        <v>151</v>
      </c>
      <c r="AV208" s="12" t="s">
        <v>142</v>
      </c>
      <c r="AW208" s="12" t="s">
        <v>4</v>
      </c>
      <c r="AX208" s="12" t="s">
        <v>23</v>
      </c>
      <c r="AY208" s="235" t="s">
        <v>135</v>
      </c>
    </row>
    <row r="209" spans="2:65" s="1" customFormat="1" ht="22.5" customHeight="1">
      <c r="B209" s="34"/>
      <c r="C209" s="183" t="s">
        <v>458</v>
      </c>
      <c r="D209" s="183" t="s">
        <v>137</v>
      </c>
      <c r="E209" s="184" t="s">
        <v>632</v>
      </c>
      <c r="F209" s="185" t="s">
        <v>633</v>
      </c>
      <c r="G209" s="186" t="s">
        <v>199</v>
      </c>
      <c r="H209" s="187">
        <v>113.035</v>
      </c>
      <c r="I209" s="188"/>
      <c r="J209" s="189">
        <f>ROUND(I209*H209,2)</f>
        <v>0</v>
      </c>
      <c r="K209" s="185" t="s">
        <v>410</v>
      </c>
      <c r="L209" s="54"/>
      <c r="M209" s="190" t="s">
        <v>32</v>
      </c>
      <c r="N209" s="191" t="s">
        <v>47</v>
      </c>
      <c r="O209" s="35"/>
      <c r="P209" s="192">
        <f>O209*H209</f>
        <v>0</v>
      </c>
      <c r="Q209" s="192">
        <v>0</v>
      </c>
      <c r="R209" s="192">
        <f>Q209*H209</f>
        <v>0</v>
      </c>
      <c r="S209" s="192">
        <v>0</v>
      </c>
      <c r="T209" s="193">
        <f>S209*H209</f>
        <v>0</v>
      </c>
      <c r="AR209" s="17" t="s">
        <v>142</v>
      </c>
      <c r="AT209" s="17" t="s">
        <v>137</v>
      </c>
      <c r="AU209" s="17" t="s">
        <v>151</v>
      </c>
      <c r="AY209" s="17" t="s">
        <v>135</v>
      </c>
      <c r="BE209" s="194">
        <f>IF(N209="základní",J209,0)</f>
        <v>0</v>
      </c>
      <c r="BF209" s="194">
        <f>IF(N209="snížená",J209,0)</f>
        <v>0</v>
      </c>
      <c r="BG209" s="194">
        <f>IF(N209="zákl. přenesená",J209,0)</f>
        <v>0</v>
      </c>
      <c r="BH209" s="194">
        <f>IF(N209="sníž. přenesená",J209,0)</f>
        <v>0</v>
      </c>
      <c r="BI209" s="194">
        <f>IF(N209="nulová",J209,0)</f>
        <v>0</v>
      </c>
      <c r="BJ209" s="17" t="s">
        <v>23</v>
      </c>
      <c r="BK209" s="194">
        <f>ROUND(I209*H209,2)</f>
        <v>0</v>
      </c>
      <c r="BL209" s="17" t="s">
        <v>142</v>
      </c>
      <c r="BM209" s="17" t="s">
        <v>634</v>
      </c>
    </row>
    <row r="210" spans="2:51" s="11" customFormat="1" ht="13.5">
      <c r="B210" s="197"/>
      <c r="C210" s="198"/>
      <c r="D210" s="199" t="s">
        <v>146</v>
      </c>
      <c r="E210" s="200" t="s">
        <v>32</v>
      </c>
      <c r="F210" s="201" t="s">
        <v>635</v>
      </c>
      <c r="G210" s="198"/>
      <c r="H210" s="202">
        <v>113.035</v>
      </c>
      <c r="I210" s="203"/>
      <c r="J210" s="198"/>
      <c r="K210" s="198"/>
      <c r="L210" s="204"/>
      <c r="M210" s="205"/>
      <c r="N210" s="206"/>
      <c r="O210" s="206"/>
      <c r="P210" s="206"/>
      <c r="Q210" s="206"/>
      <c r="R210" s="206"/>
      <c r="S210" s="206"/>
      <c r="T210" s="207"/>
      <c r="AT210" s="208" t="s">
        <v>146</v>
      </c>
      <c r="AU210" s="208" t="s">
        <v>151</v>
      </c>
      <c r="AV210" s="11" t="s">
        <v>22</v>
      </c>
      <c r="AW210" s="11" t="s">
        <v>39</v>
      </c>
      <c r="AX210" s="11" t="s">
        <v>23</v>
      </c>
      <c r="AY210" s="208" t="s">
        <v>135</v>
      </c>
    </row>
    <row r="211" spans="2:65" s="1" customFormat="1" ht="22.5" customHeight="1">
      <c r="B211" s="34"/>
      <c r="C211" s="183" t="s">
        <v>636</v>
      </c>
      <c r="D211" s="183" t="s">
        <v>137</v>
      </c>
      <c r="E211" s="184" t="s">
        <v>637</v>
      </c>
      <c r="F211" s="185" t="s">
        <v>638</v>
      </c>
      <c r="G211" s="186" t="s">
        <v>199</v>
      </c>
      <c r="H211" s="187">
        <v>1017.315</v>
      </c>
      <c r="I211" s="188"/>
      <c r="J211" s="189">
        <f>ROUND(I211*H211,2)</f>
        <v>0</v>
      </c>
      <c r="K211" s="185" t="s">
        <v>32</v>
      </c>
      <c r="L211" s="54"/>
      <c r="M211" s="190" t="s">
        <v>32</v>
      </c>
      <c r="N211" s="191" t="s">
        <v>47</v>
      </c>
      <c r="O211" s="35"/>
      <c r="P211" s="192">
        <f>O211*H211</f>
        <v>0</v>
      </c>
      <c r="Q211" s="192">
        <v>0</v>
      </c>
      <c r="R211" s="192">
        <f>Q211*H211</f>
        <v>0</v>
      </c>
      <c r="S211" s="192">
        <v>0</v>
      </c>
      <c r="T211" s="193">
        <f>S211*H211</f>
        <v>0</v>
      </c>
      <c r="AR211" s="17" t="s">
        <v>142</v>
      </c>
      <c r="AT211" s="17" t="s">
        <v>137</v>
      </c>
      <c r="AU211" s="17" t="s">
        <v>151</v>
      </c>
      <c r="AY211" s="17" t="s">
        <v>135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17" t="s">
        <v>23</v>
      </c>
      <c r="BK211" s="194">
        <f>ROUND(I211*H211,2)</f>
        <v>0</v>
      </c>
      <c r="BL211" s="17" t="s">
        <v>142</v>
      </c>
      <c r="BM211" s="17" t="s">
        <v>639</v>
      </c>
    </row>
    <row r="212" spans="2:47" s="1" customFormat="1" ht="27">
      <c r="B212" s="34"/>
      <c r="C212" s="56"/>
      <c r="D212" s="195" t="s">
        <v>156</v>
      </c>
      <c r="E212" s="56"/>
      <c r="F212" s="196" t="s">
        <v>640</v>
      </c>
      <c r="G212" s="56"/>
      <c r="H212" s="56"/>
      <c r="I212" s="153"/>
      <c r="J212" s="56"/>
      <c r="K212" s="56"/>
      <c r="L212" s="54"/>
      <c r="M212" s="71"/>
      <c r="N212" s="35"/>
      <c r="O212" s="35"/>
      <c r="P212" s="35"/>
      <c r="Q212" s="35"/>
      <c r="R212" s="35"/>
      <c r="S212" s="35"/>
      <c r="T212" s="72"/>
      <c r="AT212" s="17" t="s">
        <v>156</v>
      </c>
      <c r="AU212" s="17" t="s">
        <v>151</v>
      </c>
    </row>
    <row r="213" spans="2:51" s="11" customFormat="1" ht="13.5">
      <c r="B213" s="197"/>
      <c r="C213" s="198"/>
      <c r="D213" s="199" t="s">
        <v>146</v>
      </c>
      <c r="E213" s="200" t="s">
        <v>32</v>
      </c>
      <c r="F213" s="201" t="s">
        <v>641</v>
      </c>
      <c r="G213" s="198"/>
      <c r="H213" s="202">
        <v>1017.315</v>
      </c>
      <c r="I213" s="203"/>
      <c r="J213" s="198"/>
      <c r="K213" s="198"/>
      <c r="L213" s="204"/>
      <c r="M213" s="205"/>
      <c r="N213" s="206"/>
      <c r="O213" s="206"/>
      <c r="P213" s="206"/>
      <c r="Q213" s="206"/>
      <c r="R213" s="206"/>
      <c r="S213" s="206"/>
      <c r="T213" s="207"/>
      <c r="AT213" s="208" t="s">
        <v>146</v>
      </c>
      <c r="AU213" s="208" t="s">
        <v>151</v>
      </c>
      <c r="AV213" s="11" t="s">
        <v>22</v>
      </c>
      <c r="AW213" s="11" t="s">
        <v>39</v>
      </c>
      <c r="AX213" s="11" t="s">
        <v>76</v>
      </c>
      <c r="AY213" s="208" t="s">
        <v>135</v>
      </c>
    </row>
    <row r="214" spans="2:65" s="1" customFormat="1" ht="22.5" customHeight="1">
      <c r="B214" s="34"/>
      <c r="C214" s="183" t="s">
        <v>642</v>
      </c>
      <c r="D214" s="183" t="s">
        <v>137</v>
      </c>
      <c r="E214" s="184" t="s">
        <v>643</v>
      </c>
      <c r="F214" s="185" t="s">
        <v>644</v>
      </c>
      <c r="G214" s="186" t="s">
        <v>199</v>
      </c>
      <c r="H214" s="187">
        <v>113.035</v>
      </c>
      <c r="I214" s="188"/>
      <c r="J214" s="189">
        <f>ROUND(I214*H214,2)</f>
        <v>0</v>
      </c>
      <c r="K214" s="185" t="s">
        <v>410</v>
      </c>
      <c r="L214" s="54"/>
      <c r="M214" s="190" t="s">
        <v>32</v>
      </c>
      <c r="N214" s="191" t="s">
        <v>47</v>
      </c>
      <c r="O214" s="35"/>
      <c r="P214" s="192">
        <f>O214*H214</f>
        <v>0</v>
      </c>
      <c r="Q214" s="192">
        <v>0</v>
      </c>
      <c r="R214" s="192">
        <f>Q214*H214</f>
        <v>0</v>
      </c>
      <c r="S214" s="192">
        <v>0</v>
      </c>
      <c r="T214" s="193">
        <f>S214*H214</f>
        <v>0</v>
      </c>
      <c r="AR214" s="17" t="s">
        <v>142</v>
      </c>
      <c r="AT214" s="17" t="s">
        <v>137</v>
      </c>
      <c r="AU214" s="17" t="s">
        <v>151</v>
      </c>
      <c r="AY214" s="17" t="s">
        <v>135</v>
      </c>
      <c r="BE214" s="194">
        <f>IF(N214="základní",J214,0)</f>
        <v>0</v>
      </c>
      <c r="BF214" s="194">
        <f>IF(N214="snížená",J214,0)</f>
        <v>0</v>
      </c>
      <c r="BG214" s="194">
        <f>IF(N214="zákl. přenesená",J214,0)</f>
        <v>0</v>
      </c>
      <c r="BH214" s="194">
        <f>IF(N214="sníž. přenesená",J214,0)</f>
        <v>0</v>
      </c>
      <c r="BI214" s="194">
        <f>IF(N214="nulová",J214,0)</f>
        <v>0</v>
      </c>
      <c r="BJ214" s="17" t="s">
        <v>23</v>
      </c>
      <c r="BK214" s="194">
        <f>ROUND(I214*H214,2)</f>
        <v>0</v>
      </c>
      <c r="BL214" s="17" t="s">
        <v>142</v>
      </c>
      <c r="BM214" s="17" t="s">
        <v>645</v>
      </c>
    </row>
    <row r="215" spans="2:51" s="11" customFormat="1" ht="13.5">
      <c r="B215" s="197"/>
      <c r="C215" s="198"/>
      <c r="D215" s="199" t="s">
        <v>146</v>
      </c>
      <c r="E215" s="200" t="s">
        <v>32</v>
      </c>
      <c r="F215" s="201" t="s">
        <v>646</v>
      </c>
      <c r="G215" s="198"/>
      <c r="H215" s="202">
        <v>113.035</v>
      </c>
      <c r="I215" s="203"/>
      <c r="J215" s="198"/>
      <c r="K215" s="198"/>
      <c r="L215" s="204"/>
      <c r="M215" s="205"/>
      <c r="N215" s="206"/>
      <c r="O215" s="206"/>
      <c r="P215" s="206"/>
      <c r="Q215" s="206"/>
      <c r="R215" s="206"/>
      <c r="S215" s="206"/>
      <c r="T215" s="207"/>
      <c r="AT215" s="208" t="s">
        <v>146</v>
      </c>
      <c r="AU215" s="208" t="s">
        <v>151</v>
      </c>
      <c r="AV215" s="11" t="s">
        <v>22</v>
      </c>
      <c r="AW215" s="11" t="s">
        <v>39</v>
      </c>
      <c r="AX215" s="11" t="s">
        <v>76</v>
      </c>
      <c r="AY215" s="208" t="s">
        <v>135</v>
      </c>
    </row>
    <row r="216" spans="2:65" s="1" customFormat="1" ht="22.5" customHeight="1">
      <c r="B216" s="34"/>
      <c r="C216" s="183" t="s">
        <v>647</v>
      </c>
      <c r="D216" s="183" t="s">
        <v>137</v>
      </c>
      <c r="E216" s="184" t="s">
        <v>648</v>
      </c>
      <c r="F216" s="185" t="s">
        <v>649</v>
      </c>
      <c r="G216" s="186" t="s">
        <v>199</v>
      </c>
      <c r="H216" s="187">
        <v>11.466</v>
      </c>
      <c r="I216" s="188"/>
      <c r="J216" s="189">
        <f>ROUND(I216*H216,2)</f>
        <v>0</v>
      </c>
      <c r="K216" s="185" t="s">
        <v>410</v>
      </c>
      <c r="L216" s="54"/>
      <c r="M216" s="190" t="s">
        <v>32</v>
      </c>
      <c r="N216" s="191" t="s">
        <v>47</v>
      </c>
      <c r="O216" s="35"/>
      <c r="P216" s="192">
        <f>O216*H216</f>
        <v>0</v>
      </c>
      <c r="Q216" s="192">
        <v>0</v>
      </c>
      <c r="R216" s="192">
        <f>Q216*H216</f>
        <v>0</v>
      </c>
      <c r="S216" s="192">
        <v>0</v>
      </c>
      <c r="T216" s="193">
        <f>S216*H216</f>
        <v>0</v>
      </c>
      <c r="AR216" s="17" t="s">
        <v>142</v>
      </c>
      <c r="AT216" s="17" t="s">
        <v>137</v>
      </c>
      <c r="AU216" s="17" t="s">
        <v>151</v>
      </c>
      <c r="AY216" s="17" t="s">
        <v>135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17" t="s">
        <v>23</v>
      </c>
      <c r="BK216" s="194">
        <f>ROUND(I216*H216,2)</f>
        <v>0</v>
      </c>
      <c r="BL216" s="17" t="s">
        <v>142</v>
      </c>
      <c r="BM216" s="17" t="s">
        <v>650</v>
      </c>
    </row>
    <row r="217" spans="2:51" s="11" customFormat="1" ht="13.5">
      <c r="B217" s="197"/>
      <c r="C217" s="198"/>
      <c r="D217" s="199" t="s">
        <v>146</v>
      </c>
      <c r="E217" s="200" t="s">
        <v>32</v>
      </c>
      <c r="F217" s="201" t="s">
        <v>626</v>
      </c>
      <c r="G217" s="198"/>
      <c r="H217" s="202">
        <v>11.466</v>
      </c>
      <c r="I217" s="203"/>
      <c r="J217" s="198"/>
      <c r="K217" s="198"/>
      <c r="L217" s="204"/>
      <c r="M217" s="205"/>
      <c r="N217" s="206"/>
      <c r="O217" s="206"/>
      <c r="P217" s="206"/>
      <c r="Q217" s="206"/>
      <c r="R217" s="206"/>
      <c r="S217" s="206"/>
      <c r="T217" s="207"/>
      <c r="AT217" s="208" t="s">
        <v>146</v>
      </c>
      <c r="AU217" s="208" t="s">
        <v>151</v>
      </c>
      <c r="AV217" s="11" t="s">
        <v>22</v>
      </c>
      <c r="AW217" s="11" t="s">
        <v>39</v>
      </c>
      <c r="AX217" s="11" t="s">
        <v>76</v>
      </c>
      <c r="AY217" s="208" t="s">
        <v>135</v>
      </c>
    </row>
    <row r="218" spans="2:65" s="1" customFormat="1" ht="22.5" customHeight="1">
      <c r="B218" s="34"/>
      <c r="C218" s="183" t="s">
        <v>651</v>
      </c>
      <c r="D218" s="183" t="s">
        <v>137</v>
      </c>
      <c r="E218" s="184" t="s">
        <v>652</v>
      </c>
      <c r="F218" s="185" t="s">
        <v>653</v>
      </c>
      <c r="G218" s="186" t="s">
        <v>199</v>
      </c>
      <c r="H218" s="187">
        <v>29.283</v>
      </c>
      <c r="I218" s="188"/>
      <c r="J218" s="189">
        <f>ROUND(I218*H218,2)</f>
        <v>0</v>
      </c>
      <c r="K218" s="185" t="s">
        <v>410</v>
      </c>
      <c r="L218" s="54"/>
      <c r="M218" s="190" t="s">
        <v>32</v>
      </c>
      <c r="N218" s="191" t="s">
        <v>47</v>
      </c>
      <c r="O218" s="35"/>
      <c r="P218" s="192">
        <f>O218*H218</f>
        <v>0</v>
      </c>
      <c r="Q218" s="192">
        <v>0</v>
      </c>
      <c r="R218" s="192">
        <f>Q218*H218</f>
        <v>0</v>
      </c>
      <c r="S218" s="192">
        <v>0</v>
      </c>
      <c r="T218" s="193">
        <f>S218*H218</f>
        <v>0</v>
      </c>
      <c r="AR218" s="17" t="s">
        <v>142</v>
      </c>
      <c r="AT218" s="17" t="s">
        <v>137</v>
      </c>
      <c r="AU218" s="17" t="s">
        <v>151</v>
      </c>
      <c r="AY218" s="17" t="s">
        <v>135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17" t="s">
        <v>23</v>
      </c>
      <c r="BK218" s="194">
        <f>ROUND(I218*H218,2)</f>
        <v>0</v>
      </c>
      <c r="BL218" s="17" t="s">
        <v>142</v>
      </c>
      <c r="BM218" s="17" t="s">
        <v>654</v>
      </c>
    </row>
    <row r="219" spans="2:51" s="11" customFormat="1" ht="13.5">
      <c r="B219" s="197"/>
      <c r="C219" s="198"/>
      <c r="D219" s="199" t="s">
        <v>146</v>
      </c>
      <c r="E219" s="200" t="s">
        <v>32</v>
      </c>
      <c r="F219" s="201" t="s">
        <v>625</v>
      </c>
      <c r="G219" s="198"/>
      <c r="H219" s="202">
        <v>29.283</v>
      </c>
      <c r="I219" s="203"/>
      <c r="J219" s="198"/>
      <c r="K219" s="198"/>
      <c r="L219" s="204"/>
      <c r="M219" s="205"/>
      <c r="N219" s="206"/>
      <c r="O219" s="206"/>
      <c r="P219" s="206"/>
      <c r="Q219" s="206"/>
      <c r="R219" s="206"/>
      <c r="S219" s="206"/>
      <c r="T219" s="207"/>
      <c r="AT219" s="208" t="s">
        <v>146</v>
      </c>
      <c r="AU219" s="208" t="s">
        <v>151</v>
      </c>
      <c r="AV219" s="11" t="s">
        <v>22</v>
      </c>
      <c r="AW219" s="11" t="s">
        <v>39</v>
      </c>
      <c r="AX219" s="11" t="s">
        <v>76</v>
      </c>
      <c r="AY219" s="208" t="s">
        <v>135</v>
      </c>
    </row>
    <row r="220" spans="2:65" s="1" customFormat="1" ht="31.5" customHeight="1">
      <c r="B220" s="34"/>
      <c r="C220" s="183" t="s">
        <v>187</v>
      </c>
      <c r="D220" s="183" t="s">
        <v>137</v>
      </c>
      <c r="E220" s="184" t="s">
        <v>655</v>
      </c>
      <c r="F220" s="185" t="s">
        <v>656</v>
      </c>
      <c r="G220" s="186" t="s">
        <v>199</v>
      </c>
      <c r="H220" s="187">
        <v>118.8</v>
      </c>
      <c r="I220" s="188"/>
      <c r="J220" s="189">
        <f>ROUND(I220*H220,2)</f>
        <v>0</v>
      </c>
      <c r="K220" s="185" t="s">
        <v>410</v>
      </c>
      <c r="L220" s="54"/>
      <c r="M220" s="190" t="s">
        <v>32</v>
      </c>
      <c r="N220" s="191" t="s">
        <v>47</v>
      </c>
      <c r="O220" s="35"/>
      <c r="P220" s="192">
        <f>O220*H220</f>
        <v>0</v>
      </c>
      <c r="Q220" s="192">
        <v>0</v>
      </c>
      <c r="R220" s="192">
        <f>Q220*H220</f>
        <v>0</v>
      </c>
      <c r="S220" s="192">
        <v>0</v>
      </c>
      <c r="T220" s="193">
        <f>S220*H220</f>
        <v>0</v>
      </c>
      <c r="AR220" s="17" t="s">
        <v>142</v>
      </c>
      <c r="AT220" s="17" t="s">
        <v>137</v>
      </c>
      <c r="AU220" s="17" t="s">
        <v>151</v>
      </c>
      <c r="AY220" s="17" t="s">
        <v>135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17" t="s">
        <v>23</v>
      </c>
      <c r="BK220" s="194">
        <f>ROUND(I220*H220,2)</f>
        <v>0</v>
      </c>
      <c r="BL220" s="17" t="s">
        <v>142</v>
      </c>
      <c r="BM220" s="17" t="s">
        <v>657</v>
      </c>
    </row>
    <row r="221" spans="2:51" s="11" customFormat="1" ht="13.5">
      <c r="B221" s="197"/>
      <c r="C221" s="198"/>
      <c r="D221" s="195" t="s">
        <v>146</v>
      </c>
      <c r="E221" s="219" t="s">
        <v>32</v>
      </c>
      <c r="F221" s="220" t="s">
        <v>658</v>
      </c>
      <c r="G221" s="198"/>
      <c r="H221" s="221">
        <v>118.8</v>
      </c>
      <c r="I221" s="203"/>
      <c r="J221" s="198"/>
      <c r="K221" s="198"/>
      <c r="L221" s="204"/>
      <c r="M221" s="236"/>
      <c r="N221" s="237"/>
      <c r="O221" s="237"/>
      <c r="P221" s="237"/>
      <c r="Q221" s="237"/>
      <c r="R221" s="237"/>
      <c r="S221" s="237"/>
      <c r="T221" s="238"/>
      <c r="AT221" s="208" t="s">
        <v>146</v>
      </c>
      <c r="AU221" s="208" t="s">
        <v>151</v>
      </c>
      <c r="AV221" s="11" t="s">
        <v>22</v>
      </c>
      <c r="AW221" s="11" t="s">
        <v>39</v>
      </c>
      <c r="AX221" s="11" t="s">
        <v>76</v>
      </c>
      <c r="AY221" s="208" t="s">
        <v>135</v>
      </c>
    </row>
    <row r="222" spans="2:12" s="1" customFormat="1" ht="6.95" customHeight="1">
      <c r="B222" s="49"/>
      <c r="C222" s="50"/>
      <c r="D222" s="50"/>
      <c r="E222" s="50"/>
      <c r="F222" s="50"/>
      <c r="G222" s="50"/>
      <c r="H222" s="50"/>
      <c r="I222" s="129"/>
      <c r="J222" s="50"/>
      <c r="K222" s="50"/>
      <c r="L222" s="54"/>
    </row>
  </sheetData>
  <sheetProtection algorithmName="SHA-512" hashValue="HDC6730VqZLEpUAco4OoBg384lmOQNAsu6FWEPSLLS7hqAGwmQnLm1iND54/Ju69JHScPt/d8LvXiPW7bXJUzA==" saltValue="0RBUtTK6Au1mqlrMDaqGnA==" spinCount="100000" sheet="1" objects="1" scenarios="1" formatColumns="0" formatRows="0" sort="0" autoFilter="0"/>
  <autoFilter ref="C81:K81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300"/>
      <c r="C1" s="300"/>
      <c r="D1" s="299" t="s">
        <v>1</v>
      </c>
      <c r="E1" s="300"/>
      <c r="F1" s="301" t="s">
        <v>699</v>
      </c>
      <c r="G1" s="306" t="s">
        <v>700</v>
      </c>
      <c r="H1" s="306"/>
      <c r="I1" s="307"/>
      <c r="J1" s="301" t="s">
        <v>701</v>
      </c>
      <c r="K1" s="299" t="s">
        <v>93</v>
      </c>
      <c r="L1" s="301" t="s">
        <v>702</v>
      </c>
      <c r="M1" s="301"/>
      <c r="N1" s="301"/>
      <c r="O1" s="301"/>
      <c r="P1" s="301"/>
      <c r="Q1" s="301"/>
      <c r="R1" s="301"/>
      <c r="S1" s="301"/>
      <c r="T1" s="301"/>
      <c r="U1" s="297"/>
      <c r="V1" s="297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7" t="s">
        <v>91</v>
      </c>
    </row>
    <row r="3" spans="2:46" ht="6.95" customHeight="1">
      <c r="B3" s="18"/>
      <c r="C3" s="19"/>
      <c r="D3" s="19"/>
      <c r="E3" s="19"/>
      <c r="F3" s="19"/>
      <c r="G3" s="19"/>
      <c r="H3" s="19"/>
      <c r="I3" s="105"/>
      <c r="J3" s="19"/>
      <c r="K3" s="20"/>
      <c r="AT3" s="17" t="s">
        <v>22</v>
      </c>
    </row>
    <row r="4" spans="2:46" ht="36.95" customHeight="1">
      <c r="B4" s="21"/>
      <c r="C4" s="22"/>
      <c r="D4" s="23" t="s">
        <v>94</v>
      </c>
      <c r="E4" s="22"/>
      <c r="F4" s="22"/>
      <c r="G4" s="22"/>
      <c r="H4" s="22"/>
      <c r="I4" s="106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06"/>
      <c r="J5" s="22"/>
      <c r="K5" s="24"/>
    </row>
    <row r="6" spans="2:11" ht="13.5">
      <c r="B6" s="21"/>
      <c r="C6" s="22"/>
      <c r="D6" s="30" t="s">
        <v>16</v>
      </c>
      <c r="E6" s="22"/>
      <c r="F6" s="22"/>
      <c r="G6" s="22"/>
      <c r="H6" s="22"/>
      <c r="I6" s="106"/>
      <c r="J6" s="22"/>
      <c r="K6" s="24"/>
    </row>
    <row r="7" spans="2:11" ht="22.5" customHeight="1">
      <c r="B7" s="21"/>
      <c r="C7" s="22"/>
      <c r="D7" s="22"/>
      <c r="E7" s="293" t="str">
        <f>'Rekapitulace stavby'!K6</f>
        <v>K1708 Pěší propojení komunikací u nového parkoviště v ul. Bezručova v Litvínově</v>
      </c>
      <c r="F7" s="259"/>
      <c r="G7" s="259"/>
      <c r="H7" s="259"/>
      <c r="I7" s="106"/>
      <c r="J7" s="22"/>
      <c r="K7" s="24"/>
    </row>
    <row r="8" spans="2:11" s="1" customFormat="1" ht="13.5">
      <c r="B8" s="34"/>
      <c r="C8" s="35"/>
      <c r="D8" s="30" t="s">
        <v>95</v>
      </c>
      <c r="E8" s="35"/>
      <c r="F8" s="35"/>
      <c r="G8" s="35"/>
      <c r="H8" s="35"/>
      <c r="I8" s="107"/>
      <c r="J8" s="35"/>
      <c r="K8" s="38"/>
    </row>
    <row r="9" spans="2:11" s="1" customFormat="1" ht="36.95" customHeight="1">
      <c r="B9" s="34"/>
      <c r="C9" s="35"/>
      <c r="D9" s="35"/>
      <c r="E9" s="294" t="s">
        <v>659</v>
      </c>
      <c r="F9" s="266"/>
      <c r="G9" s="266"/>
      <c r="H9" s="266"/>
      <c r="I9" s="107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7"/>
      <c r="J10" s="35"/>
      <c r="K10" s="38"/>
    </row>
    <row r="11" spans="2:11" s="1" customFormat="1" ht="14.45" customHeight="1">
      <c r="B11" s="34"/>
      <c r="C11" s="35"/>
      <c r="D11" s="30" t="s">
        <v>19</v>
      </c>
      <c r="E11" s="35"/>
      <c r="F11" s="28" t="s">
        <v>92</v>
      </c>
      <c r="G11" s="35"/>
      <c r="H11" s="35"/>
      <c r="I11" s="108" t="s">
        <v>21</v>
      </c>
      <c r="J11" s="28" t="s">
        <v>32</v>
      </c>
      <c r="K11" s="38"/>
    </row>
    <row r="12" spans="2:11" s="1" customFormat="1" ht="14.45" customHeight="1">
      <c r="B12" s="34"/>
      <c r="C12" s="35"/>
      <c r="D12" s="30" t="s">
        <v>24</v>
      </c>
      <c r="E12" s="35"/>
      <c r="F12" s="28" t="s">
        <v>25</v>
      </c>
      <c r="G12" s="35"/>
      <c r="H12" s="35"/>
      <c r="I12" s="108" t="s">
        <v>26</v>
      </c>
      <c r="J12" s="109" t="str">
        <f>'Rekapitulace stavby'!AN8</f>
        <v>4. 12. 2017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107"/>
      <c r="J13" s="35"/>
      <c r="K13" s="38"/>
    </row>
    <row r="14" spans="2:11" s="1" customFormat="1" ht="14.45" customHeight="1">
      <c r="B14" s="34"/>
      <c r="C14" s="35"/>
      <c r="D14" s="30" t="s">
        <v>30</v>
      </c>
      <c r="E14" s="35"/>
      <c r="F14" s="35"/>
      <c r="G14" s="35"/>
      <c r="H14" s="35"/>
      <c r="I14" s="108" t="s">
        <v>31</v>
      </c>
      <c r="J14" s="28" t="str">
        <f>IF('Rekapitulace stavby'!AN10="","",'Rekapitulace stavby'!AN10)</f>
        <v/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Město Litvínov</v>
      </c>
      <c r="F15" s="35"/>
      <c r="G15" s="35"/>
      <c r="H15" s="35"/>
      <c r="I15" s="108" t="s">
        <v>34</v>
      </c>
      <c r="J15" s="28" t="str">
        <f>IF('Rekapitulace stavby'!AN11="","",'Rekapitulace stavby'!AN11)</f>
        <v/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07"/>
      <c r="J16" s="35"/>
      <c r="K16" s="38"/>
    </row>
    <row r="17" spans="2:11" s="1" customFormat="1" ht="14.45" customHeight="1">
      <c r="B17" s="34"/>
      <c r="C17" s="35"/>
      <c r="D17" s="30" t="s">
        <v>35</v>
      </c>
      <c r="E17" s="35"/>
      <c r="F17" s="35"/>
      <c r="G17" s="35"/>
      <c r="H17" s="35"/>
      <c r="I17" s="108" t="s">
        <v>31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08" t="s">
        <v>34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7"/>
      <c r="J19" s="35"/>
      <c r="K19" s="38"/>
    </row>
    <row r="20" spans="2:11" s="1" customFormat="1" ht="14.45" customHeight="1">
      <c r="B20" s="34"/>
      <c r="C20" s="35"/>
      <c r="D20" s="30" t="s">
        <v>37</v>
      </c>
      <c r="E20" s="35"/>
      <c r="F20" s="35"/>
      <c r="G20" s="35"/>
      <c r="H20" s="35"/>
      <c r="I20" s="108" t="s">
        <v>31</v>
      </c>
      <c r="J20" s="28" t="s">
        <v>32</v>
      </c>
      <c r="K20" s="38"/>
    </row>
    <row r="21" spans="2:11" s="1" customFormat="1" ht="18" customHeight="1">
      <c r="B21" s="34"/>
      <c r="C21" s="35"/>
      <c r="D21" s="35"/>
      <c r="E21" s="28" t="s">
        <v>660</v>
      </c>
      <c r="F21" s="35"/>
      <c r="G21" s="35"/>
      <c r="H21" s="35"/>
      <c r="I21" s="108" t="s">
        <v>34</v>
      </c>
      <c r="J21" s="28" t="s">
        <v>32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7"/>
      <c r="J22" s="35"/>
      <c r="K22" s="38"/>
    </row>
    <row r="23" spans="2:11" s="1" customFormat="1" ht="14.45" customHeight="1">
      <c r="B23" s="34"/>
      <c r="C23" s="35"/>
      <c r="D23" s="30" t="s">
        <v>40</v>
      </c>
      <c r="E23" s="35"/>
      <c r="F23" s="35"/>
      <c r="G23" s="35"/>
      <c r="H23" s="35"/>
      <c r="I23" s="107"/>
      <c r="J23" s="35"/>
      <c r="K23" s="38"/>
    </row>
    <row r="24" spans="2:11" s="6" customFormat="1" ht="22.5" customHeight="1">
      <c r="B24" s="111"/>
      <c r="C24" s="112"/>
      <c r="D24" s="112"/>
      <c r="E24" s="262" t="s">
        <v>32</v>
      </c>
      <c r="F24" s="295"/>
      <c r="G24" s="295"/>
      <c r="H24" s="295"/>
      <c r="I24" s="113"/>
      <c r="J24" s="112"/>
      <c r="K24" s="114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7"/>
      <c r="J25" s="35"/>
      <c r="K25" s="38"/>
    </row>
    <row r="26" spans="2:11" s="1" customFormat="1" ht="6.95" customHeight="1">
      <c r="B26" s="34"/>
      <c r="C26" s="35"/>
      <c r="D26" s="79"/>
      <c r="E26" s="79"/>
      <c r="F26" s="79"/>
      <c r="G26" s="79"/>
      <c r="H26" s="79"/>
      <c r="I26" s="115"/>
      <c r="J26" s="79"/>
      <c r="K26" s="116"/>
    </row>
    <row r="27" spans="2:11" s="1" customFormat="1" ht="25.35" customHeight="1">
      <c r="B27" s="34"/>
      <c r="C27" s="35"/>
      <c r="D27" s="117" t="s">
        <v>42</v>
      </c>
      <c r="E27" s="35"/>
      <c r="F27" s="35"/>
      <c r="G27" s="35"/>
      <c r="H27" s="35"/>
      <c r="I27" s="107"/>
      <c r="J27" s="118">
        <f>ROUND(J78,2)</f>
        <v>0</v>
      </c>
      <c r="K27" s="38"/>
    </row>
    <row r="28" spans="2:11" s="1" customFormat="1" ht="6.95" customHeight="1">
      <c r="B28" s="34"/>
      <c r="C28" s="35"/>
      <c r="D28" s="79"/>
      <c r="E28" s="79"/>
      <c r="F28" s="79"/>
      <c r="G28" s="79"/>
      <c r="H28" s="79"/>
      <c r="I28" s="115"/>
      <c r="J28" s="79"/>
      <c r="K28" s="116"/>
    </row>
    <row r="29" spans="2:11" s="1" customFormat="1" ht="14.45" customHeight="1">
      <c r="B29" s="34"/>
      <c r="C29" s="35"/>
      <c r="D29" s="35"/>
      <c r="E29" s="35"/>
      <c r="F29" s="39" t="s">
        <v>44</v>
      </c>
      <c r="G29" s="35"/>
      <c r="H29" s="35"/>
      <c r="I29" s="119" t="s">
        <v>43</v>
      </c>
      <c r="J29" s="39" t="s">
        <v>45</v>
      </c>
      <c r="K29" s="38"/>
    </row>
    <row r="30" spans="2:11" s="1" customFormat="1" ht="14.45" customHeight="1">
      <c r="B30" s="34"/>
      <c r="C30" s="35"/>
      <c r="D30" s="42" t="s">
        <v>46</v>
      </c>
      <c r="E30" s="42" t="s">
        <v>47</v>
      </c>
      <c r="F30" s="120">
        <f>ROUND(SUM(BE78:BE93),2)</f>
        <v>0</v>
      </c>
      <c r="G30" s="35"/>
      <c r="H30" s="35"/>
      <c r="I30" s="121">
        <v>0.21</v>
      </c>
      <c r="J30" s="120">
        <f>ROUND(ROUND((SUM(BE78:BE93)),2)*I30,2)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48</v>
      </c>
      <c r="F31" s="120">
        <f>ROUND(SUM(BF78:BF93),2)</f>
        <v>0</v>
      </c>
      <c r="G31" s="35"/>
      <c r="H31" s="35"/>
      <c r="I31" s="121">
        <v>0.15</v>
      </c>
      <c r="J31" s="120">
        <f>ROUND(ROUND((SUM(BF78:BF93)),2)*I31,2)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49</v>
      </c>
      <c r="F32" s="120">
        <f>ROUND(SUM(BG78:BG93),2)</f>
        <v>0</v>
      </c>
      <c r="G32" s="35"/>
      <c r="H32" s="35"/>
      <c r="I32" s="121">
        <v>0.21</v>
      </c>
      <c r="J32" s="120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50</v>
      </c>
      <c r="F33" s="120">
        <f>ROUND(SUM(BH78:BH93),2)</f>
        <v>0</v>
      </c>
      <c r="G33" s="35"/>
      <c r="H33" s="35"/>
      <c r="I33" s="121">
        <v>0.15</v>
      </c>
      <c r="J33" s="120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51</v>
      </c>
      <c r="F34" s="120">
        <f>ROUND(SUM(BI78:BI93),2)</f>
        <v>0</v>
      </c>
      <c r="G34" s="35"/>
      <c r="H34" s="35"/>
      <c r="I34" s="121">
        <v>0</v>
      </c>
      <c r="J34" s="120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7"/>
      <c r="J35" s="35"/>
      <c r="K35" s="38"/>
    </row>
    <row r="36" spans="2:11" s="1" customFormat="1" ht="25.35" customHeight="1">
      <c r="B36" s="34"/>
      <c r="C36" s="122"/>
      <c r="D36" s="123" t="s">
        <v>52</v>
      </c>
      <c r="E36" s="73"/>
      <c r="F36" s="73"/>
      <c r="G36" s="124" t="s">
        <v>53</v>
      </c>
      <c r="H36" s="125" t="s">
        <v>54</v>
      </c>
      <c r="I36" s="126"/>
      <c r="J36" s="127">
        <f>SUM(J27:J34)</f>
        <v>0</v>
      </c>
      <c r="K36" s="128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9"/>
      <c r="J37" s="50"/>
      <c r="K37" s="51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" customHeight="1">
      <c r="B42" s="34"/>
      <c r="C42" s="23" t="s">
        <v>102</v>
      </c>
      <c r="D42" s="35"/>
      <c r="E42" s="35"/>
      <c r="F42" s="35"/>
      <c r="G42" s="35"/>
      <c r="H42" s="35"/>
      <c r="I42" s="107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7"/>
      <c r="J43" s="35"/>
      <c r="K43" s="38"/>
    </row>
    <row r="44" spans="2:11" s="1" customFormat="1" ht="14.45" customHeight="1">
      <c r="B44" s="34"/>
      <c r="C44" s="30" t="s">
        <v>16</v>
      </c>
      <c r="D44" s="35"/>
      <c r="E44" s="35"/>
      <c r="F44" s="35"/>
      <c r="G44" s="35"/>
      <c r="H44" s="35"/>
      <c r="I44" s="107"/>
      <c r="J44" s="35"/>
      <c r="K44" s="38"/>
    </row>
    <row r="45" spans="2:11" s="1" customFormat="1" ht="22.5" customHeight="1">
      <c r="B45" s="34"/>
      <c r="C45" s="35"/>
      <c r="D45" s="35"/>
      <c r="E45" s="293" t="str">
        <f>E7</f>
        <v>K1708 Pěší propojení komunikací u nového parkoviště v ul. Bezručova v Litvínově</v>
      </c>
      <c r="F45" s="266"/>
      <c r="G45" s="266"/>
      <c r="H45" s="266"/>
      <c r="I45" s="107"/>
      <c r="J45" s="35"/>
      <c r="K45" s="38"/>
    </row>
    <row r="46" spans="2:11" s="1" customFormat="1" ht="14.45" customHeight="1">
      <c r="B46" s="34"/>
      <c r="C46" s="30" t="s">
        <v>95</v>
      </c>
      <c r="D46" s="35"/>
      <c r="E46" s="35"/>
      <c r="F46" s="35"/>
      <c r="G46" s="35"/>
      <c r="H46" s="35"/>
      <c r="I46" s="107"/>
      <c r="J46" s="35"/>
      <c r="K46" s="38"/>
    </row>
    <row r="47" spans="2:11" s="1" customFormat="1" ht="23.25" customHeight="1">
      <c r="B47" s="34"/>
      <c r="C47" s="35"/>
      <c r="D47" s="35"/>
      <c r="E47" s="294" t="str">
        <f>E9</f>
        <v>55.3 - VRN</v>
      </c>
      <c r="F47" s="266"/>
      <c r="G47" s="266"/>
      <c r="H47" s="266"/>
      <c r="I47" s="107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7"/>
      <c r="J48" s="35"/>
      <c r="K48" s="38"/>
    </row>
    <row r="49" spans="2:11" s="1" customFormat="1" ht="18" customHeight="1">
      <c r="B49" s="34"/>
      <c r="C49" s="30" t="s">
        <v>24</v>
      </c>
      <c r="D49" s="35"/>
      <c r="E49" s="35"/>
      <c r="F49" s="28" t="str">
        <f>F12</f>
        <v>Litvínov</v>
      </c>
      <c r="G49" s="35"/>
      <c r="H49" s="35"/>
      <c r="I49" s="108" t="s">
        <v>26</v>
      </c>
      <c r="J49" s="109" t="str">
        <f>IF(J12="","",J12)</f>
        <v>4. 12. 2017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07"/>
      <c r="J50" s="35"/>
      <c r="K50" s="38"/>
    </row>
    <row r="51" spans="2:11" s="1" customFormat="1" ht="13.5">
      <c r="B51" s="34"/>
      <c r="C51" s="30" t="s">
        <v>30</v>
      </c>
      <c r="D51" s="35"/>
      <c r="E51" s="35"/>
      <c r="F51" s="28" t="str">
        <f>E15</f>
        <v>Město Litvínov</v>
      </c>
      <c r="G51" s="35"/>
      <c r="H51" s="35"/>
      <c r="I51" s="108" t="s">
        <v>37</v>
      </c>
      <c r="J51" s="28" t="str">
        <f>E21</f>
        <v>Ing. Lucie Dvořáková</v>
      </c>
      <c r="K51" s="38"/>
    </row>
    <row r="52" spans="2:11" s="1" customFormat="1" ht="14.45" customHeight="1">
      <c r="B52" s="34"/>
      <c r="C52" s="30" t="s">
        <v>35</v>
      </c>
      <c r="D52" s="35"/>
      <c r="E52" s="35"/>
      <c r="F52" s="28" t="str">
        <f>IF(E18="","",E18)</f>
        <v/>
      </c>
      <c r="G52" s="35"/>
      <c r="H52" s="35"/>
      <c r="I52" s="107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7"/>
      <c r="J53" s="35"/>
      <c r="K53" s="38"/>
    </row>
    <row r="54" spans="2:11" s="1" customFormat="1" ht="29.25" customHeight="1">
      <c r="B54" s="34"/>
      <c r="C54" s="134" t="s">
        <v>103</v>
      </c>
      <c r="D54" s="122"/>
      <c r="E54" s="122"/>
      <c r="F54" s="122"/>
      <c r="G54" s="122"/>
      <c r="H54" s="122"/>
      <c r="I54" s="135"/>
      <c r="J54" s="136" t="s">
        <v>104</v>
      </c>
      <c r="K54" s="137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7"/>
      <c r="J55" s="35"/>
      <c r="K55" s="38"/>
    </row>
    <row r="56" spans="2:47" s="1" customFormat="1" ht="29.25" customHeight="1">
      <c r="B56" s="34"/>
      <c r="C56" s="138" t="s">
        <v>105</v>
      </c>
      <c r="D56" s="35"/>
      <c r="E56" s="35"/>
      <c r="F56" s="35"/>
      <c r="G56" s="35"/>
      <c r="H56" s="35"/>
      <c r="I56" s="107"/>
      <c r="J56" s="118">
        <f>J78</f>
        <v>0</v>
      </c>
      <c r="K56" s="38"/>
      <c r="AU56" s="17" t="s">
        <v>106</v>
      </c>
    </row>
    <row r="57" spans="2:11" s="7" customFormat="1" ht="24.95" customHeight="1">
      <c r="B57" s="139"/>
      <c r="C57" s="140"/>
      <c r="D57" s="141" t="s">
        <v>661</v>
      </c>
      <c r="E57" s="142"/>
      <c r="F57" s="142"/>
      <c r="G57" s="142"/>
      <c r="H57" s="142"/>
      <c r="I57" s="143"/>
      <c r="J57" s="144">
        <f>J79</f>
        <v>0</v>
      </c>
      <c r="K57" s="145"/>
    </row>
    <row r="58" spans="2:11" s="8" customFormat="1" ht="19.9" customHeight="1">
      <c r="B58" s="146"/>
      <c r="C58" s="147"/>
      <c r="D58" s="148" t="s">
        <v>662</v>
      </c>
      <c r="E58" s="149"/>
      <c r="F58" s="149"/>
      <c r="G58" s="149"/>
      <c r="H58" s="149"/>
      <c r="I58" s="150"/>
      <c r="J58" s="151">
        <f>J80</f>
        <v>0</v>
      </c>
      <c r="K58" s="152"/>
    </row>
    <row r="59" spans="2:11" s="1" customFormat="1" ht="21.75" customHeight="1">
      <c r="B59" s="34"/>
      <c r="C59" s="35"/>
      <c r="D59" s="35"/>
      <c r="E59" s="35"/>
      <c r="F59" s="35"/>
      <c r="G59" s="35"/>
      <c r="H59" s="35"/>
      <c r="I59" s="107"/>
      <c r="J59" s="35"/>
      <c r="K59" s="38"/>
    </row>
    <row r="60" spans="2:11" s="1" customFormat="1" ht="6.95" customHeight="1">
      <c r="B60" s="49"/>
      <c r="C60" s="50"/>
      <c r="D60" s="50"/>
      <c r="E60" s="50"/>
      <c r="F60" s="50"/>
      <c r="G60" s="50"/>
      <c r="H60" s="50"/>
      <c r="I60" s="129"/>
      <c r="J60" s="50"/>
      <c r="K60" s="51"/>
    </row>
    <row r="64" spans="2:12" s="1" customFormat="1" ht="6.95" customHeight="1">
      <c r="B64" s="52"/>
      <c r="C64" s="53"/>
      <c r="D64" s="53"/>
      <c r="E64" s="53"/>
      <c r="F64" s="53"/>
      <c r="G64" s="53"/>
      <c r="H64" s="53"/>
      <c r="I64" s="132"/>
      <c r="J64" s="53"/>
      <c r="K64" s="53"/>
      <c r="L64" s="54"/>
    </row>
    <row r="65" spans="2:12" s="1" customFormat="1" ht="36.95" customHeight="1">
      <c r="B65" s="34"/>
      <c r="C65" s="55" t="s">
        <v>119</v>
      </c>
      <c r="D65" s="56"/>
      <c r="E65" s="56"/>
      <c r="F65" s="56"/>
      <c r="G65" s="56"/>
      <c r="H65" s="56"/>
      <c r="I65" s="153"/>
      <c r="J65" s="56"/>
      <c r="K65" s="56"/>
      <c r="L65" s="54"/>
    </row>
    <row r="66" spans="2:12" s="1" customFormat="1" ht="6.95" customHeight="1">
      <c r="B66" s="34"/>
      <c r="C66" s="56"/>
      <c r="D66" s="56"/>
      <c r="E66" s="56"/>
      <c r="F66" s="56"/>
      <c r="G66" s="56"/>
      <c r="H66" s="56"/>
      <c r="I66" s="153"/>
      <c r="J66" s="56"/>
      <c r="K66" s="56"/>
      <c r="L66" s="54"/>
    </row>
    <row r="67" spans="2:12" s="1" customFormat="1" ht="14.45" customHeight="1">
      <c r="B67" s="34"/>
      <c r="C67" s="58" t="s">
        <v>16</v>
      </c>
      <c r="D67" s="56"/>
      <c r="E67" s="56"/>
      <c r="F67" s="56"/>
      <c r="G67" s="56"/>
      <c r="H67" s="56"/>
      <c r="I67" s="153"/>
      <c r="J67" s="56"/>
      <c r="K67" s="56"/>
      <c r="L67" s="54"/>
    </row>
    <row r="68" spans="2:12" s="1" customFormat="1" ht="22.5" customHeight="1">
      <c r="B68" s="34"/>
      <c r="C68" s="56"/>
      <c r="D68" s="56"/>
      <c r="E68" s="296" t="str">
        <f>E7</f>
        <v>K1708 Pěší propojení komunikací u nového parkoviště v ul. Bezručova v Litvínově</v>
      </c>
      <c r="F68" s="277"/>
      <c r="G68" s="277"/>
      <c r="H68" s="277"/>
      <c r="I68" s="153"/>
      <c r="J68" s="56"/>
      <c r="K68" s="56"/>
      <c r="L68" s="54"/>
    </row>
    <row r="69" spans="2:12" s="1" customFormat="1" ht="14.45" customHeight="1">
      <c r="B69" s="34"/>
      <c r="C69" s="58" t="s">
        <v>95</v>
      </c>
      <c r="D69" s="56"/>
      <c r="E69" s="56"/>
      <c r="F69" s="56"/>
      <c r="G69" s="56"/>
      <c r="H69" s="56"/>
      <c r="I69" s="153"/>
      <c r="J69" s="56"/>
      <c r="K69" s="56"/>
      <c r="L69" s="54"/>
    </row>
    <row r="70" spans="2:12" s="1" customFormat="1" ht="23.25" customHeight="1">
      <c r="B70" s="34"/>
      <c r="C70" s="56"/>
      <c r="D70" s="56"/>
      <c r="E70" s="274" t="str">
        <f>E9</f>
        <v>55.3 - VRN</v>
      </c>
      <c r="F70" s="277"/>
      <c r="G70" s="277"/>
      <c r="H70" s="277"/>
      <c r="I70" s="153"/>
      <c r="J70" s="56"/>
      <c r="K70" s="56"/>
      <c r="L70" s="54"/>
    </row>
    <row r="71" spans="2:12" s="1" customFormat="1" ht="6.95" customHeight="1">
      <c r="B71" s="34"/>
      <c r="C71" s="56"/>
      <c r="D71" s="56"/>
      <c r="E71" s="56"/>
      <c r="F71" s="56"/>
      <c r="G71" s="56"/>
      <c r="H71" s="56"/>
      <c r="I71" s="153"/>
      <c r="J71" s="56"/>
      <c r="K71" s="56"/>
      <c r="L71" s="54"/>
    </row>
    <row r="72" spans="2:12" s="1" customFormat="1" ht="18" customHeight="1">
      <c r="B72" s="34"/>
      <c r="C72" s="58" t="s">
        <v>24</v>
      </c>
      <c r="D72" s="56"/>
      <c r="E72" s="56"/>
      <c r="F72" s="154" t="str">
        <f>F12</f>
        <v>Litvínov</v>
      </c>
      <c r="G72" s="56"/>
      <c r="H72" s="56"/>
      <c r="I72" s="155" t="s">
        <v>26</v>
      </c>
      <c r="J72" s="66" t="str">
        <f>IF(J12="","",J12)</f>
        <v>4. 12. 2017</v>
      </c>
      <c r="K72" s="56"/>
      <c r="L72" s="54"/>
    </row>
    <row r="73" spans="2:12" s="1" customFormat="1" ht="6.95" customHeight="1">
      <c r="B73" s="34"/>
      <c r="C73" s="56"/>
      <c r="D73" s="56"/>
      <c r="E73" s="56"/>
      <c r="F73" s="56"/>
      <c r="G73" s="56"/>
      <c r="H73" s="56"/>
      <c r="I73" s="153"/>
      <c r="J73" s="56"/>
      <c r="K73" s="56"/>
      <c r="L73" s="54"/>
    </row>
    <row r="74" spans="2:12" s="1" customFormat="1" ht="13.5">
      <c r="B74" s="34"/>
      <c r="C74" s="58" t="s">
        <v>30</v>
      </c>
      <c r="D74" s="56"/>
      <c r="E74" s="56"/>
      <c r="F74" s="154" t="str">
        <f>E15</f>
        <v>Město Litvínov</v>
      </c>
      <c r="G74" s="56"/>
      <c r="H74" s="56"/>
      <c r="I74" s="155" t="s">
        <v>37</v>
      </c>
      <c r="J74" s="154" t="str">
        <f>E21</f>
        <v>Ing. Lucie Dvořáková</v>
      </c>
      <c r="K74" s="56"/>
      <c r="L74" s="54"/>
    </row>
    <row r="75" spans="2:12" s="1" customFormat="1" ht="14.45" customHeight="1">
      <c r="B75" s="34"/>
      <c r="C75" s="58" t="s">
        <v>35</v>
      </c>
      <c r="D75" s="56"/>
      <c r="E75" s="56"/>
      <c r="F75" s="154" t="str">
        <f>IF(E18="","",E18)</f>
        <v/>
      </c>
      <c r="G75" s="56"/>
      <c r="H75" s="56"/>
      <c r="I75" s="153"/>
      <c r="J75" s="56"/>
      <c r="K75" s="56"/>
      <c r="L75" s="54"/>
    </row>
    <row r="76" spans="2:12" s="1" customFormat="1" ht="10.35" customHeight="1">
      <c r="B76" s="34"/>
      <c r="C76" s="56"/>
      <c r="D76" s="56"/>
      <c r="E76" s="56"/>
      <c r="F76" s="56"/>
      <c r="G76" s="56"/>
      <c r="H76" s="56"/>
      <c r="I76" s="153"/>
      <c r="J76" s="56"/>
      <c r="K76" s="56"/>
      <c r="L76" s="54"/>
    </row>
    <row r="77" spans="2:20" s="9" customFormat="1" ht="29.25" customHeight="1">
      <c r="B77" s="156"/>
      <c r="C77" s="157" t="s">
        <v>120</v>
      </c>
      <c r="D77" s="158" t="s">
        <v>61</v>
      </c>
      <c r="E77" s="158" t="s">
        <v>57</v>
      </c>
      <c r="F77" s="158" t="s">
        <v>121</v>
      </c>
      <c r="G77" s="158" t="s">
        <v>122</v>
      </c>
      <c r="H77" s="158" t="s">
        <v>123</v>
      </c>
      <c r="I77" s="159" t="s">
        <v>124</v>
      </c>
      <c r="J77" s="158" t="s">
        <v>104</v>
      </c>
      <c r="K77" s="160" t="s">
        <v>125</v>
      </c>
      <c r="L77" s="161"/>
      <c r="M77" s="75" t="s">
        <v>126</v>
      </c>
      <c r="N77" s="76" t="s">
        <v>46</v>
      </c>
      <c r="O77" s="76" t="s">
        <v>127</v>
      </c>
      <c r="P77" s="76" t="s">
        <v>128</v>
      </c>
      <c r="Q77" s="76" t="s">
        <v>129</v>
      </c>
      <c r="R77" s="76" t="s">
        <v>130</v>
      </c>
      <c r="S77" s="76" t="s">
        <v>131</v>
      </c>
      <c r="T77" s="77" t="s">
        <v>132</v>
      </c>
    </row>
    <row r="78" spans="2:63" s="1" customFormat="1" ht="29.25" customHeight="1">
      <c r="B78" s="34"/>
      <c r="C78" s="81" t="s">
        <v>105</v>
      </c>
      <c r="D78" s="56"/>
      <c r="E78" s="56"/>
      <c r="F78" s="56"/>
      <c r="G78" s="56"/>
      <c r="H78" s="56"/>
      <c r="I78" s="153"/>
      <c r="J78" s="162">
        <f>BK78</f>
        <v>0</v>
      </c>
      <c r="K78" s="56"/>
      <c r="L78" s="54"/>
      <c r="M78" s="78"/>
      <c r="N78" s="79"/>
      <c r="O78" s="79"/>
      <c r="P78" s="163">
        <f>P79</f>
        <v>0</v>
      </c>
      <c r="Q78" s="79"/>
      <c r="R78" s="163">
        <f>R79</f>
        <v>0</v>
      </c>
      <c r="S78" s="79"/>
      <c r="T78" s="164">
        <f>T79</f>
        <v>0</v>
      </c>
      <c r="AT78" s="17" t="s">
        <v>75</v>
      </c>
      <c r="AU78" s="17" t="s">
        <v>106</v>
      </c>
      <c r="BK78" s="165">
        <f>BK79</f>
        <v>0</v>
      </c>
    </row>
    <row r="79" spans="2:63" s="10" customFormat="1" ht="37.35" customHeight="1">
      <c r="B79" s="166"/>
      <c r="C79" s="167"/>
      <c r="D79" s="168" t="s">
        <v>75</v>
      </c>
      <c r="E79" s="169" t="s">
        <v>90</v>
      </c>
      <c r="F79" s="169" t="s">
        <v>663</v>
      </c>
      <c r="G79" s="167"/>
      <c r="H79" s="167"/>
      <c r="I79" s="170"/>
      <c r="J79" s="171">
        <f>BK79</f>
        <v>0</v>
      </c>
      <c r="K79" s="167"/>
      <c r="L79" s="172"/>
      <c r="M79" s="173"/>
      <c r="N79" s="174"/>
      <c r="O79" s="174"/>
      <c r="P79" s="175">
        <f>P80</f>
        <v>0</v>
      </c>
      <c r="Q79" s="174"/>
      <c r="R79" s="175">
        <f>R80</f>
        <v>0</v>
      </c>
      <c r="S79" s="174"/>
      <c r="T79" s="176">
        <f>T80</f>
        <v>0</v>
      </c>
      <c r="AR79" s="177" t="s">
        <v>165</v>
      </c>
      <c r="AT79" s="178" t="s">
        <v>75</v>
      </c>
      <c r="AU79" s="178" t="s">
        <v>76</v>
      </c>
      <c r="AY79" s="177" t="s">
        <v>135</v>
      </c>
      <c r="BK79" s="179">
        <f>BK80</f>
        <v>0</v>
      </c>
    </row>
    <row r="80" spans="2:63" s="10" customFormat="1" ht="19.9" customHeight="1">
      <c r="B80" s="166"/>
      <c r="C80" s="167"/>
      <c r="D80" s="180" t="s">
        <v>75</v>
      </c>
      <c r="E80" s="181" t="s">
        <v>76</v>
      </c>
      <c r="F80" s="181" t="s">
        <v>663</v>
      </c>
      <c r="G80" s="167"/>
      <c r="H80" s="167"/>
      <c r="I80" s="170"/>
      <c r="J80" s="182">
        <f>BK80</f>
        <v>0</v>
      </c>
      <c r="K80" s="167"/>
      <c r="L80" s="172"/>
      <c r="M80" s="173"/>
      <c r="N80" s="174"/>
      <c r="O80" s="174"/>
      <c r="P80" s="175">
        <f>SUM(P81:P93)</f>
        <v>0</v>
      </c>
      <c r="Q80" s="174"/>
      <c r="R80" s="175">
        <f>SUM(R81:R93)</f>
        <v>0</v>
      </c>
      <c r="S80" s="174"/>
      <c r="T80" s="176">
        <f>SUM(T81:T93)</f>
        <v>0</v>
      </c>
      <c r="AR80" s="177" t="s">
        <v>165</v>
      </c>
      <c r="AT80" s="178" t="s">
        <v>75</v>
      </c>
      <c r="AU80" s="178" t="s">
        <v>23</v>
      </c>
      <c r="AY80" s="177" t="s">
        <v>135</v>
      </c>
      <c r="BK80" s="179">
        <f>SUM(BK81:BK93)</f>
        <v>0</v>
      </c>
    </row>
    <row r="81" spans="2:65" s="1" customFormat="1" ht="82.5" customHeight="1">
      <c r="B81" s="34"/>
      <c r="C81" s="183" t="s">
        <v>23</v>
      </c>
      <c r="D81" s="183" t="s">
        <v>137</v>
      </c>
      <c r="E81" s="184" t="s">
        <v>664</v>
      </c>
      <c r="F81" s="185" t="s">
        <v>665</v>
      </c>
      <c r="G81" s="186" t="s">
        <v>666</v>
      </c>
      <c r="H81" s="187">
        <v>1</v>
      </c>
      <c r="I81" s="188"/>
      <c r="J81" s="189">
        <f>ROUND(I81*H81,2)</f>
        <v>0</v>
      </c>
      <c r="K81" s="185" t="s">
        <v>410</v>
      </c>
      <c r="L81" s="54"/>
      <c r="M81" s="190" t="s">
        <v>32</v>
      </c>
      <c r="N81" s="191" t="s">
        <v>47</v>
      </c>
      <c r="O81" s="35"/>
      <c r="P81" s="192">
        <f>O81*H81</f>
        <v>0</v>
      </c>
      <c r="Q81" s="192">
        <v>0</v>
      </c>
      <c r="R81" s="192">
        <f>Q81*H81</f>
        <v>0</v>
      </c>
      <c r="S81" s="192">
        <v>0</v>
      </c>
      <c r="T81" s="193">
        <f>S81*H81</f>
        <v>0</v>
      </c>
      <c r="AR81" s="17" t="s">
        <v>667</v>
      </c>
      <c r="AT81" s="17" t="s">
        <v>137</v>
      </c>
      <c r="AU81" s="17" t="s">
        <v>22</v>
      </c>
      <c r="AY81" s="17" t="s">
        <v>135</v>
      </c>
      <c r="BE81" s="194">
        <f>IF(N81="základní",J81,0)</f>
        <v>0</v>
      </c>
      <c r="BF81" s="194">
        <f>IF(N81="snížená",J81,0)</f>
        <v>0</v>
      </c>
      <c r="BG81" s="194">
        <f>IF(N81="zákl. přenesená",J81,0)</f>
        <v>0</v>
      </c>
      <c r="BH81" s="194">
        <f>IF(N81="sníž. přenesená",J81,0)</f>
        <v>0</v>
      </c>
      <c r="BI81" s="194">
        <f>IF(N81="nulová",J81,0)</f>
        <v>0</v>
      </c>
      <c r="BJ81" s="17" t="s">
        <v>23</v>
      </c>
      <c r="BK81" s="194">
        <f>ROUND(I81*H81,2)</f>
        <v>0</v>
      </c>
      <c r="BL81" s="17" t="s">
        <v>667</v>
      </c>
      <c r="BM81" s="17" t="s">
        <v>668</v>
      </c>
    </row>
    <row r="82" spans="2:47" s="1" customFormat="1" ht="40.5">
      <c r="B82" s="34"/>
      <c r="C82" s="56"/>
      <c r="D82" s="199" t="s">
        <v>156</v>
      </c>
      <c r="E82" s="56"/>
      <c r="F82" s="224" t="s">
        <v>669</v>
      </c>
      <c r="G82" s="56"/>
      <c r="H82" s="56"/>
      <c r="I82" s="153"/>
      <c r="J82" s="56"/>
      <c r="K82" s="56"/>
      <c r="L82" s="54"/>
      <c r="M82" s="71"/>
      <c r="N82" s="35"/>
      <c r="O82" s="35"/>
      <c r="P82" s="35"/>
      <c r="Q82" s="35"/>
      <c r="R82" s="35"/>
      <c r="S82" s="35"/>
      <c r="T82" s="72"/>
      <c r="AT82" s="17" t="s">
        <v>156</v>
      </c>
      <c r="AU82" s="17" t="s">
        <v>22</v>
      </c>
    </row>
    <row r="83" spans="2:65" s="1" customFormat="1" ht="44.25" customHeight="1">
      <c r="B83" s="34"/>
      <c r="C83" s="183" t="s">
        <v>22</v>
      </c>
      <c r="D83" s="183" t="s">
        <v>137</v>
      </c>
      <c r="E83" s="184" t="s">
        <v>670</v>
      </c>
      <c r="F83" s="185" t="s">
        <v>671</v>
      </c>
      <c r="G83" s="186" t="s">
        <v>666</v>
      </c>
      <c r="H83" s="187">
        <v>1</v>
      </c>
      <c r="I83" s="188"/>
      <c r="J83" s="189">
        <f>ROUND(I83*H83,2)</f>
        <v>0</v>
      </c>
      <c r="K83" s="185" t="s">
        <v>410</v>
      </c>
      <c r="L83" s="54"/>
      <c r="M83" s="190" t="s">
        <v>32</v>
      </c>
      <c r="N83" s="191" t="s">
        <v>47</v>
      </c>
      <c r="O83" s="35"/>
      <c r="P83" s="192">
        <f>O83*H83</f>
        <v>0</v>
      </c>
      <c r="Q83" s="192">
        <v>0</v>
      </c>
      <c r="R83" s="192">
        <f>Q83*H83</f>
        <v>0</v>
      </c>
      <c r="S83" s="192">
        <v>0</v>
      </c>
      <c r="T83" s="193">
        <f>S83*H83</f>
        <v>0</v>
      </c>
      <c r="AR83" s="17" t="s">
        <v>667</v>
      </c>
      <c r="AT83" s="17" t="s">
        <v>137</v>
      </c>
      <c r="AU83" s="17" t="s">
        <v>22</v>
      </c>
      <c r="AY83" s="17" t="s">
        <v>135</v>
      </c>
      <c r="BE83" s="194">
        <f>IF(N83="základní",J83,0)</f>
        <v>0</v>
      </c>
      <c r="BF83" s="194">
        <f>IF(N83="snížená",J83,0)</f>
        <v>0</v>
      </c>
      <c r="BG83" s="194">
        <f>IF(N83="zákl. přenesená",J83,0)</f>
        <v>0</v>
      </c>
      <c r="BH83" s="194">
        <f>IF(N83="sníž. přenesená",J83,0)</f>
        <v>0</v>
      </c>
      <c r="BI83" s="194">
        <f>IF(N83="nulová",J83,0)</f>
        <v>0</v>
      </c>
      <c r="BJ83" s="17" t="s">
        <v>23</v>
      </c>
      <c r="BK83" s="194">
        <f>ROUND(I83*H83,2)</f>
        <v>0</v>
      </c>
      <c r="BL83" s="17" t="s">
        <v>667</v>
      </c>
      <c r="BM83" s="17" t="s">
        <v>672</v>
      </c>
    </row>
    <row r="84" spans="2:65" s="1" customFormat="1" ht="22.5" customHeight="1">
      <c r="B84" s="34"/>
      <c r="C84" s="183" t="s">
        <v>151</v>
      </c>
      <c r="D84" s="183" t="s">
        <v>137</v>
      </c>
      <c r="E84" s="184" t="s">
        <v>673</v>
      </c>
      <c r="F84" s="185" t="s">
        <v>674</v>
      </c>
      <c r="G84" s="186" t="s">
        <v>666</v>
      </c>
      <c r="H84" s="187">
        <v>1</v>
      </c>
      <c r="I84" s="188"/>
      <c r="J84" s="189">
        <f>ROUND(I84*H84,2)</f>
        <v>0</v>
      </c>
      <c r="K84" s="185" t="s">
        <v>410</v>
      </c>
      <c r="L84" s="54"/>
      <c r="M84" s="190" t="s">
        <v>32</v>
      </c>
      <c r="N84" s="191" t="s">
        <v>47</v>
      </c>
      <c r="O84" s="35"/>
      <c r="P84" s="192">
        <f>O84*H84</f>
        <v>0</v>
      </c>
      <c r="Q84" s="192">
        <v>0</v>
      </c>
      <c r="R84" s="192">
        <f>Q84*H84</f>
        <v>0</v>
      </c>
      <c r="S84" s="192">
        <v>0</v>
      </c>
      <c r="T84" s="193">
        <f>S84*H84</f>
        <v>0</v>
      </c>
      <c r="AR84" s="17" t="s">
        <v>667</v>
      </c>
      <c r="AT84" s="17" t="s">
        <v>137</v>
      </c>
      <c r="AU84" s="17" t="s">
        <v>22</v>
      </c>
      <c r="AY84" s="17" t="s">
        <v>135</v>
      </c>
      <c r="BE84" s="194">
        <f>IF(N84="základní",J84,0)</f>
        <v>0</v>
      </c>
      <c r="BF84" s="194">
        <f>IF(N84="snížená",J84,0)</f>
        <v>0</v>
      </c>
      <c r="BG84" s="194">
        <f>IF(N84="zákl. přenesená",J84,0)</f>
        <v>0</v>
      </c>
      <c r="BH84" s="194">
        <f>IF(N84="sníž. přenesená",J84,0)</f>
        <v>0</v>
      </c>
      <c r="BI84" s="194">
        <f>IF(N84="nulová",J84,0)</f>
        <v>0</v>
      </c>
      <c r="BJ84" s="17" t="s">
        <v>23</v>
      </c>
      <c r="BK84" s="194">
        <f>ROUND(I84*H84,2)</f>
        <v>0</v>
      </c>
      <c r="BL84" s="17" t="s">
        <v>667</v>
      </c>
      <c r="BM84" s="17" t="s">
        <v>675</v>
      </c>
    </row>
    <row r="85" spans="2:47" s="1" customFormat="1" ht="27">
      <c r="B85" s="34"/>
      <c r="C85" s="56"/>
      <c r="D85" s="199" t="s">
        <v>156</v>
      </c>
      <c r="E85" s="56"/>
      <c r="F85" s="224" t="s">
        <v>676</v>
      </c>
      <c r="G85" s="56"/>
      <c r="H85" s="56"/>
      <c r="I85" s="153"/>
      <c r="J85" s="56"/>
      <c r="K85" s="56"/>
      <c r="L85" s="54"/>
      <c r="M85" s="71"/>
      <c r="N85" s="35"/>
      <c r="O85" s="35"/>
      <c r="P85" s="35"/>
      <c r="Q85" s="35"/>
      <c r="R85" s="35"/>
      <c r="S85" s="35"/>
      <c r="T85" s="72"/>
      <c r="AT85" s="17" t="s">
        <v>156</v>
      </c>
      <c r="AU85" s="17" t="s">
        <v>22</v>
      </c>
    </row>
    <row r="86" spans="2:65" s="1" customFormat="1" ht="22.5" customHeight="1">
      <c r="B86" s="34"/>
      <c r="C86" s="183" t="s">
        <v>142</v>
      </c>
      <c r="D86" s="183" t="s">
        <v>137</v>
      </c>
      <c r="E86" s="184" t="s">
        <v>677</v>
      </c>
      <c r="F86" s="185" t="s">
        <v>678</v>
      </c>
      <c r="G86" s="186" t="s">
        <v>666</v>
      </c>
      <c r="H86" s="187">
        <v>1</v>
      </c>
      <c r="I86" s="188"/>
      <c r="J86" s="189">
        <f>ROUND(I86*H86,2)</f>
        <v>0</v>
      </c>
      <c r="K86" s="185" t="s">
        <v>410</v>
      </c>
      <c r="L86" s="54"/>
      <c r="M86" s="190" t="s">
        <v>32</v>
      </c>
      <c r="N86" s="191" t="s">
        <v>47</v>
      </c>
      <c r="O86" s="35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7" t="s">
        <v>667</v>
      </c>
      <c r="AT86" s="17" t="s">
        <v>137</v>
      </c>
      <c r="AU86" s="17" t="s">
        <v>22</v>
      </c>
      <c r="AY86" s="17" t="s">
        <v>135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7" t="s">
        <v>23</v>
      </c>
      <c r="BK86" s="194">
        <f>ROUND(I86*H86,2)</f>
        <v>0</v>
      </c>
      <c r="BL86" s="17" t="s">
        <v>667</v>
      </c>
      <c r="BM86" s="17" t="s">
        <v>679</v>
      </c>
    </row>
    <row r="87" spans="2:47" s="1" customFormat="1" ht="81">
      <c r="B87" s="34"/>
      <c r="C87" s="56"/>
      <c r="D87" s="199" t="s">
        <v>156</v>
      </c>
      <c r="E87" s="56"/>
      <c r="F87" s="224" t="s">
        <v>680</v>
      </c>
      <c r="G87" s="56"/>
      <c r="H87" s="56"/>
      <c r="I87" s="153"/>
      <c r="J87" s="56"/>
      <c r="K87" s="56"/>
      <c r="L87" s="54"/>
      <c r="M87" s="71"/>
      <c r="N87" s="35"/>
      <c r="O87" s="35"/>
      <c r="P87" s="35"/>
      <c r="Q87" s="35"/>
      <c r="R87" s="35"/>
      <c r="S87" s="35"/>
      <c r="T87" s="72"/>
      <c r="AT87" s="17" t="s">
        <v>156</v>
      </c>
      <c r="AU87" s="17" t="s">
        <v>22</v>
      </c>
    </row>
    <row r="88" spans="2:65" s="1" customFormat="1" ht="22.5" customHeight="1">
      <c r="B88" s="34"/>
      <c r="C88" s="183" t="s">
        <v>165</v>
      </c>
      <c r="D88" s="183" t="s">
        <v>137</v>
      </c>
      <c r="E88" s="184" t="s">
        <v>681</v>
      </c>
      <c r="F88" s="185" t="s">
        <v>682</v>
      </c>
      <c r="G88" s="186" t="s">
        <v>666</v>
      </c>
      <c r="H88" s="187">
        <v>1</v>
      </c>
      <c r="I88" s="188"/>
      <c r="J88" s="189">
        <f>ROUND(I88*H88,2)</f>
        <v>0</v>
      </c>
      <c r="K88" s="185" t="s">
        <v>410</v>
      </c>
      <c r="L88" s="54"/>
      <c r="M88" s="190" t="s">
        <v>32</v>
      </c>
      <c r="N88" s="191" t="s">
        <v>47</v>
      </c>
      <c r="O88" s="35"/>
      <c r="P88" s="192">
        <f>O88*H88</f>
        <v>0</v>
      </c>
      <c r="Q88" s="192">
        <v>0</v>
      </c>
      <c r="R88" s="192">
        <f>Q88*H88</f>
        <v>0</v>
      </c>
      <c r="S88" s="192">
        <v>0</v>
      </c>
      <c r="T88" s="193">
        <f>S88*H88</f>
        <v>0</v>
      </c>
      <c r="AR88" s="17" t="s">
        <v>667</v>
      </c>
      <c r="AT88" s="17" t="s">
        <v>137</v>
      </c>
      <c r="AU88" s="17" t="s">
        <v>22</v>
      </c>
      <c r="AY88" s="17" t="s">
        <v>135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17" t="s">
        <v>23</v>
      </c>
      <c r="BK88" s="194">
        <f>ROUND(I88*H88,2)</f>
        <v>0</v>
      </c>
      <c r="BL88" s="17" t="s">
        <v>667</v>
      </c>
      <c r="BM88" s="17" t="s">
        <v>683</v>
      </c>
    </row>
    <row r="89" spans="2:47" s="1" customFormat="1" ht="40.5">
      <c r="B89" s="34"/>
      <c r="C89" s="56"/>
      <c r="D89" s="199" t="s">
        <v>156</v>
      </c>
      <c r="E89" s="56"/>
      <c r="F89" s="224" t="s">
        <v>684</v>
      </c>
      <c r="G89" s="56"/>
      <c r="H89" s="56"/>
      <c r="I89" s="153"/>
      <c r="J89" s="56"/>
      <c r="K89" s="56"/>
      <c r="L89" s="54"/>
      <c r="M89" s="71"/>
      <c r="N89" s="35"/>
      <c r="O89" s="35"/>
      <c r="P89" s="35"/>
      <c r="Q89" s="35"/>
      <c r="R89" s="35"/>
      <c r="S89" s="35"/>
      <c r="T89" s="72"/>
      <c r="AT89" s="17" t="s">
        <v>156</v>
      </c>
      <c r="AU89" s="17" t="s">
        <v>22</v>
      </c>
    </row>
    <row r="90" spans="2:65" s="1" customFormat="1" ht="22.5" customHeight="1">
      <c r="B90" s="34"/>
      <c r="C90" s="183" t="s">
        <v>173</v>
      </c>
      <c r="D90" s="183" t="s">
        <v>137</v>
      </c>
      <c r="E90" s="184" t="s">
        <v>685</v>
      </c>
      <c r="F90" s="185" t="s">
        <v>686</v>
      </c>
      <c r="G90" s="186" t="s">
        <v>666</v>
      </c>
      <c r="H90" s="187">
        <v>1</v>
      </c>
      <c r="I90" s="188"/>
      <c r="J90" s="189">
        <f>ROUND(I90*H90,2)</f>
        <v>0</v>
      </c>
      <c r="K90" s="185" t="s">
        <v>410</v>
      </c>
      <c r="L90" s="54"/>
      <c r="M90" s="190" t="s">
        <v>32</v>
      </c>
      <c r="N90" s="191" t="s">
        <v>47</v>
      </c>
      <c r="O90" s="35"/>
      <c r="P90" s="192">
        <f>O90*H90</f>
        <v>0</v>
      </c>
      <c r="Q90" s="192">
        <v>0</v>
      </c>
      <c r="R90" s="192">
        <f>Q90*H90</f>
        <v>0</v>
      </c>
      <c r="S90" s="192">
        <v>0</v>
      </c>
      <c r="T90" s="193">
        <f>S90*H90</f>
        <v>0</v>
      </c>
      <c r="AR90" s="17" t="s">
        <v>667</v>
      </c>
      <c r="AT90" s="17" t="s">
        <v>137</v>
      </c>
      <c r="AU90" s="17" t="s">
        <v>22</v>
      </c>
      <c r="AY90" s="17" t="s">
        <v>135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17" t="s">
        <v>23</v>
      </c>
      <c r="BK90" s="194">
        <f>ROUND(I90*H90,2)</f>
        <v>0</v>
      </c>
      <c r="BL90" s="17" t="s">
        <v>667</v>
      </c>
      <c r="BM90" s="17" t="s">
        <v>687</v>
      </c>
    </row>
    <row r="91" spans="2:47" s="1" customFormat="1" ht="40.5">
      <c r="B91" s="34"/>
      <c r="C91" s="56"/>
      <c r="D91" s="199" t="s">
        <v>156</v>
      </c>
      <c r="E91" s="56"/>
      <c r="F91" s="224" t="s">
        <v>688</v>
      </c>
      <c r="G91" s="56"/>
      <c r="H91" s="56"/>
      <c r="I91" s="153"/>
      <c r="J91" s="56"/>
      <c r="K91" s="56"/>
      <c r="L91" s="54"/>
      <c r="M91" s="71"/>
      <c r="N91" s="35"/>
      <c r="O91" s="35"/>
      <c r="P91" s="35"/>
      <c r="Q91" s="35"/>
      <c r="R91" s="35"/>
      <c r="S91" s="35"/>
      <c r="T91" s="72"/>
      <c r="AT91" s="17" t="s">
        <v>156</v>
      </c>
      <c r="AU91" s="17" t="s">
        <v>22</v>
      </c>
    </row>
    <row r="92" spans="2:65" s="1" customFormat="1" ht="22.5" customHeight="1">
      <c r="B92" s="34"/>
      <c r="C92" s="183" t="s">
        <v>179</v>
      </c>
      <c r="D92" s="183" t="s">
        <v>137</v>
      </c>
      <c r="E92" s="184" t="s">
        <v>689</v>
      </c>
      <c r="F92" s="185" t="s">
        <v>690</v>
      </c>
      <c r="G92" s="186" t="s">
        <v>666</v>
      </c>
      <c r="H92" s="187">
        <v>1</v>
      </c>
      <c r="I92" s="188"/>
      <c r="J92" s="189">
        <f>ROUND(I92*H92,2)</f>
        <v>0</v>
      </c>
      <c r="K92" s="185" t="s">
        <v>410</v>
      </c>
      <c r="L92" s="54"/>
      <c r="M92" s="190" t="s">
        <v>32</v>
      </c>
      <c r="N92" s="191" t="s">
        <v>47</v>
      </c>
      <c r="O92" s="35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17" t="s">
        <v>667</v>
      </c>
      <c r="AT92" s="17" t="s">
        <v>137</v>
      </c>
      <c r="AU92" s="17" t="s">
        <v>22</v>
      </c>
      <c r="AY92" s="17" t="s">
        <v>135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7" t="s">
        <v>23</v>
      </c>
      <c r="BK92" s="194">
        <f>ROUND(I92*H92,2)</f>
        <v>0</v>
      </c>
      <c r="BL92" s="17" t="s">
        <v>667</v>
      </c>
      <c r="BM92" s="17" t="s">
        <v>691</v>
      </c>
    </row>
    <row r="93" spans="2:65" s="1" customFormat="1" ht="44.25" customHeight="1">
      <c r="B93" s="34"/>
      <c r="C93" s="183" t="s">
        <v>170</v>
      </c>
      <c r="D93" s="183" t="s">
        <v>137</v>
      </c>
      <c r="E93" s="184" t="s">
        <v>692</v>
      </c>
      <c r="F93" s="185" t="s">
        <v>693</v>
      </c>
      <c r="G93" s="186" t="s">
        <v>666</v>
      </c>
      <c r="H93" s="187">
        <v>1</v>
      </c>
      <c r="I93" s="188"/>
      <c r="J93" s="189">
        <f>ROUND(I93*H93,2)</f>
        <v>0</v>
      </c>
      <c r="K93" s="185" t="s">
        <v>410</v>
      </c>
      <c r="L93" s="54"/>
      <c r="M93" s="190" t="s">
        <v>32</v>
      </c>
      <c r="N93" s="250" t="s">
        <v>47</v>
      </c>
      <c r="O93" s="251"/>
      <c r="P93" s="252">
        <f>O93*H93</f>
        <v>0</v>
      </c>
      <c r="Q93" s="252">
        <v>0</v>
      </c>
      <c r="R93" s="252">
        <f>Q93*H93</f>
        <v>0</v>
      </c>
      <c r="S93" s="252">
        <v>0</v>
      </c>
      <c r="T93" s="253">
        <f>S93*H93</f>
        <v>0</v>
      </c>
      <c r="AR93" s="17" t="s">
        <v>694</v>
      </c>
      <c r="AT93" s="17" t="s">
        <v>137</v>
      </c>
      <c r="AU93" s="17" t="s">
        <v>22</v>
      </c>
      <c r="AY93" s="17" t="s">
        <v>135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17" t="s">
        <v>23</v>
      </c>
      <c r="BK93" s="194">
        <f>ROUND(I93*H93,2)</f>
        <v>0</v>
      </c>
      <c r="BL93" s="17" t="s">
        <v>694</v>
      </c>
      <c r="BM93" s="17" t="s">
        <v>695</v>
      </c>
    </row>
    <row r="94" spans="2:12" s="1" customFormat="1" ht="6.95" customHeight="1">
      <c r="B94" s="49"/>
      <c r="C94" s="50"/>
      <c r="D94" s="50"/>
      <c r="E94" s="50"/>
      <c r="F94" s="50"/>
      <c r="G94" s="50"/>
      <c r="H94" s="50"/>
      <c r="I94" s="129"/>
      <c r="J94" s="50"/>
      <c r="K94" s="50"/>
      <c r="L94" s="54"/>
    </row>
  </sheetData>
  <sheetProtection algorithmName="SHA-512" hashValue="5l9sWAI8UDiYtae7YC9P/ZJJnDHRIuao7LJzTBJtRPNjv6tpuU7qjq7WmQ56uyGPHDaVjN68uGq/Vx8HyZCOAA==" saltValue="oZhB2WV/r7144wdzixczzA==" spinCount="100000" sheet="1" objects="1" scenarios="1" formatColumns="0" formatRows="0" sort="0" autoFilter="0"/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LUCINKANB1\lucinka</dc:creator>
  <cp:keywords/>
  <dc:description/>
  <cp:lastModifiedBy>lucinka</cp:lastModifiedBy>
  <dcterms:created xsi:type="dcterms:W3CDTF">2017-12-20T12:16:03Z</dcterms:created>
  <dcterms:modified xsi:type="dcterms:W3CDTF">2017-12-20T12:16:18Z</dcterms:modified>
  <cp:category/>
  <cp:version/>
  <cp:contentType/>
  <cp:contentStatus/>
</cp:coreProperties>
</file>