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970" windowHeight="8310" activeTab="0"/>
  </bookViews>
  <sheets>
    <sheet name="Rekapitulace stavby" sheetId="1" r:id="rId1"/>
    <sheet name="46.1 - komunikace" sheetId="2" r:id="rId2"/>
    <sheet name="46.2 - Veřejné osvětlení ..." sheetId="3" r:id="rId3"/>
    <sheet name="46.3 - Veřejné osvětlení " sheetId="4" r:id="rId4"/>
    <sheet name="46.4 - VRN" sheetId="5" r:id="rId5"/>
    <sheet name="Pokyny pro vyplnění" sheetId="6" r:id="rId6"/>
  </sheets>
  <definedNames>
    <definedName name="_xlnm._FilterDatabase" localSheetId="1" hidden="1">'46.1 - komunikace'!$C$82:$K$82</definedName>
    <definedName name="_xlnm._FilterDatabase" localSheetId="2" hidden="1">'46.2 - Veřejné osvětlení ...'!$C$88:$K$88</definedName>
    <definedName name="_xlnm._FilterDatabase" localSheetId="3" hidden="1">'46.3 - Veřejné osvětlení '!$C$88:$K$88</definedName>
    <definedName name="_xlnm._FilterDatabase" localSheetId="4" hidden="1">'46.4 - VRN'!$C$77:$K$77</definedName>
    <definedName name="_xlnm.Print_Area" localSheetId="1">'46.1 - komunikace'!$C$4:$J$36,'46.1 - komunikace'!$C$42:$J$64,'46.1 - komunikace'!$C$70:$K$453</definedName>
    <definedName name="_xlnm.Print_Area" localSheetId="2">'46.2 - Veřejné osvětlení ...'!$C$4:$J$36,'46.2 - Veřejné osvětlení ...'!$C$42:$J$70,'46.2 - Veřejné osvětlení ...'!$C$76:$K$298</definedName>
    <definedName name="_xlnm.Print_Area" localSheetId="3">'46.3 - Veřejné osvětlení '!$C$4:$J$36,'46.3 - Veřejné osvětlení '!$C$42:$J$70,'46.3 - Veřejné osvětlení '!$C$76:$K$336</definedName>
    <definedName name="_xlnm.Print_Area" localSheetId="4">'46.4 - VRN'!$C$4:$J$36,'46.4 - VRN'!$C$42:$J$59,'46.4 - VRN'!$C$65:$K$93</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'46.1 - komunikace'!$82:$82</definedName>
    <definedName name="_xlnm.Print_Titles" localSheetId="2">'46.2 - Veřejné osvětlení ...'!$88:$88</definedName>
    <definedName name="_xlnm.Print_Titles" localSheetId="3">'46.3 - Veřejné osvětlení '!$88:$88</definedName>
    <definedName name="_xlnm.Print_Titles" localSheetId="4">'46.4 - VRN'!$77:$77</definedName>
  </definedNames>
  <calcPr calcId="152511"/>
</workbook>
</file>

<file path=xl/sharedStrings.xml><?xml version="1.0" encoding="utf-8"?>
<sst xmlns="http://schemas.openxmlformats.org/spreadsheetml/2006/main" count="9554" uniqueCount="1478">
  <si>
    <t>Export VZ</t>
  </si>
  <si>
    <t>List obsahuje:</t>
  </si>
  <si>
    <t>3.0</t>
  </si>
  <si>
    <t>ZAMOK</t>
  </si>
  <si>
    <t>False</t>
  </si>
  <si>
    <t>{474e5ba7-d27d-4cae-98f7-97910036a4e1}</t>
  </si>
  <si>
    <t>0,01</t>
  </si>
  <si>
    <t>21</t>
  </si>
  <si>
    <t>15</t>
  </si>
  <si>
    <t>REKAPITULACE STAVBY</t>
  </si>
  <si>
    <t>v ---  níže se nacházejí doplnkové a pomocné údaje k sestavám  --- v</t>
  </si>
  <si>
    <t>Návod na vyplnění</t>
  </si>
  <si>
    <t>0,001</t>
  </si>
  <si>
    <t>Kód:</t>
  </si>
  <si>
    <t>46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</si>
  <si>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</si>
  <si>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</si>
  <si>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K1608 Stavební úpravy komunikací a VO v ul. Janáčkova, Skalní</t>
  </si>
  <si>
    <t>0,1</t>
  </si>
  <si>
    <t>KSO:</t>
  </si>
  <si>
    <t>822</t>
  </si>
  <si>
    <t>CC-CZ:</t>
  </si>
  <si>
    <t/>
  </si>
  <si>
    <t>1</t>
  </si>
  <si>
    <t>Místo:</t>
  </si>
  <si>
    <t>Litvínov</t>
  </si>
  <si>
    <t>Datum:</t>
  </si>
  <si>
    <t>08.03.2017</t>
  </si>
  <si>
    <t>10</t>
  </si>
  <si>
    <t>100</t>
  </si>
  <si>
    <t>Zadavatel:</t>
  </si>
  <si>
    <t>IČ:</t>
  </si>
  <si>
    <t>Město Litvínov</t>
  </si>
  <si>
    <t>DIČ:</t>
  </si>
  <si>
    <t>Uchazeč:</t>
  </si>
  <si>
    <t>Vyplň údaj</t>
  </si>
  <si>
    <t>Projektant:</t>
  </si>
  <si>
    <t>Ing. Lucie Dvořáková, Ing. Dvořák</t>
  </si>
  <si>
    <t>True</t>
  </si>
  <si>
    <t>Poznámka:</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</si>
  <si>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ÚRS.Dalším zdrojem byly internetové stránky několika výrobců. Podrobný popis jednotlivých prvků je uveden v projektové dokumentaci.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</si>
  <si>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</si>
  <si>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</si>
  <si>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</si>
  <si>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</si>
  <si>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</si>
  <si>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</si>
  <si>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</si>
  <si>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</si>
  <si>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</si>
  <si>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</si>
  <si>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</si>
  <si>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</si>
  <si>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</si>
  <si>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</si>
  <si>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</si>
  <si>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</si>
  <si>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</si>
  <si>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</si>
  <si>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</si>
  <si>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</si>
  <si>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</si>
  <si>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</si>
  <si>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</si>
  <si>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</si>
  <si>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</si>
  <si>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</si>
  <si>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</si>
  <si>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</si>
  <si>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</si>
  <si>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</si>
  <si>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</si>
  <si>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</si>
  <si>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</si>
  <si>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</si>
  <si>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</si>
  <si>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</si>
  <si>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</si>
  <si>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</si>
  <si>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46.1</t>
  </si>
  <si>
    <t>komunikace</t>
  </si>
  <si>
    <t>STA</t>
  </si>
  <si>
    <t>{70d1ff31-5431-495a-ae81-8655eb464c45}</t>
  </si>
  <si>
    <t xml:space="preserve">822 </t>
  </si>
  <si>
    <t>2</t>
  </si>
  <si>
    <t>46.2</t>
  </si>
  <si>
    <t>Veřejné osvětlení - výměna</t>
  </si>
  <si>
    <t>ING</t>
  </si>
  <si>
    <t>{5c489c2d-fa15-4093-a2db-61700e58d9a6}</t>
  </si>
  <si>
    <t>828</t>
  </si>
  <si>
    <t>46.3</t>
  </si>
  <si>
    <t xml:space="preserve">Veřejné osvětlení </t>
  </si>
  <si>
    <t>{ac72cf3f-30ed-42d6-aa07-cd16f6611f94}</t>
  </si>
  <si>
    <t>46.4</t>
  </si>
  <si>
    <t>VRN</t>
  </si>
  <si>
    <t>OST</t>
  </si>
  <si>
    <t>{fdc26148-2932-413d-8bcd-17b13f4f1fc2}</t>
  </si>
  <si>
    <t>Zpět na list:</t>
  </si>
  <si>
    <t>KRYCÍ LIST SOUPISU</t>
  </si>
  <si>
    <t>Objekt:</t>
  </si>
  <si>
    <t>46.1 - komunikace</t>
  </si>
  <si>
    <t>Ing. Lucie Dvořáková</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</si>
  <si>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</si>
  <si>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</si>
  <si>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</si>
  <si>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</si>
  <si>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</si>
  <si>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</si>
  <si>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</si>
  <si>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</si>
  <si>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</si>
  <si>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</si>
  <si>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 hmot</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</si>
  <si>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</si>
  <si>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</si>
  <si>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</si>
  <si>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</si>
  <si>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</si>
  <si>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</si>
  <si>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</si>
  <si>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</si>
  <si>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</si>
  <si>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</si>
  <si>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</si>
  <si>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</si>
  <si>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</si>
  <si>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</si>
  <si>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</si>
  <si>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</si>
  <si>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</si>
  <si>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</si>
  <si>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K</t>
  </si>
  <si>
    <t>R01</t>
  </si>
  <si>
    <t>uvedení do předešlého stavu - vjezdy a vstupy</t>
  </si>
  <si>
    <t>m2</t>
  </si>
  <si>
    <t>4</t>
  </si>
  <si>
    <t>2118365058</t>
  </si>
  <si>
    <t>Zemní práce</t>
  </si>
  <si>
    <t>113106071</t>
  </si>
  <si>
    <t>Rozebrání dlažeb při překopech inženýrských sítí plochy do 15 m2 s přemístěním hmot na skládku na vzdálenost do 3 m nebo s naložením na dopravní prostředek vozovek a ploch, s jakoukoliv výplní spár ze zámkové dlažby kladené do lože z kameniva</t>
  </si>
  <si>
    <t>CS ÚRS 2016 01</t>
  </si>
  <si>
    <t>881916673</t>
  </si>
  <si>
    <t>3</t>
  </si>
  <si>
    <t>113107122</t>
  </si>
  <si>
    <t>Odstranění podkladů nebo krytů s přemístěním hmot na skládku na vzdálenost do 3 m nebo s naložením na dopravní prostředek v ploše jednotlivě do 50 m2 z kameniva hrubého drceného, o tl. vrstvy přes 100 do 200 mm</t>
  </si>
  <si>
    <t>-1535178734</t>
  </si>
  <si>
    <t>VV</t>
  </si>
  <si>
    <t>72+157+19,4</t>
  </si>
  <si>
    <t>113107212</t>
  </si>
  <si>
    <t>Odstranění podkladů nebo krytů s přemístěním hmot na skládku na vzdálenost do 20 m nebo s naložením na dopravní prostředek v ploše jednotlivě přes 200 m2 z kameniva těženého, o tl. vrstvy přes 100 do 200 mm</t>
  </si>
  <si>
    <t>-960906274</t>
  </si>
  <si>
    <t>2940-659</t>
  </si>
  <si>
    <t>5</t>
  </si>
  <si>
    <t>132301101</t>
  </si>
  <si>
    <t>Hloubení zapažených i nezapažených rýh šířky do 600 mm s urovnáním dna do předepsaného profilu a spádu v hornině tř. 4 do 100 m3</t>
  </si>
  <si>
    <t>m3</t>
  </si>
  <si>
    <t>23552389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</si>
  <si>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</si>
  <si>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</si>
  <si>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t>
  </si>
  <si>
    <t>Poznámka k položce:
mohou se zde nacházet větší kameny</t>
  </si>
  <si>
    <t>73*0.5*0.35</t>
  </si>
  <si>
    <t>6</t>
  </si>
  <si>
    <t>132301109</t>
  </si>
  <si>
    <t>Hloubení zapažených i nezapažených rýh šířky do 600 mm s urovnáním dna do předepsaného profilu a spádu v hornině tř. 4 Příplatek k cenám za lepivost horniny tř. 4</t>
  </si>
  <si>
    <t>1032184870</t>
  </si>
  <si>
    <t>12.775</t>
  </si>
  <si>
    <t>7</t>
  </si>
  <si>
    <t>132312202</t>
  </si>
  <si>
    <t>Hloubení zapažených i nezapažených rýh šířky přes 600 do 2 000 mm ručním nebo pneumatickým nářadím s urovnáním dna do předepsaného profilu a spádu v horninách tř. 4 nesoudržných</t>
  </si>
  <si>
    <t>-1807358337</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</si>
  <si>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</si>
  <si>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Poznámka k položce:
mohou se zde nacházet vetší kameny</t>
  </si>
  <si>
    <t>uliční vpust</t>
  </si>
  <si>
    <t>4*1.2*1.2*1,6</t>
  </si>
  <si>
    <t>10*0.8*0.8*1.6</t>
  </si>
  <si>
    <t>14*0.8*1.5</t>
  </si>
  <si>
    <t>Součet</t>
  </si>
  <si>
    <t>8</t>
  </si>
  <si>
    <t>132312209</t>
  </si>
  <si>
    <t>Hloubení zapažených i nezapažených rýh šířky přes 600 do 2 000 mm ručním nebo pneumatickým nářadím s urovnáním dna do předepsaného profilu a spádu v horninách tř. 4 Příplatek k cenám za lepivost horniny tř. 4</t>
  </si>
  <si>
    <t>1168600619</t>
  </si>
  <si>
    <t>36.256</t>
  </si>
  <si>
    <t>9</t>
  </si>
  <si>
    <t>151101101</t>
  </si>
  <si>
    <t>Zřízení pažení a rozepření stěn rýh pro podzemní vedení pro všechny šířky rýhy příložné pro jakoukoliv mezerovitost, hloubky do 2 m</t>
  </si>
  <si>
    <t>1691458488</t>
  </si>
  <si>
    <t>14*2*1.5</t>
  </si>
  <si>
    <t>151101111</t>
  </si>
  <si>
    <t>Odstranění pažení a rozepření stěn rýh pro podzemní vedení s uložením materiálu na vzdálenost do 3 m od kraje výkopu příložné, hloubky do 2 m</t>
  </si>
  <si>
    <t>-1938488894</t>
  </si>
  <si>
    <t>42</t>
  </si>
  <si>
    <t>11</t>
  </si>
  <si>
    <t>162301101</t>
  </si>
  <si>
    <t>Vodorovné přemístění výkopku nebo sypaniny po suchu na obvyklém dopravním prostředku, bez naložení výkopku, avšak se složením bez rozhrnutí z horniny tř. 1 až 4 na vzdálenost přes 50 do 500 m</t>
  </si>
  <si>
    <t>169153792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</si>
  <si>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</si>
  <si>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na přehutnění</t>
  </si>
  <si>
    <t>508*0.2</t>
  </si>
  <si>
    <t>12</t>
  </si>
  <si>
    <t>120001101R00</t>
  </si>
  <si>
    <t>Příplatek za ztížení vykopávky v blízkosti podzemního vedení</t>
  </si>
  <si>
    <t>1837573286</t>
  </si>
  <si>
    <t>Poznámka k položce:
Cena zahrnuje také práce prováděné ručně v ochranných pásmech vedení</t>
  </si>
  <si>
    <t>50+101</t>
  </si>
  <si>
    <t>13</t>
  </si>
  <si>
    <t>167101101</t>
  </si>
  <si>
    <t>Nakládání, skládání a překládání neulehlého výkopku nebo sypaniny nakládání, množství do 100 m3, z hornin tř. 1 až 4</t>
  </si>
  <si>
    <t>97996787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</si>
  <si>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</si>
  <si>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101,6</t>
  </si>
  <si>
    <t>14</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</si>
  <si>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</si>
  <si>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</si>
  <si>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2002066315</t>
  </si>
  <si>
    <t>101.6</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</si>
  <si>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</si>
  <si>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</si>
  <si>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-909264835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</si>
  <si>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</si>
  <si>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16</t>
  </si>
  <si>
    <t>122302201R00</t>
  </si>
  <si>
    <t>Odkopávky a prokopávky nezapažené pro silnice objemu do 100 m3 v hornině tř. 4</t>
  </si>
  <si>
    <t>-1132972042</t>
  </si>
  <si>
    <t>Poznámka k položce:
podklad může být různorodý,mohou bt i větší kameny</t>
  </si>
  <si>
    <t>(2940-659-508)*0.16</t>
  </si>
  <si>
    <t>19,4*0.12</t>
  </si>
  <si>
    <t>19*0.1</t>
  </si>
  <si>
    <t>72*0.4</t>
  </si>
  <si>
    <t>17</t>
  </si>
  <si>
    <t>122302209</t>
  </si>
  <si>
    <t>Odkopávky a prokopávky nezapažené pro silnice s přemístěním výkopku v příčných profilech na vzdálenost do 15 m nebo s naložením na dopravní prostředek v hornině tř. 4 Příplatek k cenám za lepivost horniny tř. 4</t>
  </si>
  <si>
    <t>-471373922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</si>
  <si>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</si>
  <si>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418,308</t>
  </si>
  <si>
    <t>18</t>
  </si>
  <si>
    <t>162701105</t>
  </si>
  <si>
    <t>Vodorovné přemístění výkopku nebo sypaniny po suchu na obvyklém dopravním prostředku, bez naložení výkopku, avšak se složením bez rozhrnutí z horniny tř. 1 až 4 na vzdálenost přes 9 000 do 10 000 m</t>
  </si>
  <si>
    <t>-2029929011</t>
  </si>
  <si>
    <t>12,775+36.256+33,45+418,308-101,6</t>
  </si>
  <si>
    <t>19</t>
  </si>
  <si>
    <t>171201211</t>
  </si>
  <si>
    <t>Uložení sypaniny poplatek za uložení sypaniny na skládce (skládkovné)</t>
  </si>
  <si>
    <t>t</t>
  </si>
  <si>
    <t>-1582891049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</si>
  <si>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</si>
  <si>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399,189*1,8</t>
  </si>
  <si>
    <t>20</t>
  </si>
  <si>
    <t>113107032</t>
  </si>
  <si>
    <t>Odstranění podkladů nebo krytů při překopech inženýrských sítí v ploše jednotlivě do 15 m2 s přemístěním hmot na skládku ve vzdálenosti do 3 m nebo s naložením na dopravní prostředek z betonu prostého, o tl. vrstvy přes 150 do 300 mm</t>
  </si>
  <si>
    <t>883690440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</si>
  <si>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</si>
  <si>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113107041</t>
  </si>
  <si>
    <t>Odstranění podkladů nebo krytů při překopech inženýrských sítí v ploše jednotlivě do 15 m2 s přemístěním hmot na skládku ve vzdálenosti do 3 m nebo s naložením na dopravní prostředek živičných, o tl. vrstvy do 50 mm</t>
  </si>
  <si>
    <t>1173517866</t>
  </si>
  <si>
    <t>0,5*(8,5+32)+23*1</t>
  </si>
  <si>
    <t>22</t>
  </si>
  <si>
    <t>113107141</t>
  </si>
  <si>
    <t>Odstranění podkladů nebo krytů s přemístěním hmot na skládku na vzdálenost do 3 m nebo s naložením na dopravní prostředek v ploše jednotlivě do 50 m2 živičných, o tl. vrstvy do 50 mm</t>
  </si>
  <si>
    <t>-934823063</t>
  </si>
  <si>
    <t>40+38</t>
  </si>
  <si>
    <t>23</t>
  </si>
  <si>
    <t>113154123</t>
  </si>
  <si>
    <t>Frézování živičného podkladu nebo krytu s naložením na dopravní prostředek plochy do 500 m2 bez překážek v trase pruhu šířky přes 0,5 m do 1 m, tloušťky vrstvy 50 mm</t>
  </si>
  <si>
    <t>-742541692</t>
  </si>
  <si>
    <t>265+508+920+544+(88,46*2)</t>
  </si>
  <si>
    <t>24</t>
  </si>
  <si>
    <t>113107241</t>
  </si>
  <si>
    <t>Odstranění podkladů nebo krytů s přemístěním hmot na skládku na vzdálenost do 20 m nebo s naložením na dopravní prostředek v ploše jednotlivě přes 200 m2 z asfaltového recyklátu, o tl. vrstvy do 50 mm</t>
  </si>
  <si>
    <t>-1917520580</t>
  </si>
  <si>
    <t>659</t>
  </si>
  <si>
    <t>25</t>
  </si>
  <si>
    <t>113202111</t>
  </si>
  <si>
    <t>Vytrhání obrub s vybouráním lože, s přemístěním hmot na skládku na vzdálenost do 3 m nebo s naložením na dopravní prostředek z krajníků nebo obrubníků stojatých</t>
  </si>
  <si>
    <t>m</t>
  </si>
  <si>
    <t>1999303122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</si>
  <si>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</si>
  <si>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31+27+2,5+16+45+214+48+49+89+6+18,5</t>
  </si>
  <si>
    <t>26</t>
  </si>
  <si>
    <t>113203111</t>
  </si>
  <si>
    <t>Vytrhání obrub s vybouráním lože, s přemístěním hmot na skládku na vzdálenost do 3 m nebo s naložením na dopravní prostředek z dlažebních kostek</t>
  </si>
  <si>
    <t>1307942390</t>
  </si>
  <si>
    <t>30+3</t>
  </si>
  <si>
    <t>27</t>
  </si>
  <si>
    <t>113204111</t>
  </si>
  <si>
    <t>Vytrhání obrub s vybouráním lože, s přemístěním hmot na skládku na vzdálenost do 3 m nebo s naložením na dopravní prostředek záhonových</t>
  </si>
  <si>
    <t>1454891308</t>
  </si>
  <si>
    <t>28</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</si>
  <si>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</si>
  <si>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</si>
  <si>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-1139499559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</si>
  <si>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</si>
  <si>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29</t>
  </si>
  <si>
    <t>185803511R00</t>
  </si>
  <si>
    <t>Odstranění travního drnu a kamenů s naložením a odvozem odpadu do 20 km</t>
  </si>
  <si>
    <t>2069547529</t>
  </si>
  <si>
    <t>Poznámka k položce:
podél obrub a komunikace</t>
  </si>
  <si>
    <t>200*2*0.5+23</t>
  </si>
  <si>
    <t>30</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</si>
  <si>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</si>
  <si>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</si>
  <si>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678823881</t>
  </si>
  <si>
    <t>100*0.5</t>
  </si>
  <si>
    <t>31</t>
  </si>
  <si>
    <t>121112112</t>
  </si>
  <si>
    <t>Sejmutí ornice ručně s vodorovným přemístěním do 50 m na dočasné či trvalé skládky nebo na hromady v místě upotřebení tloušťky vrstvy přes 150 mm</t>
  </si>
  <si>
    <t>-1286068096</t>
  </si>
  <si>
    <t>223*0,15</t>
  </si>
  <si>
    <t>32</t>
  </si>
  <si>
    <t>181301103</t>
  </si>
  <si>
    <t>Rozprostření a urovnání ornice v rovině nebo ve svahu sklonu do 1:5 při souvislé ploše do 500 m2, tl. vrstvy přes 150 do 200 mm</t>
  </si>
  <si>
    <t>674310772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</si>
  <si>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</si>
  <si>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323-23+17+11</t>
  </si>
  <si>
    <t>33</t>
  </si>
  <si>
    <t>181411131</t>
  </si>
  <si>
    <t>Založení trávníku na půdě předem připravené plochy do 1000 m2 výsevem včetně utažení parkového v rovině nebo na svahu do 1:5</t>
  </si>
  <si>
    <t>866563544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</si>
  <si>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</si>
  <si>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328</t>
  </si>
  <si>
    <t>34</t>
  </si>
  <si>
    <t>M</t>
  </si>
  <si>
    <t>005724100</t>
  </si>
  <si>
    <t>Osiva pícnin směsi travní balení obvykle 25 kg parková</t>
  </si>
  <si>
    <t>kg</t>
  </si>
  <si>
    <t>170802177</t>
  </si>
  <si>
    <t>328/20</t>
  </si>
  <si>
    <t>35</t>
  </si>
  <si>
    <t>231182303114R00</t>
  </si>
  <si>
    <t>substrát s dodání do 20km</t>
  </si>
  <si>
    <t>-1860013339</t>
  </si>
  <si>
    <t>328*0.15</t>
  </si>
  <si>
    <t>Komunikace</t>
  </si>
  <si>
    <t>36</t>
  </si>
  <si>
    <t>564851111R</t>
  </si>
  <si>
    <t>Podklad ze štěrkodrti ŠDA s rozprostřením a zhutněním, po zhutnění tl. 150 mm</t>
  </si>
  <si>
    <t>-1216775257</t>
  </si>
  <si>
    <t>2900+72-659</t>
  </si>
  <si>
    <t>37</t>
  </si>
  <si>
    <t>564851111R2</t>
  </si>
  <si>
    <t>Podklad ze štěrkodrti ŠDB s rozprostřením a zhutněním, po zhutnění tl. 150 mm</t>
  </si>
  <si>
    <t>-133174441</t>
  </si>
  <si>
    <t>asfalt</t>
  </si>
  <si>
    <t>2900*1.05-659</t>
  </si>
  <si>
    <t>dlažba</t>
  </si>
  <si>
    <t>155.7*1.03</t>
  </si>
  <si>
    <t>38</t>
  </si>
  <si>
    <t>564861111</t>
  </si>
  <si>
    <t>Podklad ze štěrkodrti ŠDA s rozprostřením a zhutněním, po zhutnění tl. 200 mm</t>
  </si>
  <si>
    <t>-1966632879</t>
  </si>
  <si>
    <t>72</t>
  </si>
  <si>
    <t>39</t>
  </si>
  <si>
    <t>564871111</t>
  </si>
  <si>
    <t>Podklad ze štěrkodrti ŠD s rozprostřením a zhutněním, po zhutnění tl. 250 mm</t>
  </si>
  <si>
    <t>1137285051</t>
  </si>
  <si>
    <t>19.4</t>
  </si>
  <si>
    <t>40</t>
  </si>
  <si>
    <t>564911411</t>
  </si>
  <si>
    <t>Podklad nebo podsyp z asfaltového recyklátu s rozprostřením a zhutněním, po zhutnění tl. 50 mm</t>
  </si>
  <si>
    <t>-206866731</t>
  </si>
  <si>
    <t>Poznámka k položce:
použití u opravy chodníku jako podklad pod ACO 11</t>
  </si>
  <si>
    <t>41</t>
  </si>
  <si>
    <t>565155111</t>
  </si>
  <si>
    <t>Asfaltový beton vrstva podkladní ACP 16 (obalované kamenivo střednězrnné - OKS) s rozprostřením a zhutněním v pruhu šířky do 3 m, po zhutnění tl. 70 mm</t>
  </si>
  <si>
    <t>2101830603</t>
  </si>
  <si>
    <t>2940,05-659</t>
  </si>
  <si>
    <t>565166112</t>
  </si>
  <si>
    <t>Asfaltový beton vrstva podkladní ACP 22S (obalované kamenivo hrubozrnné - OKH - kvalita S) s rozprostřením a zhutněním v pruhu šířky do 3 m, po zhutnění tl. 90 mm</t>
  </si>
  <si>
    <t>1552298886</t>
  </si>
  <si>
    <t>43</t>
  </si>
  <si>
    <t>577155112</t>
  </si>
  <si>
    <t>Asfaltový beton vrstva ložní ACL 16S (ABH v kvalitě S) s rozprostřením a zhutněním z nemodifikovaného asfaltu v pruhu šířky do 3 m, po zhutnění tl. 60 mm</t>
  </si>
  <si>
    <t>1734338800</t>
  </si>
  <si>
    <t>44</t>
  </si>
  <si>
    <t>573191111</t>
  </si>
  <si>
    <t>Nátěr infiltrační kationaktivní emulzí v množství 1,00 kg/m2</t>
  </si>
  <si>
    <t>221865972</t>
  </si>
  <si>
    <t xml:space="preserve">Poznámka k souboru cen:
1. V ceně nejsou započteny náklady na popř. projektem předepsané očištění vozovky, které se oceňuje cenou 938 90-8411 Očištění povrchu saponátovým roztokem části C 01 tohoto katalogu. </t>
  </si>
  <si>
    <t>2940,05+72-659</t>
  </si>
  <si>
    <t>45</t>
  </si>
  <si>
    <t>573211111</t>
  </si>
  <si>
    <t>Postřik živičný spojovací bez posypu kamenivem z asfaltu silničního, v množství od 0,50 do 0,70 kg/m2</t>
  </si>
  <si>
    <t>1266007727</t>
  </si>
  <si>
    <t>72+72+2940,05</t>
  </si>
  <si>
    <t>577134111</t>
  </si>
  <si>
    <t>Asfaltový beton vrstva obrusná ACO 11 (ABS) s rozprostřením a se zhutněním z nemodifikovaného asfaltu v pruhu šířky do 3 m tř. I, po zhutnění tl. 40 mm</t>
  </si>
  <si>
    <t>-57342335</t>
  </si>
  <si>
    <t xml:space="preserve">Poznámka k souboru cen:
1. ČSN EN 13108-1 připouští pro ACO 11 pouze tl. 35 až 50 mm. </t>
  </si>
  <si>
    <t>1470,5+1406,3+3+0,5*(8,5+32)</t>
  </si>
  <si>
    <t>na opravu asfaltového chodníku</t>
  </si>
  <si>
    <t>47</t>
  </si>
  <si>
    <t>577134131R</t>
  </si>
  <si>
    <t>Asfaltový beton vrstva obrusná ACO 11S (ABS) s rozprostřením a se zhutněním v pruhu šířky do 3 m, po zhutnění tl. 40 mm</t>
  </si>
  <si>
    <t>2103698861</t>
  </si>
  <si>
    <t>48</t>
  </si>
  <si>
    <t>592451800</t>
  </si>
  <si>
    <t>Dlaždice betonové dlažba zámková (ČSN EN 1338) dlažba zámková UNI 1 m2=39 kusů 20 x 16,5 x 6 šedá</t>
  </si>
  <si>
    <t>1481551379</t>
  </si>
  <si>
    <t>Poznámka k položce:
spotřeba: 39 kus/m2
naproti zastávce BUS</t>
  </si>
  <si>
    <t>10,5</t>
  </si>
  <si>
    <t>49</t>
  </si>
  <si>
    <t>592453090</t>
  </si>
  <si>
    <t>Dlaždice betonové dlažba zámková (ČSN EN 1338) dlažba vibrolisovaná BEST standardní povrch (uzavřený hladký povrch) provedení: červená tvarově jednoduchá dlažba KLASIKO pro nevidomé 20 x 10 x 6</t>
  </si>
  <si>
    <t>43488795</t>
  </si>
  <si>
    <t>0,4*(12+45+22)</t>
  </si>
  <si>
    <t>0,8*(3+2+5+3+1,5)</t>
  </si>
  <si>
    <t>50</t>
  </si>
  <si>
    <t>592451800RO4</t>
  </si>
  <si>
    <t>Dlaždice betonové dlažba zámková (ČSN EN 1338) dlažba skladebná , s fazetou 1 m2=50 kusů  20 x 10 x 6 přírodní</t>
  </si>
  <si>
    <t>1338434893</t>
  </si>
  <si>
    <t>Poznámka k položce:
chodník mimo vjezdy, kontejnery</t>
  </si>
  <si>
    <t>19+32+35</t>
  </si>
  <si>
    <t>51</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</si>
  <si>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</si>
  <si>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</si>
  <si>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-240464357</t>
  </si>
  <si>
    <t>nová dlažba</t>
  </si>
  <si>
    <t>10,5+43,2+86</t>
  </si>
  <si>
    <t>na vyrovnání ploch - výšek - stávající dlažba</t>
  </si>
  <si>
    <t>4*4+2</t>
  </si>
  <si>
    <t>52</t>
  </si>
  <si>
    <t>592451220</t>
  </si>
  <si>
    <t>Dlaždice betonové dlažba zámková (ČSN EN 1338) dlažba zámková PROMENÁDA 1 m2=50 kusů 20 x 10 x 8 šedá</t>
  </si>
  <si>
    <t>1437815002</t>
  </si>
  <si>
    <t>Poznámka k položce:
spotřeba: 50 kus/m2
vjezdy a zpevněné pojezdové plochy</t>
  </si>
  <si>
    <t>13,7+3*1,5</t>
  </si>
  <si>
    <t>53</t>
  </si>
  <si>
    <t>59245267R</t>
  </si>
  <si>
    <t>Dlaždice betonové dlažba zámková (ČSN EN 1338) dlažba vibrolisovaná BEST tvarově jednoduchá dlažba KLASIKO pro nevidomé 20 x 10 x 8 červené barvy</t>
  </si>
  <si>
    <t>-128024496</t>
  </si>
  <si>
    <t>Poznámka k položce:
u vjezdů</t>
  </si>
  <si>
    <t>3*0,4</t>
  </si>
  <si>
    <t>54</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</si>
  <si>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</si>
  <si>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</si>
  <si>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719113412</t>
  </si>
  <si>
    <t>18,2+1,2</t>
  </si>
  <si>
    <t>55</t>
  </si>
  <si>
    <t>181951102</t>
  </si>
  <si>
    <t>Úprava pláně vyrovnáním výškových rozdílů v hornině tř. 1 až 4 se zhutněním</t>
  </si>
  <si>
    <t>-1922776369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</si>
  <si>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</si>
  <si>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(3012,05+10,5+43,2+86+19,4-659)</t>
  </si>
  <si>
    <t>56</t>
  </si>
  <si>
    <t>938908411</t>
  </si>
  <si>
    <t>Čištění vozovek splachováním vodou povrchu podkladu nebo krytu živičného, betonového nebo dlážděného</t>
  </si>
  <si>
    <t>235246213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</si>
  <si>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</si>
  <si>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3171,15</t>
  </si>
  <si>
    <t>Trubní vedení</t>
  </si>
  <si>
    <t>57</t>
  </si>
  <si>
    <t>212752212</t>
  </si>
  <si>
    <t>Trativody z drenážních trubek se zřízením štěrkopískového lože pod trubky a s jejich obsypem v průměrném celkovém množství do 0,15 m3/m v otevřeném výkopu z trubek plastových flexibilních D přes 65 do 100 mm</t>
  </si>
  <si>
    <t>-143002086</t>
  </si>
  <si>
    <t>59+14</t>
  </si>
  <si>
    <t>58</t>
  </si>
  <si>
    <t>35832526R00</t>
  </si>
  <si>
    <t>Vybourání uliční vpusti s naložením na dopravní prostředek</t>
  </si>
  <si>
    <t>ks</t>
  </si>
  <si>
    <t>-2008519536</t>
  </si>
  <si>
    <t>stávající uliční vpusti</t>
  </si>
  <si>
    <t>59</t>
  </si>
  <si>
    <t>919726123</t>
  </si>
  <si>
    <t>Geotextilie netkaná pro ochranu, separaci nebo filtraci měrná hmotnost přes 300 do 500 g/m2</t>
  </si>
  <si>
    <t>-837650205</t>
  </si>
  <si>
    <t xml:space="preserve">Poznámka k souboru cen:
1. V cenách jsou započteny i náklady na položení a dodání geotextilie včetně přesahů. </t>
  </si>
  <si>
    <t>do drenáže</t>
  </si>
  <si>
    <t>59+14*0.7</t>
  </si>
  <si>
    <t>60</t>
  </si>
  <si>
    <t>721110806</t>
  </si>
  <si>
    <t>Demontáž potrubí z kameninových trub normálních nebo kyselinovzdorných přes 100 do DN 200</t>
  </si>
  <si>
    <t>527930134</t>
  </si>
  <si>
    <t>61</t>
  </si>
  <si>
    <t>286112630</t>
  </si>
  <si>
    <t>Trubky z polyvinylchloridu kanalizace domovní a uliční KG - Systém (PVC) PipeLife, ČSN EN 13476 trubka KGEM s hrdlem, SN8 150x4,7x2 m</t>
  </si>
  <si>
    <t>kus</t>
  </si>
  <si>
    <t>-262906082</t>
  </si>
  <si>
    <t>9+3+2</t>
  </si>
  <si>
    <t>62</t>
  </si>
  <si>
    <t>837355121R00</t>
  </si>
  <si>
    <t>Výsek a montáž kameninové odbočné tvarovky DN 80 až DN 150</t>
  </si>
  <si>
    <t>-1794985905</t>
  </si>
  <si>
    <t>Poznámka k položce:
Napojení na stoku a na uliční vpust</t>
  </si>
  <si>
    <t>63</t>
  </si>
  <si>
    <t>871313121</t>
  </si>
  <si>
    <t>Montáž kanalizačního potrubí z plastů z tvrdého PVC těsněných gumovým kroužkem v otevřeném výkopu ve sklonu do 20 % DN 150</t>
  </si>
  <si>
    <t>-731802665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</si>
  <si>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</si>
  <si>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64</t>
  </si>
  <si>
    <t>877315211</t>
  </si>
  <si>
    <t>Montáž tvarovek na kanalizačním potrubí z trub z plastu z tvrdého PVC systém KG nebo z polypropylenu systém KG 2000 v otevřeném výkopu jednoosých DN 150</t>
  </si>
  <si>
    <t>-1515653718</t>
  </si>
  <si>
    <t xml:space="preserve">Poznámka k souboru cen:
1. V cenách nejsou započteny náklady na dodání tvarovek. Tvarovky se oceňují ve ve specifikaci. </t>
  </si>
  <si>
    <t>22+43</t>
  </si>
  <si>
    <t>65</t>
  </si>
  <si>
    <t>286113600</t>
  </si>
  <si>
    <t>Trubky z polyvinylchloridu kanalizace domovní a uliční KG - Systém (PVC) PipeLife kolena KGB KGB 150x30°</t>
  </si>
  <si>
    <t>-585388055</t>
  </si>
  <si>
    <t>66</t>
  </si>
  <si>
    <t>286113610ROO.1</t>
  </si>
  <si>
    <t>koleno kanalizace plastové KGB 150x45°</t>
  </si>
  <si>
    <t>609317626</t>
  </si>
  <si>
    <t>Poznámka k položce:
také na zřízení sifonu u uličních vpustí 2-11</t>
  </si>
  <si>
    <t>10*4</t>
  </si>
  <si>
    <t>67</t>
  </si>
  <si>
    <t>895941111</t>
  </si>
  <si>
    <t>Zřízení vpusti kanalizační uliční z betonových dílců typ UV-50 normální</t>
  </si>
  <si>
    <t>-1751900390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</si>
  <si>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</si>
  <si>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68</t>
  </si>
  <si>
    <t>592238640</t>
  </si>
  <si>
    <t>Prefabrikáty pro uliční vpusti dílce betonové pro uliční vpusti prstenec vyrovnávací TBV-Q 390/60/10a       39 x 6 x 5</t>
  </si>
  <si>
    <t>1498859371</t>
  </si>
  <si>
    <t>69</t>
  </si>
  <si>
    <t>592238750</t>
  </si>
  <si>
    <t>Prefabrikáty pro uliční vpusti dílce betonové pro uliční vpusti vpusť dešťová uliční s rámem koš pozink. D1 DIN 4052,nízký, rám 500/300</t>
  </si>
  <si>
    <t>-1924278440</t>
  </si>
  <si>
    <t>70</t>
  </si>
  <si>
    <t>592238780</t>
  </si>
  <si>
    <t>Prefabrikáty pro uliční vpusti dílce betonové pro uliční vpusti vpusť dešťová uliční s rámem mříž M1 D400 DIN 19583-13, 500/500mm</t>
  </si>
  <si>
    <t>1789255154</t>
  </si>
  <si>
    <t>71</t>
  </si>
  <si>
    <t>592238580</t>
  </si>
  <si>
    <t>Prefabrikáty pro uliční vpusti dílce betonové pro uliční vpusti skruže horní TBV-Q 450/555/5d         45 x 57 x 5</t>
  </si>
  <si>
    <t>316991735</t>
  </si>
  <si>
    <t>Poznámka k položce:
Skladba UV se může změnit s okolností na výskyt skalního podloží.</t>
  </si>
  <si>
    <t>592238540</t>
  </si>
  <si>
    <t>Prefabrikáty pro uliční vpusti dílce betonové pro uliční vpusti skruž s  otvorem PVC TBV-Q 450/350/3a PVC  45 x 35 x 5</t>
  </si>
  <si>
    <t>74308173</t>
  </si>
  <si>
    <t>73</t>
  </si>
  <si>
    <t>592238520</t>
  </si>
  <si>
    <t>Prefabrikáty pro uliční vpusti dílce betonové pro uliční vpusti dno s kalovou prohlubní TBV-Q 450/300/2a       45 x 30 x 5</t>
  </si>
  <si>
    <t>1057203881</t>
  </si>
  <si>
    <t>74</t>
  </si>
  <si>
    <t>592238760</t>
  </si>
  <si>
    <t>Prefabrikáty pro uliční vpusti dílce betonové pro uliční vpusti vpusť dešťová uliční s rámem rám zabetonovaný DIN 19583-9, 500/500mm</t>
  </si>
  <si>
    <t>1157444191</t>
  </si>
  <si>
    <t>75</t>
  </si>
  <si>
    <t>174102101</t>
  </si>
  <si>
    <t>Zásyp sypaninou z jakékoliv horniny při překopech inženýrských sítí objemu do 30 m3 s uložením výkopku ve vrstvách se zhutněním jam, šachet, rýh nebo kolem objektů v těchto vykopávkách</t>
  </si>
  <si>
    <t>CS ÚRS 2013 01</t>
  </si>
  <si>
    <t>-794202660</t>
  </si>
  <si>
    <t>rýha pro uliční vpusti, které se zasypou</t>
  </si>
  <si>
    <t>3*(2*2)*1.2</t>
  </si>
  <si>
    <t>14*0.8</t>
  </si>
  <si>
    <t>uličních vpustí co se budou dávat nové</t>
  </si>
  <si>
    <t>11*((2*2)-(3,14*0,275*0,275))*0.8</t>
  </si>
  <si>
    <t>76</t>
  </si>
  <si>
    <t>583312000</t>
  </si>
  <si>
    <t>kamenivo přírodní těžené pro stavební účely  PTK  (drobné, hrubé, štěrkopísky) kamenivo mimo normu zásypový materiál</t>
  </si>
  <si>
    <t>-857388997</t>
  </si>
  <si>
    <t>58.71*1.8</t>
  </si>
  <si>
    <t>77</t>
  </si>
  <si>
    <t>175101201</t>
  </si>
  <si>
    <t>Obsypání objektů sypaninou z vhodných hornin 1 až 4 nebo materiálem uloženým ve vzdálenosti do 30 m od vnějšího kraje objektu pro jakoukoliv míru zhutnění bez prohození sypaniny</t>
  </si>
  <si>
    <t>-463289845</t>
  </si>
  <si>
    <t>11*((2*2)-(3,14*0,275*0,275))*0.3</t>
  </si>
  <si>
    <t>78</t>
  </si>
  <si>
    <t>583373030</t>
  </si>
  <si>
    <t>kamenivo přírodní těžené pro stavební účely  PTK  (drobné, hrubé, štěrkopísky) štěrkopísky ČSN 72  1511-2 frakce   0-8</t>
  </si>
  <si>
    <t>1483998843</t>
  </si>
  <si>
    <t>12.416*1.8</t>
  </si>
  <si>
    <t>79</t>
  </si>
  <si>
    <t>175102101</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</si>
  <si>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t>
  </si>
  <si>
    <t>-246498865</t>
  </si>
  <si>
    <t>14*0.8*0.35</t>
  </si>
  <si>
    <t>80</t>
  </si>
  <si>
    <t>-1336342510</t>
  </si>
  <si>
    <t>3.92*1.8</t>
  </si>
  <si>
    <t>81</t>
  </si>
  <si>
    <t>451572111</t>
  </si>
  <si>
    <t>Lože pod potrubí, stoky a drobné objekty v otevřeném výkopu z kameniva drobného těženého 0 až 4 mm</t>
  </si>
  <si>
    <t>802228875</t>
  </si>
  <si>
    <t>14*0.8*0.1</t>
  </si>
  <si>
    <t>82</t>
  </si>
  <si>
    <t>564231111</t>
  </si>
  <si>
    <t>Podklad nebo podsyp ze štěrkopísku ŠP s rozprostřením, vlhčením a zhutněním, po zhutnění tl. 100 mm</t>
  </si>
  <si>
    <t>1197840661</t>
  </si>
  <si>
    <t>83</t>
  </si>
  <si>
    <t>567114112</t>
  </si>
  <si>
    <t>Podklad z podkladového betonu PB tř. PB II (C 16/20) tl. 100 mm</t>
  </si>
  <si>
    <t>341547848</t>
  </si>
  <si>
    <t>84</t>
  </si>
  <si>
    <t>919726123R</t>
  </si>
  <si>
    <t>Sorpční netkaná textilie REO Fb</t>
  </si>
  <si>
    <t>1781783658</t>
  </si>
  <si>
    <t>11*1</t>
  </si>
  <si>
    <t>85</t>
  </si>
  <si>
    <t>899431111R</t>
  </si>
  <si>
    <t>Výšková úprava uličního vstupu nebo vpusti do 200 mm zvýšením krycího hrnce, šoupěte nebo hydrantu bez úpravy armatur</t>
  </si>
  <si>
    <t>1137142146</t>
  </si>
  <si>
    <t>uzávěrú</t>
  </si>
  <si>
    <t>vstupů</t>
  </si>
  <si>
    <t>Ostatní konstrukce a práce-bourání</t>
  </si>
  <si>
    <t>86</t>
  </si>
  <si>
    <t>113156209R</t>
  </si>
  <si>
    <t xml:space="preserve">Tryskání ocelovými broky dopravního značení lineárního, šířky čáry do 250 mm </t>
  </si>
  <si>
    <t>-2041863549</t>
  </si>
  <si>
    <t>40+40+6,5+7*4*2+10*2*2+1*6*2</t>
  </si>
  <si>
    <t>87</t>
  </si>
  <si>
    <t>899914111R00</t>
  </si>
  <si>
    <t>Montáž plastové chráničky D 159 x 10 mm</t>
  </si>
  <si>
    <t>-36270743</t>
  </si>
  <si>
    <t>Poznámka k položce:
Obvyklá cena za dané práce z internetových stránek</t>
  </si>
  <si>
    <t>3+3</t>
  </si>
  <si>
    <t>88</t>
  </si>
  <si>
    <t>286193200R00</t>
  </si>
  <si>
    <t>chránička dělená, PE-HD d 110</t>
  </si>
  <si>
    <t>-776081872</t>
  </si>
  <si>
    <t>Poznámka k položce:
Obvyklá cena  z internetových stránek</t>
  </si>
  <si>
    <t>89</t>
  </si>
  <si>
    <t>915321115</t>
  </si>
  <si>
    <t>Vodorovné značení předformovaným termoplastem vodící pás pro slabozraké z 6 proužků</t>
  </si>
  <si>
    <t>-810948362</t>
  </si>
  <si>
    <t>90</t>
  </si>
  <si>
    <t>935931322</t>
  </si>
  <si>
    <t xml:space="preserve">Odvodnění ploch plastovými žlaby (kompletní cena včetně vpusti, sifonu, čel a jiných dalších příslušenství) MEA SV1000 pro třídu zatížení D 400 s krycím roštem litinovým vnitřní šířky 150 mm do betonového lože 20 cm C25/30 </t>
  </si>
  <si>
    <t>-491770216</t>
  </si>
  <si>
    <t>6.5</t>
  </si>
  <si>
    <t>91</t>
  </si>
  <si>
    <t>966006132</t>
  </si>
  <si>
    <t>Odstranění dopravních nebo orientačních značek se sloupkem s uložením hmot na vzdálenost do 20 m nebo s naložením na dopravní prostředek, se zásypem jam a jeho zhutněním s betonovou patkou</t>
  </si>
  <si>
    <t>1291412820</t>
  </si>
  <si>
    <t>2+1</t>
  </si>
  <si>
    <t>92</t>
  </si>
  <si>
    <t>966006211</t>
  </si>
  <si>
    <t>Odstranění (demontáž) svislých dopravních značek s odklizením materiálu na skládku na vzdálenost do 20 m nebo s naložením na dopravní prostředek ze sloupů, sloupků nebo konzol</t>
  </si>
  <si>
    <t>-2025585630</t>
  </si>
  <si>
    <t>6+1</t>
  </si>
  <si>
    <t>93</t>
  </si>
  <si>
    <t>914111111</t>
  </si>
  <si>
    <t>Montáž svislé dopravní značky základní velikosti do 1 m2 objímkami na sloupky nebo konzoly</t>
  </si>
  <si>
    <t>-170296661</t>
  </si>
  <si>
    <t>6+2+1+2</t>
  </si>
  <si>
    <t>94</t>
  </si>
  <si>
    <t>404441110</t>
  </si>
  <si>
    <t>Výrobky a zabezpečovací prvky pro zařízení silniční značky dopravní svislé FeZn  plech FeZn AL     plech Al NK, 3M   povrchová úprava reflexní fólií tř.1 kruhové značky B1-B34, P7, C1 - C14, IJ4b rozměr 700 mm FeZn NK reflexní tř.1</t>
  </si>
  <si>
    <t>58912086</t>
  </si>
  <si>
    <t>Poznámka k položce:
B28</t>
  </si>
  <si>
    <t>95</t>
  </si>
  <si>
    <t>404442710</t>
  </si>
  <si>
    <t>Výrobky a zabezpečovací prvky pro zařízení silniční značky dopravní svislé FeZn  plech FeZn AL     plech Al NK, 3M   povrchová úprava reflexní fólií tř.1 obdélníkové značky IP14-24, IP28, IP29, IS9-11, IS23, IP25, IP27 1000x1500 mm AL- NK reflexní tř.1</t>
  </si>
  <si>
    <t>1161804198</t>
  </si>
  <si>
    <t>Poznámka k položce:
IP25a, IP25b</t>
  </si>
  <si>
    <t>96</t>
  </si>
  <si>
    <t>404442370</t>
  </si>
  <si>
    <t>Výrobky a zabezpečovací prvky pro zařízení silniční značky dopravní svislé FeZn  plech FeZn AL     plech Al NK, 3M   povrchová úprava reflexní fólií tř.1 čtvercové značky P2, P3, P8, IP1-7,IP10,E1,E2,E6,E9,E10,E12,IJ4 750 x 750 mm AL- NK reflexní tř.1</t>
  </si>
  <si>
    <t>-1128735203</t>
  </si>
  <si>
    <t>Poznámka k položce:
IP6</t>
  </si>
  <si>
    <t>97</t>
  </si>
  <si>
    <t>914511111</t>
  </si>
  <si>
    <t>Montáž sloupku dopravních značek délky do 3,5 m do betonového základu</t>
  </si>
  <si>
    <t>-929874602</t>
  </si>
  <si>
    <t>98</t>
  </si>
  <si>
    <t>404452250</t>
  </si>
  <si>
    <t>Výrobky a zabezpečovací prvky pro zařízení silniční značky dopravní svislé sloupky Zn 60 - 350</t>
  </si>
  <si>
    <t>-1870521965</t>
  </si>
  <si>
    <t>99</t>
  </si>
  <si>
    <t>915221113 ROO</t>
  </si>
  <si>
    <t>vodorovné značení - struktura, stěrka 3 mm</t>
  </si>
  <si>
    <t>-71000002</t>
  </si>
  <si>
    <t>Poznámka k položce:
Obvyklá cena za dané práce dle místních firem</t>
  </si>
  <si>
    <t>(11+9)/4</t>
  </si>
  <si>
    <t>V4</t>
  </si>
  <si>
    <t>(7,5+22)/8</t>
  </si>
  <si>
    <t>(14,5+16)/8</t>
  </si>
  <si>
    <t>16/12</t>
  </si>
  <si>
    <t>3,5*7/2</t>
  </si>
  <si>
    <t>3*6/2</t>
  </si>
  <si>
    <t>V1a</t>
  </si>
  <si>
    <t>30/8</t>
  </si>
  <si>
    <t>V11a</t>
  </si>
  <si>
    <t>2.5</t>
  </si>
  <si>
    <t>(16,2+10+12,5)/8</t>
  </si>
  <si>
    <t>915221113RO1</t>
  </si>
  <si>
    <t>vodorovné značení - reflexní úprava</t>
  </si>
  <si>
    <t>-751648358</t>
  </si>
  <si>
    <t>46,172</t>
  </si>
  <si>
    <t>101</t>
  </si>
  <si>
    <t>915611111</t>
  </si>
  <si>
    <t>Předznačení pro vodorovné značení stříkané barvou nebo prováděné z nátěrových hmot liniové dělicí čáry, vodicí proužky</t>
  </si>
  <si>
    <t>1265508274</t>
  </si>
  <si>
    <t>20+31+30+16+30+10+16,2+12,5+(3,5*7)+(3*6)</t>
  </si>
  <si>
    <t>102</t>
  </si>
  <si>
    <t>915621111</t>
  </si>
  <si>
    <t>Předznačení pro vodorovné značení stříkané barvou nebo prováděné z nátěrových hmot plošné šipky, symboly, nápisy</t>
  </si>
  <si>
    <t>-1991248252</t>
  </si>
  <si>
    <t>2,5</t>
  </si>
  <si>
    <t>103</t>
  </si>
  <si>
    <t>916131213</t>
  </si>
  <si>
    <t>Osazení silničního obrubníku betonového se zřízením lože, s vyplněním a zatřením spár cementovou maltou stojatého s boční opěrou z betonu prostého tř. C 12/15, do lože z betonu prostého téže značky</t>
  </si>
  <si>
    <t>-1473812971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</si>
  <si>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</si>
  <si>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Cena včetně řezání do požadované velikosti</t>
  </si>
  <si>
    <t>284+30+329+13</t>
  </si>
  <si>
    <t>104</t>
  </si>
  <si>
    <t>916231213</t>
  </si>
  <si>
    <t>Osazení chodníkového obrubníku betonového se zřízením lože, s vyplněním a zatřením spár cementovou maltou stojatého s boční opěrou z betonu prostého tř. C 12/15, do lože z betonu prostého téže značky</t>
  </si>
  <si>
    <t>1936551222</t>
  </si>
  <si>
    <t>105</t>
  </si>
  <si>
    <t>592174090</t>
  </si>
  <si>
    <t>Obrubníky betonové a železobetonové chodníkové XF4    100 x 8 x 25</t>
  </si>
  <si>
    <t>-1412816022</t>
  </si>
  <si>
    <t>Poznámka k položce:
u nástupiště BUS. Obruby se vymění a doplní</t>
  </si>
  <si>
    <t>106</t>
  </si>
  <si>
    <t>592174650</t>
  </si>
  <si>
    <t>Obrubníky betonové a železobetonové obrubník silniční  100 x 15 x 25</t>
  </si>
  <si>
    <t>-1501669461</t>
  </si>
  <si>
    <t>27+2+45+(213-40,7)+10+18+10</t>
  </si>
  <si>
    <t>107</t>
  </si>
  <si>
    <t>592174650R</t>
  </si>
  <si>
    <t>Obrubníky betonové a železobetonové obrubník silniční  100 x 15 x 30 (např. Best MonoI)</t>
  </si>
  <si>
    <t>532449637</t>
  </si>
  <si>
    <t>108</t>
  </si>
  <si>
    <t>592174690</t>
  </si>
  <si>
    <t>Obrubníky betonové a železobetonové obrubník silniční přechodový L + P XF4   100 x 15 x 15-25</t>
  </si>
  <si>
    <t>135846105</t>
  </si>
  <si>
    <t>2+1+1+2+2*12</t>
  </si>
  <si>
    <t>109</t>
  </si>
  <si>
    <t>592174680</t>
  </si>
  <si>
    <t>Obrubníky betonové a železobetonové obrubník silniční nájezdový XF4   100 x 15 x 15</t>
  </si>
  <si>
    <t>-587921640</t>
  </si>
  <si>
    <t>4+29+47+2+40,7+88,4+100+8+10</t>
  </si>
  <si>
    <t>110</t>
  </si>
  <si>
    <t>919112112</t>
  </si>
  <si>
    <t>Řezání dilatačních spár v živičném krytu příčných nebo podélných, šířky 4 mm, hloubky přes 60 do 80 mm</t>
  </si>
  <si>
    <t>-1197209762</t>
  </si>
  <si>
    <t>112,5</t>
  </si>
  <si>
    <t>111</t>
  </si>
  <si>
    <t>919112211</t>
  </si>
  <si>
    <t>Řezání dilatačních spár v živičném krytu vytvoření komůrky pro těsnící zálivku šířky 10 mm, hloubky 15 mm</t>
  </si>
  <si>
    <t>1066183093</t>
  </si>
  <si>
    <t>112</t>
  </si>
  <si>
    <t>919121212</t>
  </si>
  <si>
    <t>Utěsnění dilatačních spár zálivkou za studena v cementobetonovém nebo živičném krytu včetně adhezního nátěru bez těsnicího profilu pod zálivkou, pro komůrky šířky 10 mm, hloubky 20 mm</t>
  </si>
  <si>
    <t>1884805066</t>
  </si>
  <si>
    <t xml:space="preserve">Poznámka k souboru cen:
1. V cenách jsou započteny i náklady na vyčištění spár před těsněním a zalitím a náklady na impregnaci, těsnění a zalití spár včetně dodání hmot. </t>
  </si>
  <si>
    <t>113</t>
  </si>
  <si>
    <t>919731123</t>
  </si>
  <si>
    <t>Zarovnání styčné plochy podkladu nebo krytu podél vybourané části komunikace nebo zpevněné plochy živičné tl. přes 100 do 200 mm</t>
  </si>
  <si>
    <t>-1533212006</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</si>
  <si>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</si>
  <si>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112,5+20</t>
  </si>
  <si>
    <t>114</t>
  </si>
  <si>
    <t>919735112</t>
  </si>
  <si>
    <t>Řezání stávajícího živičného krytu nebo podkladu hloubky přes 50 do 100 mm</t>
  </si>
  <si>
    <t>-1046667582</t>
  </si>
  <si>
    <t xml:space="preserve">Poznámka k souboru cen:
1. V cenách jsou započteny i náklady na spotřebu vody. </t>
  </si>
  <si>
    <t>3,5+15+12+50+32+20</t>
  </si>
  <si>
    <t>115</t>
  </si>
  <si>
    <t>919735124</t>
  </si>
  <si>
    <t>Řezání stávajícího betonového krytu nebo podkladu hloubky přes 150 do 200 mm</t>
  </si>
  <si>
    <t>971029442</t>
  </si>
  <si>
    <t>50+20</t>
  </si>
  <si>
    <t>116</t>
  </si>
  <si>
    <t>919731114</t>
  </si>
  <si>
    <t>Zarovnání styčné plochy podkladu nebo krytu podél vybourané části komunikace nebo zpevněné plochy z betonu prostého tl. přes 150 do 250 mm</t>
  </si>
  <si>
    <t>-1795550260</t>
  </si>
  <si>
    <t>117</t>
  </si>
  <si>
    <t>966008231</t>
  </si>
  <si>
    <t>Bourání odvodňovacího žlabu s odklizením a uložením vybouraného materiálu na skládku na vzdálenost do 10 m nebo s naložením na dopravní prostředek plastového s krycím roštem šířky do 200 mm</t>
  </si>
  <si>
    <t>-1890648291</t>
  </si>
  <si>
    <t>118</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</si>
  <si>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</si>
  <si>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</si>
  <si>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1568331956</t>
  </si>
  <si>
    <t>Přesun hmot</t>
  </si>
  <si>
    <t>119</t>
  </si>
  <si>
    <t>997221551</t>
  </si>
  <si>
    <t>Vodorovná doprava suti bez naložení, ale se složením a s hrubým urovnáním ze sypkých materiálů, na vzdálenost do 1 km</t>
  </si>
  <si>
    <t>-142009784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</si>
  <si>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</si>
  <si>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4.239+308.982+7.644+64.582</t>
  </si>
  <si>
    <t>58.374+542.44+6.3</t>
  </si>
  <si>
    <t>120</t>
  </si>
  <si>
    <t>997221559</t>
  </si>
  <si>
    <t>Vodorovná doprava suti bez naložení, ale se složením a s hrubým urovnáním Příplatek k ceně za každý další i započatý 1 km přes 1 km</t>
  </si>
  <si>
    <t>-303156998</t>
  </si>
  <si>
    <t>992,561*9</t>
  </si>
  <si>
    <t>121</t>
  </si>
  <si>
    <t>997221561</t>
  </si>
  <si>
    <t>Vodorovná doprava suti bez naložení, ale se složením a s hrubým urovnáním z kusových materiálů, na vzdálenost do 1 km</t>
  </si>
  <si>
    <t>-841408299</t>
  </si>
  <si>
    <t>obruba, beton</t>
  </si>
  <si>
    <t>5+3.795+111.93</t>
  </si>
  <si>
    <t>122</t>
  </si>
  <si>
    <t>997221569R01</t>
  </si>
  <si>
    <t>Příplatek ZKD 1 km u vodorovné dopravy suti z kusových materiálů</t>
  </si>
  <si>
    <t>1688658835</t>
  </si>
  <si>
    <t>Poznámka k položce:
do 2 km</t>
  </si>
  <si>
    <t>120,725*9</t>
  </si>
  <si>
    <t>123</t>
  </si>
  <si>
    <t>997221815</t>
  </si>
  <si>
    <t>Poplatek za uložení stavebního odpadu na skládce (skládkovné) betonového</t>
  </si>
  <si>
    <t>1375069069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</si>
  <si>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</si>
  <si>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120.725+2.5</t>
  </si>
  <si>
    <t>124</t>
  </si>
  <si>
    <t>997221855</t>
  </si>
  <si>
    <t>Poplatek za uložení stavebního odpadu na skládce (skládkovné) z kameniva</t>
  </si>
  <si>
    <t>-1963408933</t>
  </si>
  <si>
    <t>607.114</t>
  </si>
  <si>
    <t>125</t>
  </si>
  <si>
    <t>997221845ROO</t>
  </si>
  <si>
    <t>Poplatek za uložení stavebního odpadu na skládce (skládkovné) z asfaltových povrchů</t>
  </si>
  <si>
    <t>1961903114</t>
  </si>
  <si>
    <t>Poznámka k položce:
bez obsahu neb. látek</t>
  </si>
  <si>
    <t>385.447</t>
  </si>
  <si>
    <t>126</t>
  </si>
  <si>
    <t>998225111</t>
  </si>
  <si>
    <t>Přesun hmot pro komunikace s krytem z kameniva, monolitickým betonovým nebo živičným dopravní vzdálenost do 200 m jakékoliv délky objektu</t>
  </si>
  <si>
    <t>452125982</t>
  </si>
  <si>
    <t xml:space="preserve">Poznámka k souboru cen:
1. Ceny lze použít i pro plochy letišť s krytem monolitickým betonovým nebo živičným. </t>
  </si>
  <si>
    <t>360,693-169,488</t>
  </si>
  <si>
    <t>127</t>
  </si>
  <si>
    <t>998276101</t>
  </si>
  <si>
    <t>Přesun hmot pro trubní vedení hloubené z trub z plastických hmot nebo sklolaminátových pro vodovody nebo kanalizace v otevřeném výkopu dopravní vzdálenost do 15 m</t>
  </si>
  <si>
    <t>382306307</t>
  </si>
  <si>
    <t>169,488</t>
  </si>
  <si>
    <t>997</t>
  </si>
  <si>
    <t>Přesun sutě</t>
  </si>
  <si>
    <t>128</t>
  </si>
  <si>
    <t>997221571</t>
  </si>
  <si>
    <t>Vodorovná doprava vybouraných hmot bez naložení, ale se složením a s hrubým urovnáním na vzdálenost do 1 km</t>
  </si>
  <si>
    <t>-1107019112</t>
  </si>
  <si>
    <t>129</t>
  </si>
  <si>
    <t>997221579</t>
  </si>
  <si>
    <t>Vodorovná doprava vybouraných hmot bez naložení, ale se složením a s hrubým urovnáním na vzdálenost Příplatek k ceně za každý další i započatý 1 km přes 1 km</t>
  </si>
  <si>
    <t>679608833</t>
  </si>
  <si>
    <t>2.5*9</t>
  </si>
  <si>
    <t>46.2 - Veřejné osvětlení - výměna</t>
  </si>
  <si>
    <t>CZ-CPV:</t>
  </si>
  <si>
    <t>51000000-9</t>
  </si>
  <si>
    <t>Dvořák</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</si>
  <si>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
Bližší informace k ocenění rozpočtu jsou uvedeny v textových a výkresových částech projektové dokumentace pro provádění stavby.</t>
  </si>
  <si>
    <t>PSV - Práce a dodávky PSV</t>
  </si>
  <si>
    <t xml:space="preserve">    740 - Elektromontáže - zkoušky a revize</t>
  </si>
  <si>
    <t xml:space="preserve">    742 - Elektromontáže - rozvodný systém</t>
  </si>
  <si>
    <t xml:space="preserve">    747 - Elektromontáže - kompletace rozvodů</t>
  </si>
  <si>
    <t xml:space="preserve">    748 - Elektromontáže - osvětlovací zařízení a svítidla</t>
  </si>
  <si>
    <t>M - Práce a dodávky M</t>
  </si>
  <si>
    <t xml:space="preserve">    21-M - Elektromontáže</t>
  </si>
  <si>
    <t xml:space="preserve">    46-M - Zemní práce při extr.mont.pracích</t>
  </si>
  <si>
    <t>111201101r</t>
  </si>
  <si>
    <t>Odstranění křovin a stromů s odstraněním kořenů průměru kmene do 100 mm do sklonu terénu 1 : 5, při celkové ploše do 1 000 m2</t>
  </si>
  <si>
    <t>2033002894</t>
  </si>
  <si>
    <t>Poznámka k položce:
S ODVOZEM NA SKLÁDKU, SBĚRNÝ DVŮR</t>
  </si>
  <si>
    <t>113106071R</t>
  </si>
  <si>
    <t>Rozebrání dlažeb při překopech inženýrských sítí plochy do 15 m2 s přemístěním hmot na skládku na vzdálenost do 3 m nebo s naložením na dopravní prostředek vozovek a ploch, s jakoukoliv výplní spár ze zámkové dlažby nebo zatravňovací dlažby nebo betonu atd kladené do lože z kameniva a navrácení do pedešlého stavu</t>
  </si>
  <si>
    <t>-1466655702</t>
  </si>
  <si>
    <t>Poznámka k položce:
Vjezdy, chodníčky,..</t>
  </si>
  <si>
    <t>40*0,5</t>
  </si>
  <si>
    <t>113107022</t>
  </si>
  <si>
    <t>Odstranění podkladů nebo krytů při překopech inženýrských sítí v ploše jednotlivě do 15 m2 s přemístěním hmot na skládku ve vzdálenosti do 3 m nebo s naložením na dopravní prostředek z kameniva hrubého drceného, o tl. vrstvy přes 100 do 200 mm</t>
  </si>
  <si>
    <t>846125443</t>
  </si>
  <si>
    <t>50*0.5</t>
  </si>
  <si>
    <t>15*0.5</t>
  </si>
  <si>
    <t>613483273</t>
  </si>
  <si>
    <t>6*0.5</t>
  </si>
  <si>
    <t>-2136778976</t>
  </si>
  <si>
    <t>17.5</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</si>
  <si>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</si>
  <si>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</si>
  <si>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-1829882566</t>
  </si>
  <si>
    <t>200</t>
  </si>
  <si>
    <t>-1527205071</t>
  </si>
  <si>
    <t>120001101ROO</t>
  </si>
  <si>
    <t>Příplatek k cenám vykopávek za ztížení vykopávky v blízkosti podzemního vedení nebo výbušnin v horninách jakékoliv třídy</t>
  </si>
  <si>
    <t>1588040958</t>
  </si>
  <si>
    <t>Poznámka k položce:
cena zahrnuje ruční práce</t>
  </si>
  <si>
    <t>293*0.5*0.4</t>
  </si>
  <si>
    <t>-1572890803</t>
  </si>
  <si>
    <t>(293-20)*0,5</t>
  </si>
  <si>
    <t>321995257</t>
  </si>
  <si>
    <t>136/20</t>
  </si>
  <si>
    <t>121101101</t>
  </si>
  <si>
    <t>Sejmutí ornice nebo lesní půdy s vodorovným přemístěním na hromady v místě upotřebení nebo na dočasné či trvalé skládky se složením, na vzdálenost do 50 m</t>
  </si>
  <si>
    <t>-2137401204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</si>
  <si>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</si>
  <si>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(293-20)*0.5*0.2</t>
  </si>
  <si>
    <t>641578738</t>
  </si>
  <si>
    <t>136,5</t>
  </si>
  <si>
    <t>460600023</t>
  </si>
  <si>
    <t>Přemístění (odvoz) horniny, suti a vybouraných hmot vodorovné přemístění horniny včetně složení, bez naložení a rozprostření jakékoliv třídy, na vzdálenost přes 500 do 1000 m</t>
  </si>
  <si>
    <t>1853431895</t>
  </si>
  <si>
    <t xml:space="preserve">Poznámka k souboru cen:
1. V cenách -0021 až -0031 nejsou započteny místní poplatky za uložení výkopku na řízenou skládku. 2. V cenách -0041 až -0071 nejsou započteny poplatky za uložení suti na řízenou skládku a recyklaci. </t>
  </si>
  <si>
    <t>27.3</t>
  </si>
  <si>
    <t>293*1.2*0.35*0.23</t>
  </si>
  <si>
    <t>460600031</t>
  </si>
  <si>
    <t>Přemístění (odvoz) horniny, suti a vybouraných hmot vodorovné přemístění horniny včetně složení, bez naložení a rozprostření jakékoliv třídy, na vzdálenost Příplatek k ceně -0023 za každých dalších i započatých 1000 m</t>
  </si>
  <si>
    <t>743224703</t>
  </si>
  <si>
    <t>55.604*9</t>
  </si>
  <si>
    <t>-807217836</t>
  </si>
  <si>
    <t>27.3*1,6</t>
  </si>
  <si>
    <t>28.304*1.8</t>
  </si>
  <si>
    <t>1591726327</t>
  </si>
  <si>
    <t>564751111</t>
  </si>
  <si>
    <t>Podklad nebo kryt z kameniva hrubého drceného vel. 32-63 mm s rozprostřením a zhutněním, po zhutnění tl. 150 mm</t>
  </si>
  <si>
    <t>1721073291</t>
  </si>
  <si>
    <t>15*2*0.5</t>
  </si>
  <si>
    <t>567134111</t>
  </si>
  <si>
    <t>Podklad z podkladového betonu PB tř. PB I (C 20/25) tl. 200 mm</t>
  </si>
  <si>
    <t>-382862971</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</si>
  <si>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</si>
  <si>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1095351968</t>
  </si>
  <si>
    <t>919731122</t>
  </si>
  <si>
    <t>Zarovnání styčné plochy podkladu nebo krytu podél vybourané části komunikace nebo zpevněné plochy živičné tl. přes 50 do 100 mm</t>
  </si>
  <si>
    <t>2060631743</t>
  </si>
  <si>
    <t>2034548420</t>
  </si>
  <si>
    <t>(15)*2</t>
  </si>
  <si>
    <t>919735126</t>
  </si>
  <si>
    <t>Řezání stávajícího betonového krytu nebo podkladu hloubky přes 250 do 300 mm</t>
  </si>
  <si>
    <t>1451798644</t>
  </si>
  <si>
    <t>100RO1.1</t>
  </si>
  <si>
    <t>pronájem a dovoz montážní plošiny</t>
  </si>
  <si>
    <t>h</t>
  </si>
  <si>
    <t>-903497044</t>
  </si>
  <si>
    <t>100ROO.1</t>
  </si>
  <si>
    <t>autojeřáb pronájem včetně dopravy</t>
  </si>
  <si>
    <t>1489902870</t>
  </si>
  <si>
    <t>460600061</t>
  </si>
  <si>
    <t>Přemístění (odvoz) horniny, suti a vybouraných hmot odvoz suti a vybouraných hmot do 1 km</t>
  </si>
  <si>
    <t>175083779</t>
  </si>
  <si>
    <t>1*2*8</t>
  </si>
  <si>
    <t>1.5</t>
  </si>
  <si>
    <t>konstrukce vo - do kovošrotu</t>
  </si>
  <si>
    <t>0.682</t>
  </si>
  <si>
    <t>0.0091*474</t>
  </si>
  <si>
    <t>1.715</t>
  </si>
  <si>
    <t>kameny</t>
  </si>
  <si>
    <t>7,638</t>
  </si>
  <si>
    <t>460600071</t>
  </si>
  <si>
    <t>Přemístění (odvoz) horniny, suti a vybouraných hmot odvoz suti a vybouraných hmot Příplatek k ceně za každý další i započatý 1 km</t>
  </si>
  <si>
    <t>-2013336175</t>
  </si>
  <si>
    <t>1*2*8*9</t>
  </si>
  <si>
    <t>1.5*9</t>
  </si>
  <si>
    <t>1.715*9</t>
  </si>
  <si>
    <t>7.638*9</t>
  </si>
  <si>
    <t>997221815ROO</t>
  </si>
  <si>
    <t>Poplatek za uložení betonového odpadu na skládce (skládkovné)</t>
  </si>
  <si>
    <t>-1163561002</t>
  </si>
  <si>
    <t>2*1*8</t>
  </si>
  <si>
    <t>997221845</t>
  </si>
  <si>
    <t>641615361</t>
  </si>
  <si>
    <t>1107151222</t>
  </si>
  <si>
    <t>7.638</t>
  </si>
  <si>
    <t>9982761ROO</t>
  </si>
  <si>
    <t>Přesun hmot pro elektromontážní práce</t>
  </si>
  <si>
    <t>518935088</t>
  </si>
  <si>
    <t>3.588+0.832+76.076</t>
  </si>
  <si>
    <t>PSV</t>
  </si>
  <si>
    <t>Práce a dodávky PSV</t>
  </si>
  <si>
    <t>740</t>
  </si>
  <si>
    <t>Elektromontáže - zkoušky a revize</t>
  </si>
  <si>
    <t>740991300</t>
  </si>
  <si>
    <t>Zkoušky a prohlídky elektrických rozvodů a zařízení celková prohlídka a vyhotovení revizní zprávy pro objem montážních prací přes 500 do 1000 tis. Kč</t>
  </si>
  <si>
    <t>1600722644</t>
  </si>
  <si>
    <t>742</t>
  </si>
  <si>
    <t>Elektromontáže - rozvodný systém</t>
  </si>
  <si>
    <t>74RO2</t>
  </si>
  <si>
    <t>Svorkovnice pro připojení až 3 kabelů (CYKY - J16x4, L(1-3), PEN) se zemnícím šroubem a jedním jištěným vývodem</t>
  </si>
  <si>
    <t>-1751180511</t>
  </si>
  <si>
    <t>747</t>
  </si>
  <si>
    <t>Elektromontáže - kompletace rozvodů</t>
  </si>
  <si>
    <t>747211100 R00</t>
  </si>
  <si>
    <t>pojistka včetně montáže se zapojením vodičů</t>
  </si>
  <si>
    <t>1017625441</t>
  </si>
  <si>
    <t>748</t>
  </si>
  <si>
    <t>Elektromontáže - osvětlovací zařízení a svítidla</t>
  </si>
  <si>
    <t>210202013ROO</t>
  </si>
  <si>
    <t>Demontáž svítidel výbojkových s naložením na dopravní prostředek a odvozem do kovošrotu</t>
  </si>
  <si>
    <t>-2139104614</t>
  </si>
  <si>
    <t>748719211ROO</t>
  </si>
  <si>
    <t>Demontáž stožáru osvětlení do 12m s naložením na dopravní prostředek a odvozem do kovošrotu</t>
  </si>
  <si>
    <t>-973488618</t>
  </si>
  <si>
    <t>210810006RO1</t>
  </si>
  <si>
    <t>demontáž a očištění kabelu s naložením na dopravní prostředek a odvozem do kovošrotu</t>
  </si>
  <si>
    <t>-1493060460</t>
  </si>
  <si>
    <t>8*10</t>
  </si>
  <si>
    <t>394</t>
  </si>
  <si>
    <t>460080112R00</t>
  </si>
  <si>
    <t>Základové konstrukce bourání základu včetně záhozu jámy sypaninou, zhutnění a urovnání betonového</t>
  </si>
  <si>
    <t>1060244009</t>
  </si>
  <si>
    <t>748719211</t>
  </si>
  <si>
    <t>Montáž stožárů osvětlení, bez zemních prací ostatních ocelových samostatně stojících, délky do 12 m</t>
  </si>
  <si>
    <t>1435383697</t>
  </si>
  <si>
    <t>31674R03</t>
  </si>
  <si>
    <t>KL – 7 – 133/60
stožár</t>
  </si>
  <si>
    <t>-876577605</t>
  </si>
  <si>
    <t>210202013</t>
  </si>
  <si>
    <t>Montáž svítidel výbojkových se zapojením vodičů průmyslových nebo venkovních závěsných na oku na výložník</t>
  </si>
  <si>
    <t>-1023675693</t>
  </si>
  <si>
    <t>34844ROO</t>
  </si>
  <si>
    <t>Tracon Budapest Ltd. LSJA50W LSJA50W - osvětlovací těleso</t>
  </si>
  <si>
    <t>256</t>
  </si>
  <si>
    <t>1480731187</t>
  </si>
  <si>
    <t>748741000</t>
  </si>
  <si>
    <t>Montáž elektrovýzbroje stožárů osvětlení 1 okruh</t>
  </si>
  <si>
    <t>136356889</t>
  </si>
  <si>
    <t>748741000ROO</t>
  </si>
  <si>
    <t>Demontáž elektrovýzbroj stožáru 1 okruh s naložením na dopravní prostředek</t>
  </si>
  <si>
    <t>1433021659</t>
  </si>
  <si>
    <t>Práce a dodávky M</t>
  </si>
  <si>
    <t>21-M</t>
  </si>
  <si>
    <t>Elektromontáže</t>
  </si>
  <si>
    <t>210100096</t>
  </si>
  <si>
    <t>Ukončení vodičů izolovaných s označením a zapojením na svorkovnici s otevřením a uzavřením krytu průřezu žíly do 2,5 mm2</t>
  </si>
  <si>
    <t>-1873367452</t>
  </si>
  <si>
    <t>6*8</t>
  </si>
  <si>
    <t>460ROO</t>
  </si>
  <si>
    <t>stožárové pouzdro včetně montáže a dodávky</t>
  </si>
  <si>
    <t>-342197656</t>
  </si>
  <si>
    <t>745901200ROO</t>
  </si>
  <si>
    <t>označení vývodu z rozvaděče  štítkem</t>
  </si>
  <si>
    <t>2087005582</t>
  </si>
  <si>
    <t>48+80</t>
  </si>
  <si>
    <t>745904111ROO</t>
  </si>
  <si>
    <t>Ostatní práce při montáži vodičů, šňůr a kabelů Příplatek k cenám montáže vodičů a kabelů za zatahování vodičů a kabelů do tvárnicových tras s komorami nebo do kolektorů, hmotnosti do 0,75 kg</t>
  </si>
  <si>
    <t>2072799024</t>
  </si>
  <si>
    <t>(343+24)*1.2</t>
  </si>
  <si>
    <t>210100101</t>
  </si>
  <si>
    <t>Ukončení vodičů izolovaných s označením a zapojením na svorkovnici s otevřením a uzavřením krytu průřezu žíly do 16 mm2</t>
  </si>
  <si>
    <t>-908310036</t>
  </si>
  <si>
    <t>20*4</t>
  </si>
  <si>
    <t>460510064RO2</t>
  </si>
  <si>
    <t>montáž chránička 75</t>
  </si>
  <si>
    <t>1369880475</t>
  </si>
  <si>
    <t>393,6</t>
  </si>
  <si>
    <t>460510064RO3</t>
  </si>
  <si>
    <t>montáž chránička 100</t>
  </si>
  <si>
    <t>-1990810156</t>
  </si>
  <si>
    <t>15*1.2</t>
  </si>
  <si>
    <t>460510064RO1</t>
  </si>
  <si>
    <t>montáž chránička 50</t>
  </si>
  <si>
    <t>1438741973</t>
  </si>
  <si>
    <t>24*1.2</t>
  </si>
  <si>
    <t>286R00</t>
  </si>
  <si>
    <t>Chránička HDPE/LDPE 75 ČSN EN 61386-24</t>
  </si>
  <si>
    <t>-699591885</t>
  </si>
  <si>
    <t>Poznámka k položce:
barva červená</t>
  </si>
  <si>
    <t>286R003</t>
  </si>
  <si>
    <t>Chránička HDPE/LDPE 100</t>
  </si>
  <si>
    <t>-608821301</t>
  </si>
  <si>
    <t xml:space="preserve">Poznámka k položce:
barva červená, </t>
  </si>
  <si>
    <t>286R002</t>
  </si>
  <si>
    <t>Chránička HDPE/LDPE 50</t>
  </si>
  <si>
    <t>82619034</t>
  </si>
  <si>
    <t>Poznámka k položce:
barva červená, vstup do lamp</t>
  </si>
  <si>
    <t>460510076R01</t>
  </si>
  <si>
    <t>Drobné příslušenství (manžety OMP 159 - 0.35 m, manžeta ochranná zemnícího drátu 0.45 m, smršťovačka, podložka, kabelová průchodka PVC,..)</t>
  </si>
  <si>
    <t>sada</t>
  </si>
  <si>
    <t>-662628339</t>
  </si>
  <si>
    <t>345629050</t>
  </si>
  <si>
    <t xml:space="preserve">svorka ochranná </t>
  </si>
  <si>
    <t>1279467111</t>
  </si>
  <si>
    <t>Poznámka k položce:
součástí stožáru - pouze montáž</t>
  </si>
  <si>
    <t>210220002</t>
  </si>
  <si>
    <t>Montáž uzemňovacího vedení s upevněním, propojením a připojením pomocí svorek na povrchu vodičů FeZn drátem nebo lanem průměru do 10 mm</t>
  </si>
  <si>
    <t>975546349</t>
  </si>
  <si>
    <t>(171,5+(6*1.7))*1.2</t>
  </si>
  <si>
    <t>354410730</t>
  </si>
  <si>
    <t>Součásti pro hromosvody a uzemňování vodiče  svodů dráty FeZn drát průměr 10 mm FeZn  1 kg=1,61m</t>
  </si>
  <si>
    <t>-1017240578</t>
  </si>
  <si>
    <t>Poznámka k položce:
Hmotnost: 0,62 kg/m</t>
  </si>
  <si>
    <t>218,04/1.61</t>
  </si>
  <si>
    <t>210280211</t>
  </si>
  <si>
    <t>Měření zemních odporů zemniče prvního nebo samostatného</t>
  </si>
  <si>
    <t>-635156859</t>
  </si>
  <si>
    <t>210280215</t>
  </si>
  <si>
    <t>Měření zemních odporů zemniče Příplatek k ceně za každý další zemnič v síti</t>
  </si>
  <si>
    <t>-63019214</t>
  </si>
  <si>
    <t>210810014ROO</t>
  </si>
  <si>
    <t>Montáž izolovaných kabelů měděných bez ukončení do 1 kV uložených volně CYKY, CYKYD, CYKYDY, NYM, NYY, YSLY, 750 V, počtu a průřezu žil 4 x 16 mm2</t>
  </si>
  <si>
    <t>352296856</t>
  </si>
  <si>
    <t>452,4</t>
  </si>
  <si>
    <t>210810006ROO</t>
  </si>
  <si>
    <t>Montáž izolovaných kabelů měděných bez ukončení do 1 kV uložených volně CYKY - J počtu a průřezu žil 3 x 2,5 mm2</t>
  </si>
  <si>
    <t>575253507</t>
  </si>
  <si>
    <t>8*8</t>
  </si>
  <si>
    <t>341110360R00</t>
  </si>
  <si>
    <t>kabely silové s měděným jádrem pro jmenovité napětí 750 V CYKY -  RE průřez   Cu číslo  bázová cena mm2       kg/m      Kč/m 3 x 2,5     0,074     15,33</t>
  </si>
  <si>
    <t>702896911</t>
  </si>
  <si>
    <t>341110800ROO</t>
  </si>
  <si>
    <t>kabely silové s měděným jádrem pro jmenovité napětí 750 V CYKY -  RE průřez   Cu číslo  bázová cena mm2       kg/m      Kč/m 4 x 16 RE  0,627    117,31</t>
  </si>
  <si>
    <t>-862176211</t>
  </si>
  <si>
    <t>(343+(20*1.7))*1.2</t>
  </si>
  <si>
    <t>210RO1</t>
  </si>
  <si>
    <t>Ostatní ukončení kabelů nebo vodičů montáž doplňků koncovek a uzávěrů rozdělovací hlavy nebo skříně typ KRH 100 Montáž smršťovací rozdělovací hlavy včetně materiálu TYP EN &gt; ROZDĚLOVACÍ HLAVA EN 4.1</t>
  </si>
  <si>
    <t>-641675035</t>
  </si>
  <si>
    <t>2*8</t>
  </si>
  <si>
    <t>46-M</t>
  </si>
  <si>
    <t>Zemní práce při extr.mont.pracích</t>
  </si>
  <si>
    <t>460050024</t>
  </si>
  <si>
    <t>Hloubení nezapažených jam ručně pro stožáry s přemístěním výkopku do vzdálenosti 3 m od okraje jámy nebo naložením na dopravní prostředek, včetně zásypu, zhutnění a urovnání povrchu bez patky jednoduché na rovině, délky třídy 4 přes 10 do 13 m, v hornině</t>
  </si>
  <si>
    <t>1584010580</t>
  </si>
  <si>
    <t xml:space="preserve">Poznámka k souboru cen:
1. Ceny hloubení jam v hornině třídy 6 a 7 jsou stanoveny za použití pneumatického kladiva. </t>
  </si>
  <si>
    <t>460080013</t>
  </si>
  <si>
    <t>Základové konstrukce základ bez bednění do rostlé zeminy z monolitického betonu tř. C 12/15</t>
  </si>
  <si>
    <t>-705122308</t>
  </si>
  <si>
    <t>460150064</t>
  </si>
  <si>
    <t>Hloubení zapažených i nezapažených kabelových rýh ručně včetně urovnání dna s přemístěním výkopku do vzdálenosti 3 m od okraje jámy nebo naložením na dopravní prostředek šířky 40 cm, hloubky 80 cm, v hornině třídy 4</t>
  </si>
  <si>
    <t>797577044</t>
  </si>
  <si>
    <t>(293-65)*1.2</t>
  </si>
  <si>
    <t>460150084</t>
  </si>
  <si>
    <t>Hloubení zapažených i nezapažených kabelových rýh ručně včetně urovnání dna s přemístěním výkopku do vzdálenosti 3 m od okraje jámy nebo naložením na dopravní prostředek šířky 40 cm, hloubky 100 cm, v hornině třídy 4</t>
  </si>
  <si>
    <t>1228265637</t>
  </si>
  <si>
    <t>(15+50)*1.2</t>
  </si>
  <si>
    <t>460421182</t>
  </si>
  <si>
    <t>Kabelové lože včetně podsypu, zhutnění a urovnání povrchu z písku nebo štěrkopísku tloušťky 10 cm nad kabel zakryté plastovou fólií, šířky lože přes 25 do 50 cm</t>
  </si>
  <si>
    <t>-2127718168</t>
  </si>
  <si>
    <t xml:space="preserve">Poznámka k souboru cen:
1. V cenách -1021 až -1072, -1121 až -1172 a -1221 až -1272 nejsou započteny náklady na dodávku betonových a plastových desek. Tato dodávka se oceňuje ve specifikaci. </t>
  </si>
  <si>
    <t>351+15</t>
  </si>
  <si>
    <t>460560134</t>
  </si>
  <si>
    <t>Zásyp kabelových rýh ručně včetně zhutnění a uložení výkopku do vrstev a urovnání povrchu šířky 35 cm hloubky 50 cm, v hornině třídy 4</t>
  </si>
  <si>
    <t>-1247560166</t>
  </si>
  <si>
    <t>273.6</t>
  </si>
  <si>
    <t>460560164</t>
  </si>
  <si>
    <t>Zásyp kabelových rýh ručně včetně zhutnění a uložení výkopku do vrstev a urovnání povrchu šířky 35 cm hloubky 80 cm, v hornině třídy 4</t>
  </si>
  <si>
    <t>-521206217</t>
  </si>
  <si>
    <t xml:space="preserve">46.3 - Veřejné osvětlení </t>
  </si>
  <si>
    <t xml:space="preserve"> </t>
  </si>
  <si>
    <t xml:space="preserve">      5 - Komunikace</t>
  </si>
  <si>
    <t>20*0.5</t>
  </si>
  <si>
    <t>20*0.7</t>
  </si>
  <si>
    <t>10*0.7</t>
  </si>
  <si>
    <t xml:space="preserve">Poznámka k položce:
cena zahrnuje ruční práce
Orientační cena z nabídek firem </t>
  </si>
  <si>
    <t>40*0.5*0.8</t>
  </si>
  <si>
    <t>25*0,5</t>
  </si>
  <si>
    <t>12.5/20</t>
  </si>
  <si>
    <t>25*0.5*0.2</t>
  </si>
  <si>
    <t>60*0.23</t>
  </si>
  <si>
    <t>15.8*9</t>
  </si>
  <si>
    <t>15.8*1.8</t>
  </si>
  <si>
    <t>Poznámka k položce:
Orientační cena z nabídek firem</t>
  </si>
  <si>
    <t>10*0.2</t>
  </si>
  <si>
    <t>-72869393</t>
  </si>
  <si>
    <t>20*2</t>
  </si>
  <si>
    <t>-479757286</t>
  </si>
  <si>
    <t>100RO1</t>
  </si>
  <si>
    <t>Přesun hmot pro komunikace s krytem z kameniva, monolitickým betonovým nebo živičným dopravní vzdálenost do 200 m montážní plošina přeprava</t>
  </si>
  <si>
    <t>km</t>
  </si>
  <si>
    <t>687375053</t>
  </si>
  <si>
    <t xml:space="preserve">Poznámka k položce:
Orientační cena z nabídek firem </t>
  </si>
  <si>
    <t>100ROO</t>
  </si>
  <si>
    <t>Přesun hmot pro komunikace s krytem z kameniva, monolitickým betonovým nebo živičným dopravní vzdálenost do 200 m autojeřáb přeprava</t>
  </si>
  <si>
    <t>-990489803</t>
  </si>
  <si>
    <t>0,6</t>
  </si>
  <si>
    <t>0,546</t>
  </si>
  <si>
    <t>2.35</t>
  </si>
  <si>
    <t>živice</t>
  </si>
  <si>
    <t>2.058</t>
  </si>
  <si>
    <t>5.554*9</t>
  </si>
  <si>
    <t>1375449851</t>
  </si>
  <si>
    <t>Poznámka k položce:
bez obsahu neb. látek
Orientační cena z nabídek firem  - zpětné využití na skládce</t>
  </si>
  <si>
    <t>0.691+0.792+20.878</t>
  </si>
  <si>
    <t>-804289589</t>
  </si>
  <si>
    <t>740991200</t>
  </si>
  <si>
    <t>Zkoušky a prohlídky elektrických rozvodů a zařízení celková prohlídka a vyhotovení revizní zprávy pro objem montážních prací přes 100 do 500 tis. Kč</t>
  </si>
  <si>
    <t>-68425071</t>
  </si>
  <si>
    <t>zjištění stavu základu a statické posouzení lampy, kde se bude doplňovat výložník</t>
  </si>
  <si>
    <t>1436045198</t>
  </si>
  <si>
    <t xml:space="preserve">Svorkovnice pro připojení až 3 kabelů (CYKY - J16x4, L(1-3), PEN) se zemnícím šroubem a jedním jištěným vývodem
Svorkovnice pro zapojení tří rozvodných kabelů a tří svítidel -3x 
</t>
  </si>
  <si>
    <t>3+2</t>
  </si>
  <si>
    <t>2+3</t>
  </si>
  <si>
    <t>Demontáž svítidel výbojkových  s naložením na dopravní prostředek a odvozem do kovošrotu</t>
  </si>
  <si>
    <t>748719211RO1</t>
  </si>
  <si>
    <t>Demontáž výložník s naložením na dopravní prostředek a odvozem do kovošrotu</t>
  </si>
  <si>
    <t>-1897563087</t>
  </si>
  <si>
    <t>1+2+1</t>
  </si>
  <si>
    <t>31674R00</t>
  </si>
  <si>
    <t xml:space="preserve">UZM-10 - 133/108/89 
</t>
  </si>
  <si>
    <t>456620470</t>
  </si>
  <si>
    <t>31674R08</t>
  </si>
  <si>
    <t xml:space="preserve">PC 6 - 159/133/114 </t>
  </si>
  <si>
    <t>31674R07</t>
  </si>
  <si>
    <t xml:space="preserve">KL-6,0 - 133/60 
</t>
  </si>
  <si>
    <t>722339313</t>
  </si>
  <si>
    <t xml:space="preserve">THOME lighting TITANIA X 5100lm 37W IP65 </t>
  </si>
  <si>
    <t>748721210</t>
  </si>
  <si>
    <t>Montáž výložníků osvětlení jednoramenných sloupových, hmotnosti do 35 kg</t>
  </si>
  <si>
    <t>461899689</t>
  </si>
  <si>
    <t>31674R02</t>
  </si>
  <si>
    <t xml:space="preserve">Výložník UZB-1 - 3000   žárově zinkovaný </t>
  </si>
  <si>
    <t>-1333760725</t>
  </si>
  <si>
    <t>31674R06</t>
  </si>
  <si>
    <t xml:space="preserve">Výložník PD 1 - 3000/114    žárově zinkovaný </t>
  </si>
  <si>
    <t>-865996799</t>
  </si>
  <si>
    <t>31674R05</t>
  </si>
  <si>
    <t xml:space="preserve">Výložník TRBC-3000 
   žárově zinkovaný </t>
  </si>
  <si>
    <t>-720377289</t>
  </si>
  <si>
    <t>6*4</t>
  </si>
  <si>
    <t>1*12</t>
  </si>
  <si>
    <t>40+36</t>
  </si>
  <si>
    <t>54+24+18</t>
  </si>
  <si>
    <t>1501350314</t>
  </si>
  <si>
    <t>Poznámka k položce:
barva červená
Orientační cena z nabídek firem</t>
  </si>
  <si>
    <t>(65-20)*1.2</t>
  </si>
  <si>
    <t>-183552375</t>
  </si>
  <si>
    <t>Poznámka k položce:
barva červená, 
Orientační cena z nabídek firem</t>
  </si>
  <si>
    <t>20*1.2</t>
  </si>
  <si>
    <t>Poznámka k položce:
barva červená, vstup do lamp
Orientační cena z nabídek firem</t>
  </si>
  <si>
    <t>Poznámka k položce:
součástí stožáru - pouze montáž
Orientační cena z nabídek firem</t>
  </si>
  <si>
    <t>(39+(6*1.7))*1.2</t>
  </si>
  <si>
    <t>59,04/1.61</t>
  </si>
  <si>
    <t>(65+10*1,7)*1,2</t>
  </si>
  <si>
    <t>210810005</t>
  </si>
  <si>
    <t>Montáž izolovaných kabelů měděných bez ukončení do 1 kV uložených volně CYKY, CYKYD, CYKYDY, NYM, NYY, YSLY, 750 V, počtu a průřezu žil 3 x 1,5 mm2</t>
  </si>
  <si>
    <t>322712662</t>
  </si>
  <si>
    <t>341110300</t>
  </si>
  <si>
    <t>Kabely silové s měděným jádrem pro jmenovité napětí 750 V CYKY  -J 3 x 1,5</t>
  </si>
  <si>
    <t>-822264885</t>
  </si>
  <si>
    <t>4*8</t>
  </si>
  <si>
    <t>98,4</t>
  </si>
  <si>
    <t>4*1</t>
  </si>
  <si>
    <t>2*4</t>
  </si>
  <si>
    <t>460010025</t>
  </si>
  <si>
    <t>Vytyčení trasy inženýrských sítí v zastavěném prostoru</t>
  </si>
  <si>
    <t>824991339</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</si>
  <si>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</si>
  <si>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0.015</t>
  </si>
  <si>
    <t>131301209</t>
  </si>
  <si>
    <t>Hloubení zapažených jam a zářezů s urovnáním dna do předepsaného profilu a spádu Příplatek k cenám za lepivost horniny tř. 4</t>
  </si>
  <si>
    <t>857504564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</si>
  <si>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</si>
  <si>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Poznámka k položce:
možnost výskytu i větších kamenů!</t>
  </si>
  <si>
    <t>460150575</t>
  </si>
  <si>
    <t>Hloubení zapažených i nezapažených kabelových rýh ručně včetně urovnání dna s přemístěním výkopku do vzdálenosti 3 m od okraje jámy nebo naložením na dopravní prostředek šířky 60 cm, hloubky 120 cm, v hornině třídy 5</t>
  </si>
  <si>
    <t>1077458882</t>
  </si>
  <si>
    <t>460150164</t>
  </si>
  <si>
    <t>Hloubení zapažených i nezapažených kabelových rýh ručně včetně urovnání dna s přemístěním výkopku do vzdálenosti 3 m od okraje jámy nebo naložením na dopravní prostředek šířky 35 cm, hloubky 80 cm, v hornině třídy 4</t>
  </si>
  <si>
    <t>-1486656161</t>
  </si>
  <si>
    <t>460202165</t>
  </si>
  <si>
    <t>Hloubení nezapažených kabelových rýh strojně zarovnání kabelových rýh po výkopu strojně, šířka rýhy bez zarovnání rýh šířky 35 cm, hloubky 80 cm, v hornině třídy 5</t>
  </si>
  <si>
    <t>1096518797</t>
  </si>
  <si>
    <t>460202195</t>
  </si>
  <si>
    <t>Hloubení nezapažených kabelových rýh strojně zarovnání kabelových rýh po výkopu strojně, šířka rýhy bez zarovnání rýh šířky 35 cm, hloubky 120 cm, v hornině třídy 5</t>
  </si>
  <si>
    <t>316311424</t>
  </si>
  <si>
    <t>-170636561</t>
  </si>
  <si>
    <t>564851111</t>
  </si>
  <si>
    <t>1966772526</t>
  </si>
  <si>
    <t>-1869934638</t>
  </si>
  <si>
    <t>Asfaltový beton vrstva podkladní ACP 22 (obalované kamenivo hrubozrnné - OKH) s rozprostřením a zhutněním v pruhu šířky do 3 m, po zhutnění tl. 90 mm</t>
  </si>
  <si>
    <t>-495515634</t>
  </si>
  <si>
    <t>Nátěr infiltrační kationaktivní v množství emulzí 1 kg/m2</t>
  </si>
  <si>
    <t>-2068204615</t>
  </si>
  <si>
    <t>573231111</t>
  </si>
  <si>
    <t>Postřik živičný spojovací ze silniční emulze v množství do 0,7 kg/m2</t>
  </si>
  <si>
    <t>-941326424</t>
  </si>
  <si>
    <t>14*2</t>
  </si>
  <si>
    <t>Asfaltový beton vrstva obrusná ACO 11 +(ABS) s rozprostřením a se zhutněním z nemodifikovaného asfaltu v pruhu šířky do 3 m tř. I, po zhutnění tl. 40 mm</t>
  </si>
  <si>
    <t>1329980089</t>
  </si>
  <si>
    <t>Asfaltový beton vrstva ložní ACL 16 (ABH) s rozprostřením a zhutněním z nemodifikovaného asfaltu v pruhu šířky do 3 m, po zhutnění tl. 60 mm</t>
  </si>
  <si>
    <t>-836771826</t>
  </si>
  <si>
    <t>46.4 - VRN</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</si>
  <si>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</si>
  <si>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</si>
  <si>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</si>
  <si>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</si>
  <si>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</si>
  <si>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</si>
  <si>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</si>
  <si>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</si>
  <si>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V této položce jsou zahrnuty také náklady na zkoušky vylouhovatelnosti před uložením na skládku.   Dále náklady související se zjištěním výskytu sítí - sondy, zaměření. Geometrický plán.Přechodné dopravní značení.</t>
  </si>
  <si>
    <t>020001000</t>
  </si>
  <si>
    <t xml:space="preserve">Základní rozdělení průvodních činností a nákladů příprava staveniště. </t>
  </si>
  <si>
    <t>875011108</t>
  </si>
  <si>
    <t>030001000</t>
  </si>
  <si>
    <t>Základní rozdělení průvodních činností a nákladů zařízení staveniště</t>
  </si>
  <si>
    <t>1167454880</t>
  </si>
  <si>
    <t>Poznámka k položce:
Vybavení staveniště, zabezpečení staveniště, zrušení staveniště,....</t>
  </si>
  <si>
    <t>040001000</t>
  </si>
  <si>
    <t>Základní rozdělení průvodních činností a nákladů inženýrská činnost</t>
  </si>
  <si>
    <t>-40308985</t>
  </si>
  <si>
    <t xml:space="preserve">Poznámka k položce:
Je v tom také zahrnut dozor geotechnický dozor při úpravě zemní pláně, zkoušky únosnosti. </t>
  </si>
  <si>
    <t>060001000</t>
  </si>
  <si>
    <t>Základní rozdělení průvodních činností a nákladů územní vlivy</t>
  </si>
  <si>
    <t>-2080741440</t>
  </si>
  <si>
    <t>Poznámka k položce:
Obsahuje třeba zajištění materiálů na mezideponii. Čerpání vody ze staveniště, špatné klimatické podmínky a i jiné vlivy. Dále se jedná o stísněné podmínky a další vlivy</t>
  </si>
  <si>
    <t>070001000</t>
  </si>
  <si>
    <t>Základní rozdělení průvodních činností a nákladů provozní vlivy</t>
  </si>
  <si>
    <t>-1854141009</t>
  </si>
  <si>
    <t>Poznámka k položce:
Tato položka zapracovává mimo jiné náklady související s pracemi v ochranných pásmech sítí.  Zajištěn přístup ke všem objektům po celou dobu realizace stavby.</t>
  </si>
  <si>
    <t>080001000</t>
  </si>
  <si>
    <t>Základní rozdělení průvodních činností a nákladů přesun stavebních kapacit</t>
  </si>
  <si>
    <t>-269895474</t>
  </si>
  <si>
    <t>090001000</t>
  </si>
  <si>
    <t>Základní rozdělení průvodních činností a nákladů ostatní náklady</t>
  </si>
  <si>
    <t>262144</t>
  </si>
  <si>
    <t>25563963</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</si>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</sst>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8" fillId="0" borderId="0" xfId="0" applyFont="1" applyAlignment="1" applyProtection="1">
      <alignment/>
      <protection locked="0"/>
    </xf>
    <xf numFmtId="4" fontId="6" fillId="0" borderId="0" xfId="0" applyNumberFormat="1" applyFont="1" applyBorder="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2" fillId="0" borderId="0" xfId="0" applyFont="1" applyBorder="1" applyAlignment="1" applyProtection="1">
      <alignment vertical="center"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3" fillId="0" borderId="0" xfId="0" applyFont="1" applyBorder="1" applyAlignment="1" applyProtection="1">
      <alignment horizontal="left" vertical="top"/>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5" t="s">
        <v>0</v>
      </c>
      <c r="B1" s="306"/>
      <c r="C1" s="306"/>
      <c r="D1" s="307" t="s">
        <v>1</v>
      </c>
      <c r="E1" s="306"/>
      <c r="F1" s="306"/>
      <c r="G1" s="306"/>
      <c r="H1" s="306"/>
      <c r="I1" s="306"/>
      <c r="J1" s="306"/>
      <c r="K1" s="308" t="s">
        <v>1290</v>
      </c>
      <c r="L1" s="308"/>
      <c r="M1" s="308"/>
      <c r="N1" s="308"/>
      <c r="O1" s="308"/>
      <c r="P1" s="308"/>
      <c r="Q1" s="308"/>
      <c r="R1" s="308"/>
      <c r="S1" s="308"/>
      <c r="T1" s="306"/>
      <c r="U1" s="306"/>
      <c r="V1" s="306"/>
      <c r="W1" s="308" t="s">
        <v>1291</v>
      </c>
      <c r="X1" s="308"/>
      <c r="Y1" s="308"/>
      <c r="Z1" s="308"/>
      <c r="AA1" s="308"/>
      <c r="AB1" s="308"/>
      <c r="AC1" s="308"/>
      <c r="AD1" s="308"/>
      <c r="AE1" s="308"/>
      <c r="AF1" s="308"/>
      <c r="AG1" s="308"/>
      <c r="AH1" s="308"/>
      <c r="AI1" s="300"/>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8"/>
      <c r="AS2" s="258"/>
      <c r="AT2" s="258"/>
      <c r="AU2" s="258"/>
      <c r="AV2" s="258"/>
      <c r="AW2" s="258"/>
      <c r="AX2" s="258"/>
      <c r="AY2" s="258"/>
      <c r="AZ2" s="258"/>
      <c r="BA2" s="258"/>
      <c r="BB2" s="258"/>
      <c r="BC2" s="258"/>
      <c r="BD2" s="258"/>
      <c r="BE2" s="258"/>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61" t="s">
        <v>14</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2"/>
      <c r="AQ5" s="24"/>
      <c r="BE5" s="257" t="s">
        <v>15</v>
      </c>
      <c r="BS5" s="17" t="s">
        <v>6</v>
      </c>
    </row>
    <row r="6" spans="2:71" ht="36.95" customHeight="1">
      <c r="B6" s="21"/>
      <c r="C6" s="22"/>
      <c r="D6" s="29" t="s">
        <v>16</v>
      </c>
      <c r="E6" s="22"/>
      <c r="F6" s="22"/>
      <c r="G6" s="22"/>
      <c r="H6" s="22"/>
      <c r="I6" s="22"/>
      <c r="J6" s="22"/>
      <c r="K6" s="263" t="s">
        <v>17</v>
      </c>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2"/>
      <c r="AQ6" s="24"/>
      <c r="BE6" s="258"/>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58"/>
      <c r="BS7" s="17" t="s">
        <v>23</v>
      </c>
    </row>
    <row r="8" spans="2:71" ht="14.4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58"/>
      <c r="BS8" s="17" t="s">
        <v>28</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8"/>
      <c r="BS9" s="17" t="s">
        <v>29</v>
      </c>
    </row>
    <row r="10" spans="2:71" ht="14.4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58"/>
      <c r="BS10" s="17" t="s">
        <v>18</v>
      </c>
    </row>
    <row r="11" spans="2:71" ht="18.4"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258"/>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8"/>
      <c r="BS12" s="17" t="s">
        <v>18</v>
      </c>
    </row>
    <row r="13" spans="2:71" ht="14.4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258"/>
      <c r="BS13" s="17" t="s">
        <v>18</v>
      </c>
    </row>
    <row r="14" spans="2:71" ht="13.5">
      <c r="B14" s="21"/>
      <c r="C14" s="22"/>
      <c r="D14" s="22"/>
      <c r="E14" s="264" t="s">
        <v>35</v>
      </c>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30" t="s">
        <v>33</v>
      </c>
      <c r="AL14" s="22"/>
      <c r="AM14" s="22"/>
      <c r="AN14" s="32" t="s">
        <v>35</v>
      </c>
      <c r="AO14" s="22"/>
      <c r="AP14" s="22"/>
      <c r="AQ14" s="24"/>
      <c r="BE14" s="258"/>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8"/>
      <c r="BS15" s="17" t="s">
        <v>4</v>
      </c>
    </row>
    <row r="16" spans="2:71" ht="14.4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58"/>
      <c r="BS16" s="17" t="s">
        <v>4</v>
      </c>
    </row>
    <row r="17" spans="2:71" ht="18.4"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258"/>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8"/>
      <c r="BS18" s="17" t="s">
        <v>6</v>
      </c>
    </row>
    <row r="19" spans="2:71" ht="14.4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8"/>
      <c r="BS19" s="17" t="s">
        <v>6</v>
      </c>
    </row>
    <row r="20" spans="2:71" ht="63" customHeight="1">
      <c r="B20" s="21"/>
      <c r="C20" s="22"/>
      <c r="D20" s="22"/>
      <c r="E20" s="265" t="s">
        <v>40</v>
      </c>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2"/>
      <c r="AP20" s="22"/>
      <c r="AQ20" s="24"/>
      <c r="BE20" s="258"/>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8"/>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8"/>
    </row>
    <row r="23" spans="2:57" s="1" customFormat="1" ht="25.9"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6">
        <f>ROUND(AG51,2)</f>
        <v>0</v>
      </c>
      <c r="AL23" s="267"/>
      <c r="AM23" s="267"/>
      <c r="AN23" s="267"/>
      <c r="AO23" s="267"/>
      <c r="AP23" s="35"/>
      <c r="AQ23" s="38"/>
      <c r="BE23" s="259"/>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9"/>
    </row>
    <row r="25" spans="2:57" s="1" customFormat="1" ht="13.5">
      <c r="B25" s="34"/>
      <c r="C25" s="35"/>
      <c r="D25" s="35"/>
      <c r="E25" s="35"/>
      <c r="F25" s="35"/>
      <c r="G25" s="35"/>
      <c r="H25" s="35"/>
      <c r="I25" s="35"/>
      <c r="J25" s="35"/>
      <c r="K25" s="35"/>
      <c r="L25" s="268" t="s">
        <v>42</v>
      </c>
      <c r="M25" s="269"/>
      <c r="N25" s="269"/>
      <c r="O25" s="269"/>
      <c r="P25" s="35"/>
      <c r="Q25" s="35"/>
      <c r="R25" s="35"/>
      <c r="S25" s="35"/>
      <c r="T25" s="35"/>
      <c r="U25" s="35"/>
      <c r="V25" s="35"/>
      <c r="W25" s="268" t="s">
        <v>43</v>
      </c>
      <c r="X25" s="269"/>
      <c r="Y25" s="269"/>
      <c r="Z25" s="269"/>
      <c r="AA25" s="269"/>
      <c r="AB25" s="269"/>
      <c r="AC25" s="269"/>
      <c r="AD25" s="269"/>
      <c r="AE25" s="269"/>
      <c r="AF25" s="35"/>
      <c r="AG25" s="35"/>
      <c r="AH25" s="35"/>
      <c r="AI25" s="35"/>
      <c r="AJ25" s="35"/>
      <c r="AK25" s="268" t="s">
        <v>44</v>
      </c>
      <c r="AL25" s="269"/>
      <c r="AM25" s="269"/>
      <c r="AN25" s="269"/>
      <c r="AO25" s="269"/>
      <c r="AP25" s="35"/>
      <c r="AQ25" s="38"/>
      <c r="BE25" s="259"/>
    </row>
    <row r="26" spans="2:57" s="2" customFormat="1" ht="14.45" customHeight="1">
      <c r="B26" s="40"/>
      <c r="C26" s="41"/>
      <c r="D26" s="42" t="s">
        <v>45</v>
      </c>
      <c r="E26" s="41"/>
      <c r="F26" s="42" t="s">
        <v>46</v>
      </c>
      <c r="G26" s="41"/>
      <c r="H26" s="41"/>
      <c r="I26" s="41"/>
      <c r="J26" s="41"/>
      <c r="K26" s="41"/>
      <c r="L26" s="270">
        <v>0.21</v>
      </c>
      <c r="M26" s="271"/>
      <c r="N26" s="271"/>
      <c r="O26" s="271"/>
      <c r="P26" s="41"/>
      <c r="Q26" s="41"/>
      <c r="R26" s="41"/>
      <c r="S26" s="41"/>
      <c r="T26" s="41"/>
      <c r="U26" s="41"/>
      <c r="V26" s="41"/>
      <c r="W26" s="272">
        <f>ROUND(AZ51,2)</f>
        <v>0</v>
      </c>
      <c r="X26" s="271"/>
      <c r="Y26" s="271"/>
      <c r="Z26" s="271"/>
      <c r="AA26" s="271"/>
      <c r="AB26" s="271"/>
      <c r="AC26" s="271"/>
      <c r="AD26" s="271"/>
      <c r="AE26" s="271"/>
      <c r="AF26" s="41"/>
      <c r="AG26" s="41"/>
      <c r="AH26" s="41"/>
      <c r="AI26" s="41"/>
      <c r="AJ26" s="41"/>
      <c r="AK26" s="272">
        <f>ROUND(AV51,2)</f>
        <v>0</v>
      </c>
      <c r="AL26" s="271"/>
      <c r="AM26" s="271"/>
      <c r="AN26" s="271"/>
      <c r="AO26" s="271"/>
      <c r="AP26" s="41"/>
      <c r="AQ26" s="43"/>
      <c r="BE26" s="260"/>
    </row>
    <row r="27" spans="2:57" s="2" customFormat="1" ht="14.45" customHeight="1">
      <c r="B27" s="40"/>
      <c r="C27" s="41"/>
      <c r="D27" s="41"/>
      <c r="E27" s="41"/>
      <c r="F27" s="42" t="s">
        <v>47</v>
      </c>
      <c r="G27" s="41"/>
      <c r="H27" s="41"/>
      <c r="I27" s="41"/>
      <c r="J27" s="41"/>
      <c r="K27" s="41"/>
      <c r="L27" s="270">
        <v>0.15</v>
      </c>
      <c r="M27" s="271"/>
      <c r="N27" s="271"/>
      <c r="O27" s="271"/>
      <c r="P27" s="41"/>
      <c r="Q27" s="41"/>
      <c r="R27" s="41"/>
      <c r="S27" s="41"/>
      <c r="T27" s="41"/>
      <c r="U27" s="41"/>
      <c r="V27" s="41"/>
      <c r="W27" s="272">
        <f>ROUND(BA51,2)</f>
        <v>0</v>
      </c>
      <c r="X27" s="271"/>
      <c r="Y27" s="271"/>
      <c r="Z27" s="271"/>
      <c r="AA27" s="271"/>
      <c r="AB27" s="271"/>
      <c r="AC27" s="271"/>
      <c r="AD27" s="271"/>
      <c r="AE27" s="271"/>
      <c r="AF27" s="41"/>
      <c r="AG27" s="41"/>
      <c r="AH27" s="41"/>
      <c r="AI27" s="41"/>
      <c r="AJ27" s="41"/>
      <c r="AK27" s="272">
        <f>ROUND(AW51,2)</f>
        <v>0</v>
      </c>
      <c r="AL27" s="271"/>
      <c r="AM27" s="271"/>
      <c r="AN27" s="271"/>
      <c r="AO27" s="271"/>
      <c r="AP27" s="41"/>
      <c r="AQ27" s="43"/>
      <c r="BE27" s="260"/>
    </row>
    <row r="28" spans="2:57" s="2" customFormat="1" ht="14.45" customHeight="1" hidden="1">
      <c r="B28" s="40"/>
      <c r="C28" s="41"/>
      <c r="D28" s="41"/>
      <c r="E28" s="41"/>
      <c r="F28" s="42" t="s">
        <v>48</v>
      </c>
      <c r="G28" s="41"/>
      <c r="H28" s="41"/>
      <c r="I28" s="41"/>
      <c r="J28" s="41"/>
      <c r="K28" s="41"/>
      <c r="L28" s="270">
        <v>0.21</v>
      </c>
      <c r="M28" s="271"/>
      <c r="N28" s="271"/>
      <c r="O28" s="271"/>
      <c r="P28" s="41"/>
      <c r="Q28" s="41"/>
      <c r="R28" s="41"/>
      <c r="S28" s="41"/>
      <c r="T28" s="41"/>
      <c r="U28" s="41"/>
      <c r="V28" s="41"/>
      <c r="W28" s="272">
        <f>ROUND(BB51,2)</f>
        <v>0</v>
      </c>
      <c r="X28" s="271"/>
      <c r="Y28" s="271"/>
      <c r="Z28" s="271"/>
      <c r="AA28" s="271"/>
      <c r="AB28" s="271"/>
      <c r="AC28" s="271"/>
      <c r="AD28" s="271"/>
      <c r="AE28" s="271"/>
      <c r="AF28" s="41"/>
      <c r="AG28" s="41"/>
      <c r="AH28" s="41"/>
      <c r="AI28" s="41"/>
      <c r="AJ28" s="41"/>
      <c r="AK28" s="272">
        <v>0</v>
      </c>
      <c r="AL28" s="271"/>
      <c r="AM28" s="271"/>
      <c r="AN28" s="271"/>
      <c r="AO28" s="271"/>
      <c r="AP28" s="41"/>
      <c r="AQ28" s="43"/>
      <c r="BE28" s="260"/>
    </row>
    <row r="29" spans="2:57" s="2" customFormat="1" ht="14.45" customHeight="1" hidden="1">
      <c r="B29" s="40"/>
      <c r="C29" s="41"/>
      <c r="D29" s="41"/>
      <c r="E29" s="41"/>
      <c r="F29" s="42" t="s">
        <v>49</v>
      </c>
      <c r="G29" s="41"/>
      <c r="H29" s="41"/>
      <c r="I29" s="41"/>
      <c r="J29" s="41"/>
      <c r="K29" s="41"/>
      <c r="L29" s="270">
        <v>0.15</v>
      </c>
      <c r="M29" s="271"/>
      <c r="N29" s="271"/>
      <c r="O29" s="271"/>
      <c r="P29" s="41"/>
      <c r="Q29" s="41"/>
      <c r="R29" s="41"/>
      <c r="S29" s="41"/>
      <c r="T29" s="41"/>
      <c r="U29" s="41"/>
      <c r="V29" s="41"/>
      <c r="W29" s="272">
        <f>ROUND(BC51,2)</f>
        <v>0</v>
      </c>
      <c r="X29" s="271"/>
      <c r="Y29" s="271"/>
      <c r="Z29" s="271"/>
      <c r="AA29" s="271"/>
      <c r="AB29" s="271"/>
      <c r="AC29" s="271"/>
      <c r="AD29" s="271"/>
      <c r="AE29" s="271"/>
      <c r="AF29" s="41"/>
      <c r="AG29" s="41"/>
      <c r="AH29" s="41"/>
      <c r="AI29" s="41"/>
      <c r="AJ29" s="41"/>
      <c r="AK29" s="272">
        <v>0</v>
      </c>
      <c r="AL29" s="271"/>
      <c r="AM29" s="271"/>
      <c r="AN29" s="271"/>
      <c r="AO29" s="271"/>
      <c r="AP29" s="41"/>
      <c r="AQ29" s="43"/>
      <c r="BE29" s="260"/>
    </row>
    <row r="30" spans="2:57" s="2" customFormat="1" ht="14.45" customHeight="1" hidden="1">
      <c r="B30" s="40"/>
      <c r="C30" s="41"/>
      <c r="D30" s="41"/>
      <c r="E30" s="41"/>
      <c r="F30" s="42" t="s">
        <v>50</v>
      </c>
      <c r="G30" s="41"/>
      <c r="H30" s="41"/>
      <c r="I30" s="41"/>
      <c r="J30" s="41"/>
      <c r="K30" s="41"/>
      <c r="L30" s="270">
        <v>0</v>
      </c>
      <c r="M30" s="271"/>
      <c r="N30" s="271"/>
      <c r="O30" s="271"/>
      <c r="P30" s="41"/>
      <c r="Q30" s="41"/>
      <c r="R30" s="41"/>
      <c r="S30" s="41"/>
      <c r="T30" s="41"/>
      <c r="U30" s="41"/>
      <c r="V30" s="41"/>
      <c r="W30" s="272">
        <f>ROUND(BD51,2)</f>
        <v>0</v>
      </c>
      <c r="X30" s="271"/>
      <c r="Y30" s="271"/>
      <c r="Z30" s="271"/>
      <c r="AA30" s="271"/>
      <c r="AB30" s="271"/>
      <c r="AC30" s="271"/>
      <c r="AD30" s="271"/>
      <c r="AE30" s="271"/>
      <c r="AF30" s="41"/>
      <c r="AG30" s="41"/>
      <c r="AH30" s="41"/>
      <c r="AI30" s="41"/>
      <c r="AJ30" s="41"/>
      <c r="AK30" s="272">
        <v>0</v>
      </c>
      <c r="AL30" s="271"/>
      <c r="AM30" s="271"/>
      <c r="AN30" s="271"/>
      <c r="AO30" s="271"/>
      <c r="AP30" s="41"/>
      <c r="AQ30" s="43"/>
      <c r="BE30" s="260"/>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9"/>
    </row>
    <row r="32" spans="2:57" s="1" customFormat="1" ht="25.9"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273" t="s">
        <v>53</v>
      </c>
      <c r="Y32" s="274"/>
      <c r="Z32" s="274"/>
      <c r="AA32" s="274"/>
      <c r="AB32" s="274"/>
      <c r="AC32" s="46"/>
      <c r="AD32" s="46"/>
      <c r="AE32" s="46"/>
      <c r="AF32" s="46"/>
      <c r="AG32" s="46"/>
      <c r="AH32" s="46"/>
      <c r="AI32" s="46"/>
      <c r="AJ32" s="46"/>
      <c r="AK32" s="275">
        <f>SUM(AK23:AK30)</f>
        <v>0</v>
      </c>
      <c r="AL32" s="274"/>
      <c r="AM32" s="274"/>
      <c r="AN32" s="274"/>
      <c r="AO32" s="276"/>
      <c r="AP32" s="44"/>
      <c r="AQ32" s="48"/>
      <c r="BE32" s="259"/>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54</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46</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7" t="str">
        <f>K6</f>
        <v>K1608 Stavební úpravy komunikací a VO v ul. Janáčkova, Skalní</v>
      </c>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24</v>
      </c>
      <c r="D44" s="56"/>
      <c r="E44" s="56"/>
      <c r="F44" s="56"/>
      <c r="G44" s="56"/>
      <c r="H44" s="56"/>
      <c r="I44" s="56"/>
      <c r="J44" s="56"/>
      <c r="K44" s="56"/>
      <c r="L44" s="65" t="str">
        <f>IF(K8="","",K8)</f>
        <v>Litvínov</v>
      </c>
      <c r="M44" s="56"/>
      <c r="N44" s="56"/>
      <c r="O44" s="56"/>
      <c r="P44" s="56"/>
      <c r="Q44" s="56"/>
      <c r="R44" s="56"/>
      <c r="S44" s="56"/>
      <c r="T44" s="56"/>
      <c r="U44" s="56"/>
      <c r="V44" s="56"/>
      <c r="W44" s="56"/>
      <c r="X44" s="56"/>
      <c r="Y44" s="56"/>
      <c r="Z44" s="56"/>
      <c r="AA44" s="56"/>
      <c r="AB44" s="56"/>
      <c r="AC44" s="56"/>
      <c r="AD44" s="56"/>
      <c r="AE44" s="56"/>
      <c r="AF44" s="56"/>
      <c r="AG44" s="56"/>
      <c r="AH44" s="56"/>
      <c r="AI44" s="58" t="s">
        <v>26</v>
      </c>
      <c r="AJ44" s="56"/>
      <c r="AK44" s="56"/>
      <c r="AL44" s="56"/>
      <c r="AM44" s="279" t="str">
        <f>IF(AN8="","",AN8)</f>
        <v>08.03.2017</v>
      </c>
      <c r="AN44" s="280"/>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30</v>
      </c>
      <c r="D46" s="56"/>
      <c r="E46" s="56"/>
      <c r="F46" s="56"/>
      <c r="G46" s="56"/>
      <c r="H46" s="56"/>
      <c r="I46" s="56"/>
      <c r="J46" s="56"/>
      <c r="K46" s="56"/>
      <c r="L46" s="59" t="str">
        <f>IF(E11="","",E11)</f>
        <v>Město Litvínov</v>
      </c>
      <c r="M46" s="56"/>
      <c r="N46" s="56"/>
      <c r="O46" s="56"/>
      <c r="P46" s="56"/>
      <c r="Q46" s="56"/>
      <c r="R46" s="56"/>
      <c r="S46" s="56"/>
      <c r="T46" s="56"/>
      <c r="U46" s="56"/>
      <c r="V46" s="56"/>
      <c r="W46" s="56"/>
      <c r="X46" s="56"/>
      <c r="Y46" s="56"/>
      <c r="Z46" s="56"/>
      <c r="AA46" s="56"/>
      <c r="AB46" s="56"/>
      <c r="AC46" s="56"/>
      <c r="AD46" s="56"/>
      <c r="AE46" s="56"/>
      <c r="AF46" s="56"/>
      <c r="AG46" s="56"/>
      <c r="AH46" s="56"/>
      <c r="AI46" s="58" t="s">
        <v>36</v>
      </c>
      <c r="AJ46" s="56"/>
      <c r="AK46" s="56"/>
      <c r="AL46" s="56"/>
      <c r="AM46" s="281" t="str">
        <f>IF(E17="","",E17)</f>
        <v>Ing. Lucie Dvořáková, Ing. Dvořák</v>
      </c>
      <c r="AN46" s="280"/>
      <c r="AO46" s="280"/>
      <c r="AP46" s="280"/>
      <c r="AQ46" s="56"/>
      <c r="AR46" s="54"/>
      <c r="AS46" s="282" t="s">
        <v>55</v>
      </c>
      <c r="AT46" s="283"/>
      <c r="AU46" s="67"/>
      <c r="AV46" s="67"/>
      <c r="AW46" s="67"/>
      <c r="AX46" s="67"/>
      <c r="AY46" s="67"/>
      <c r="AZ46" s="67"/>
      <c r="BA46" s="67"/>
      <c r="BB46" s="67"/>
      <c r="BC46" s="67"/>
      <c r="BD46" s="68"/>
    </row>
    <row r="47" spans="2:56" s="1" customFormat="1" ht="13.5">
      <c r="B47" s="34"/>
      <c r="C47" s="58" t="s">
        <v>34</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4"/>
      <c r="AT47" s="285"/>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6"/>
      <c r="AT48" s="269"/>
      <c r="AU48" s="35"/>
      <c r="AV48" s="35"/>
      <c r="AW48" s="35"/>
      <c r="AX48" s="35"/>
      <c r="AY48" s="35"/>
      <c r="AZ48" s="35"/>
      <c r="BA48" s="35"/>
      <c r="BB48" s="35"/>
      <c r="BC48" s="35"/>
      <c r="BD48" s="72"/>
    </row>
    <row r="49" spans="2:56" s="1" customFormat="1" ht="29.25" customHeight="1">
      <c r="B49" s="34"/>
      <c r="C49" s="287" t="s">
        <v>56</v>
      </c>
      <c r="D49" s="288"/>
      <c r="E49" s="288"/>
      <c r="F49" s="288"/>
      <c r="G49" s="288"/>
      <c r="H49" s="73"/>
      <c r="I49" s="289" t="s">
        <v>57</v>
      </c>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90" t="s">
        <v>58</v>
      </c>
      <c r="AH49" s="288"/>
      <c r="AI49" s="288"/>
      <c r="AJ49" s="288"/>
      <c r="AK49" s="288"/>
      <c r="AL49" s="288"/>
      <c r="AM49" s="288"/>
      <c r="AN49" s="289" t="s">
        <v>59</v>
      </c>
      <c r="AO49" s="288"/>
      <c r="AP49" s="288"/>
      <c r="AQ49" s="74" t="s">
        <v>60</v>
      </c>
      <c r="AR49" s="54"/>
      <c r="AS49" s="75" t="s">
        <v>61</v>
      </c>
      <c r="AT49" s="76" t="s">
        <v>62</v>
      </c>
      <c r="AU49" s="76" t="s">
        <v>63</v>
      </c>
      <c r="AV49" s="76" t="s">
        <v>64</v>
      </c>
      <c r="AW49" s="76" t="s">
        <v>65</v>
      </c>
      <c r="AX49" s="76" t="s">
        <v>66</v>
      </c>
      <c r="AY49" s="76" t="s">
        <v>67</v>
      </c>
      <c r="AZ49" s="76" t="s">
        <v>68</v>
      </c>
      <c r="BA49" s="76" t="s">
        <v>69</v>
      </c>
      <c r="BB49" s="76" t="s">
        <v>70</v>
      </c>
      <c r="BC49" s="76" t="s">
        <v>71</v>
      </c>
      <c r="BD49" s="77" t="s">
        <v>72</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4">
        <f>ROUND(SUM(AG52:AG55),2)</f>
        <v>0</v>
      </c>
      <c r="AH51" s="294"/>
      <c r="AI51" s="294"/>
      <c r="AJ51" s="294"/>
      <c r="AK51" s="294"/>
      <c r="AL51" s="294"/>
      <c r="AM51" s="294"/>
      <c r="AN51" s="295">
        <f>SUM(AG51,AT51)</f>
        <v>0</v>
      </c>
      <c r="AO51" s="295"/>
      <c r="AP51" s="295"/>
      <c r="AQ51" s="83" t="s">
        <v>22</v>
      </c>
      <c r="AR51" s="64"/>
      <c r="AS51" s="84">
        <f>ROUND(SUM(AS52:AS55),2)</f>
        <v>0</v>
      </c>
      <c r="AT51" s="85">
        <f>ROUND(SUM(AV51:AW51),2)</f>
        <v>0</v>
      </c>
      <c r="AU51" s="86">
        <f>ROUND(SUM(AU52:AU55),5)</f>
        <v>0</v>
      </c>
      <c r="AV51" s="85">
        <f>ROUND(AZ51*L26,2)</f>
        <v>0</v>
      </c>
      <c r="AW51" s="85">
        <f>ROUND(BA51*L27,2)</f>
        <v>0</v>
      </c>
      <c r="AX51" s="85">
        <f>ROUND(BB51*L26,2)</f>
        <v>0</v>
      </c>
      <c r="AY51" s="85">
        <f>ROUND(BC51*L27,2)</f>
        <v>0</v>
      </c>
      <c r="AZ51" s="85">
        <f>ROUND(SUM(AZ52:AZ55),2)</f>
        <v>0</v>
      </c>
      <c r="BA51" s="85">
        <f>ROUND(SUM(BA52:BA55),2)</f>
        <v>0</v>
      </c>
      <c r="BB51" s="85">
        <f>ROUND(SUM(BB52:BB55),2)</f>
        <v>0</v>
      </c>
      <c r="BC51" s="85">
        <f>ROUND(SUM(BC52:BC55),2)</f>
        <v>0</v>
      </c>
      <c r="BD51" s="87">
        <f>ROUND(SUM(BD52:BD55),2)</f>
        <v>0</v>
      </c>
      <c r="BS51" s="88" t="s">
        <v>74</v>
      </c>
      <c r="BT51" s="88" t="s">
        <v>75</v>
      </c>
      <c r="BU51" s="89" t="s">
        <v>76</v>
      </c>
      <c r="BV51" s="88" t="s">
        <v>77</v>
      </c>
      <c r="BW51" s="88" t="s">
        <v>5</v>
      </c>
      <c r="BX51" s="88" t="s">
        <v>78</v>
      </c>
      <c r="CL51" s="88" t="s">
        <v>20</v>
      </c>
    </row>
    <row r="52" spans="1:91" s="5" customFormat="1" ht="22.5" customHeight="1">
      <c r="A52" s="301" t="s">
        <v>1292</v>
      </c>
      <c r="B52" s="90"/>
      <c r="C52" s="91"/>
      <c r="D52" s="293" t="s">
        <v>79</v>
      </c>
      <c r="E52" s="292"/>
      <c r="F52" s="292"/>
      <c r="G52" s="292"/>
      <c r="H52" s="292"/>
      <c r="I52" s="92"/>
      <c r="J52" s="293" t="s">
        <v>80</v>
      </c>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1">
        <f>'46.1 - komunikace'!J27</f>
        <v>0</v>
      </c>
      <c r="AH52" s="292"/>
      <c r="AI52" s="292"/>
      <c r="AJ52" s="292"/>
      <c r="AK52" s="292"/>
      <c r="AL52" s="292"/>
      <c r="AM52" s="292"/>
      <c r="AN52" s="291">
        <f>SUM(AG52,AT52)</f>
        <v>0</v>
      </c>
      <c r="AO52" s="292"/>
      <c r="AP52" s="292"/>
      <c r="AQ52" s="93" t="s">
        <v>81</v>
      </c>
      <c r="AR52" s="94"/>
      <c r="AS52" s="95">
        <v>0</v>
      </c>
      <c r="AT52" s="96">
        <f>ROUND(SUM(AV52:AW52),2)</f>
        <v>0</v>
      </c>
      <c r="AU52" s="97">
        <f>'46.1 - komunikace'!P83</f>
        <v>0</v>
      </c>
      <c r="AV52" s="96">
        <f>'46.1 - komunikace'!J30</f>
        <v>0</v>
      </c>
      <c r="AW52" s="96">
        <f>'46.1 - komunikace'!J31</f>
        <v>0</v>
      </c>
      <c r="AX52" s="96">
        <f>'46.1 - komunikace'!J32</f>
        <v>0</v>
      </c>
      <c r="AY52" s="96">
        <f>'46.1 - komunikace'!J33</f>
        <v>0</v>
      </c>
      <c r="AZ52" s="96">
        <f>'46.1 - komunikace'!F30</f>
        <v>0</v>
      </c>
      <c r="BA52" s="96">
        <f>'46.1 - komunikace'!F31</f>
        <v>0</v>
      </c>
      <c r="BB52" s="96">
        <f>'46.1 - komunikace'!F32</f>
        <v>0</v>
      </c>
      <c r="BC52" s="96">
        <f>'46.1 - komunikace'!F33</f>
        <v>0</v>
      </c>
      <c r="BD52" s="98">
        <f>'46.1 - komunikace'!F34</f>
        <v>0</v>
      </c>
      <c r="BT52" s="99" t="s">
        <v>23</v>
      </c>
      <c r="BV52" s="99" t="s">
        <v>77</v>
      </c>
      <c r="BW52" s="99" t="s">
        <v>82</v>
      </c>
      <c r="BX52" s="99" t="s">
        <v>5</v>
      </c>
      <c r="CL52" s="99" t="s">
        <v>83</v>
      </c>
      <c r="CM52" s="99" t="s">
        <v>84</v>
      </c>
    </row>
    <row r="53" spans="1:91" s="5" customFormat="1" ht="22.5" customHeight="1">
      <c r="A53" s="301" t="s">
        <v>1292</v>
      </c>
      <c r="B53" s="90"/>
      <c r="C53" s="91"/>
      <c r="D53" s="293" t="s">
        <v>85</v>
      </c>
      <c r="E53" s="292"/>
      <c r="F53" s="292"/>
      <c r="G53" s="292"/>
      <c r="H53" s="292"/>
      <c r="I53" s="92"/>
      <c r="J53" s="293" t="s">
        <v>86</v>
      </c>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1">
        <f>'46.2 - Veřejné osvětlení ...'!J27</f>
        <v>0</v>
      </c>
      <c r="AH53" s="292"/>
      <c r="AI53" s="292"/>
      <c r="AJ53" s="292"/>
      <c r="AK53" s="292"/>
      <c r="AL53" s="292"/>
      <c r="AM53" s="292"/>
      <c r="AN53" s="291">
        <f>SUM(AG53,AT53)</f>
        <v>0</v>
      </c>
      <c r="AO53" s="292"/>
      <c r="AP53" s="292"/>
      <c r="AQ53" s="93" t="s">
        <v>87</v>
      </c>
      <c r="AR53" s="94"/>
      <c r="AS53" s="95">
        <v>0</v>
      </c>
      <c r="AT53" s="96">
        <f>ROUND(SUM(AV53:AW53),2)</f>
        <v>0</v>
      </c>
      <c r="AU53" s="97">
        <f>'46.2 - Veřejné osvětlení ...'!P89</f>
        <v>0</v>
      </c>
      <c r="AV53" s="96">
        <f>'46.2 - Veřejné osvětlení ...'!J30</f>
        <v>0</v>
      </c>
      <c r="AW53" s="96">
        <f>'46.2 - Veřejné osvětlení ...'!J31</f>
        <v>0</v>
      </c>
      <c r="AX53" s="96">
        <f>'46.2 - Veřejné osvětlení ...'!J32</f>
        <v>0</v>
      </c>
      <c r="AY53" s="96">
        <f>'46.2 - Veřejné osvětlení ...'!J33</f>
        <v>0</v>
      </c>
      <c r="AZ53" s="96">
        <f>'46.2 - Veřejné osvětlení ...'!F30</f>
        <v>0</v>
      </c>
      <c r="BA53" s="96">
        <f>'46.2 - Veřejné osvětlení ...'!F31</f>
        <v>0</v>
      </c>
      <c r="BB53" s="96">
        <f>'46.2 - Veřejné osvětlení ...'!F32</f>
        <v>0</v>
      </c>
      <c r="BC53" s="96">
        <f>'46.2 - Veřejné osvětlení ...'!F33</f>
        <v>0</v>
      </c>
      <c r="BD53" s="98">
        <f>'46.2 - Veřejné osvětlení ...'!F34</f>
        <v>0</v>
      </c>
      <c r="BT53" s="99" t="s">
        <v>23</v>
      </c>
      <c r="BV53" s="99" t="s">
        <v>77</v>
      </c>
      <c r="BW53" s="99" t="s">
        <v>88</v>
      </c>
      <c r="BX53" s="99" t="s">
        <v>5</v>
      </c>
      <c r="CL53" s="99" t="s">
        <v>89</v>
      </c>
      <c r="CM53" s="99" t="s">
        <v>84</v>
      </c>
    </row>
    <row r="54" spans="1:91" s="5" customFormat="1" ht="22.5" customHeight="1">
      <c r="A54" s="301" t="s">
        <v>1292</v>
      </c>
      <c r="B54" s="90"/>
      <c r="C54" s="91"/>
      <c r="D54" s="293" t="s">
        <v>90</v>
      </c>
      <c r="E54" s="292"/>
      <c r="F54" s="292"/>
      <c r="G54" s="292"/>
      <c r="H54" s="292"/>
      <c r="I54" s="92"/>
      <c r="J54" s="293" t="s">
        <v>91</v>
      </c>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1">
        <f>'46.3 - Veřejné osvětlení '!J27</f>
        <v>0</v>
      </c>
      <c r="AH54" s="292"/>
      <c r="AI54" s="292"/>
      <c r="AJ54" s="292"/>
      <c r="AK54" s="292"/>
      <c r="AL54" s="292"/>
      <c r="AM54" s="292"/>
      <c r="AN54" s="291">
        <f>SUM(AG54,AT54)</f>
        <v>0</v>
      </c>
      <c r="AO54" s="292"/>
      <c r="AP54" s="292"/>
      <c r="AQ54" s="93" t="s">
        <v>87</v>
      </c>
      <c r="AR54" s="94"/>
      <c r="AS54" s="95">
        <v>0</v>
      </c>
      <c r="AT54" s="96">
        <f>ROUND(SUM(AV54:AW54),2)</f>
        <v>0</v>
      </c>
      <c r="AU54" s="97">
        <f>'46.3 - Veřejné osvětlení '!P89</f>
        <v>0</v>
      </c>
      <c r="AV54" s="96">
        <f>'46.3 - Veřejné osvětlení '!J30</f>
        <v>0</v>
      </c>
      <c r="AW54" s="96">
        <f>'46.3 - Veřejné osvětlení '!J31</f>
        <v>0</v>
      </c>
      <c r="AX54" s="96">
        <f>'46.3 - Veřejné osvětlení '!J32</f>
        <v>0</v>
      </c>
      <c r="AY54" s="96">
        <f>'46.3 - Veřejné osvětlení '!J33</f>
        <v>0</v>
      </c>
      <c r="AZ54" s="96">
        <f>'46.3 - Veřejné osvětlení '!F30</f>
        <v>0</v>
      </c>
      <c r="BA54" s="96">
        <f>'46.3 - Veřejné osvětlení '!F31</f>
        <v>0</v>
      </c>
      <c r="BB54" s="96">
        <f>'46.3 - Veřejné osvětlení '!F32</f>
        <v>0</v>
      </c>
      <c r="BC54" s="96">
        <f>'46.3 - Veřejné osvětlení '!F33</f>
        <v>0</v>
      </c>
      <c r="BD54" s="98">
        <f>'46.3 - Veřejné osvětlení '!F34</f>
        <v>0</v>
      </c>
      <c r="BT54" s="99" t="s">
        <v>23</v>
      </c>
      <c r="BV54" s="99" t="s">
        <v>77</v>
      </c>
      <c r="BW54" s="99" t="s">
        <v>92</v>
      </c>
      <c r="BX54" s="99" t="s">
        <v>5</v>
      </c>
      <c r="CL54" s="99" t="s">
        <v>89</v>
      </c>
      <c r="CM54" s="99" t="s">
        <v>84</v>
      </c>
    </row>
    <row r="55" spans="1:91" s="5" customFormat="1" ht="22.5" customHeight="1">
      <c r="A55" s="301" t="s">
        <v>1292</v>
      </c>
      <c r="B55" s="90"/>
      <c r="C55" s="91"/>
      <c r="D55" s="293" t="s">
        <v>93</v>
      </c>
      <c r="E55" s="292"/>
      <c r="F55" s="292"/>
      <c r="G55" s="292"/>
      <c r="H55" s="292"/>
      <c r="I55" s="92"/>
      <c r="J55" s="293" t="s">
        <v>94</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1">
        <f>'46.4 - VRN'!J27</f>
        <v>0</v>
      </c>
      <c r="AH55" s="292"/>
      <c r="AI55" s="292"/>
      <c r="AJ55" s="292"/>
      <c r="AK55" s="292"/>
      <c r="AL55" s="292"/>
      <c r="AM55" s="292"/>
      <c r="AN55" s="291">
        <f>SUM(AG55,AT55)</f>
        <v>0</v>
      </c>
      <c r="AO55" s="292"/>
      <c r="AP55" s="292"/>
      <c r="AQ55" s="93" t="s">
        <v>95</v>
      </c>
      <c r="AR55" s="94"/>
      <c r="AS55" s="100">
        <v>0</v>
      </c>
      <c r="AT55" s="101">
        <f>ROUND(SUM(AV55:AW55),2)</f>
        <v>0</v>
      </c>
      <c r="AU55" s="102">
        <f>'46.4 - VRN'!P78</f>
        <v>0</v>
      </c>
      <c r="AV55" s="101">
        <f>'46.4 - VRN'!J30</f>
        <v>0</v>
      </c>
      <c r="AW55" s="101">
        <f>'46.4 - VRN'!J31</f>
        <v>0</v>
      </c>
      <c r="AX55" s="101">
        <f>'46.4 - VRN'!J32</f>
        <v>0</v>
      </c>
      <c r="AY55" s="101">
        <f>'46.4 - VRN'!J33</f>
        <v>0</v>
      </c>
      <c r="AZ55" s="101">
        <f>'46.4 - VRN'!F30</f>
        <v>0</v>
      </c>
      <c r="BA55" s="101">
        <f>'46.4 - VRN'!F31</f>
        <v>0</v>
      </c>
      <c r="BB55" s="101">
        <f>'46.4 - VRN'!F32</f>
        <v>0</v>
      </c>
      <c r="BC55" s="101">
        <f>'46.4 - VRN'!F33</f>
        <v>0</v>
      </c>
      <c r="BD55" s="103">
        <f>'46.4 - VRN'!F34</f>
        <v>0</v>
      </c>
      <c r="BT55" s="99" t="s">
        <v>23</v>
      </c>
      <c r="BV55" s="99" t="s">
        <v>77</v>
      </c>
      <c r="BW55" s="99" t="s">
        <v>96</v>
      </c>
      <c r="BX55" s="99" t="s">
        <v>5</v>
      </c>
      <c r="CL55" s="99" t="s">
        <v>22</v>
      </c>
      <c r="CM55" s="99" t="s">
        <v>84</v>
      </c>
    </row>
    <row r="56" spans="2:44" s="1" customFormat="1" ht="30" customHeight="1">
      <c r="B56" s="3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4"/>
    </row>
    <row r="57" spans="2:44" s="1" customFormat="1" ht="6.95" customHeight="1">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4"/>
    </row>
  </sheetData>
  <sheetProtection algorithmName="SHA-512" hashValue="8qrB5nMfy7nWsR7z42H/9JGL3B6VPNkB0RU7ECEU9aBERpnSnepTBaM3jUgA2uNQZJW6o13DGseSclG++GRhGQ==" saltValue="Q1vEGs8nwZD+kRc0YZW91g==" spinCount="100000"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46.1 - komunikace'!C2" tooltip="46.1 - komunikace" display="/"/>
    <hyperlink ref="A53" location="'46.2 - Veřejné osvětlení ...'!C2" tooltip="46.2 - Veřejné osvětlení ..." display="/"/>
    <hyperlink ref="A54" location="'46.3 - Veřejné osvětlení '!C2" tooltip="46.3 - Veřejné osvětlení " display="/"/>
    <hyperlink ref="A55" location="'46.4 - VRN'!C2" tooltip="46.4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1293</v>
      </c>
      <c r="G1" s="309" t="s">
        <v>1294</v>
      </c>
      <c r="H1" s="309"/>
      <c r="I1" s="310"/>
      <c r="J1" s="304" t="s">
        <v>1295</v>
      </c>
      <c r="K1" s="302" t="s">
        <v>97</v>
      </c>
      <c r="L1" s="304" t="s">
        <v>1296</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82</v>
      </c>
    </row>
    <row r="3" spans="2:46" ht="6.95" customHeight="1">
      <c r="B3" s="18"/>
      <c r="C3" s="19"/>
      <c r="D3" s="19"/>
      <c r="E3" s="19"/>
      <c r="F3" s="19"/>
      <c r="G3" s="19"/>
      <c r="H3" s="19"/>
      <c r="I3" s="105"/>
      <c r="J3" s="19"/>
      <c r="K3" s="20"/>
      <c r="AT3" s="17" t="s">
        <v>84</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6" t="str">
        <f>'Rekapitulace stavby'!K6</f>
        <v>K1608 Stavební úpravy komunikací a VO v ul. Janáčkova, Skalní</v>
      </c>
      <c r="F7" s="262"/>
      <c r="G7" s="262"/>
      <c r="H7" s="262"/>
      <c r="I7" s="106"/>
      <c r="J7" s="22"/>
      <c r="K7" s="24"/>
    </row>
    <row r="8" spans="2:11" s="1" customFormat="1" ht="13.5">
      <c r="B8" s="34"/>
      <c r="C8" s="35"/>
      <c r="D8" s="30" t="s">
        <v>99</v>
      </c>
      <c r="E8" s="35"/>
      <c r="F8" s="35"/>
      <c r="G8" s="35"/>
      <c r="H8" s="35"/>
      <c r="I8" s="107"/>
      <c r="J8" s="35"/>
      <c r="K8" s="38"/>
    </row>
    <row r="9" spans="2:11" s="1" customFormat="1" ht="36.95" customHeight="1">
      <c r="B9" s="34"/>
      <c r="C9" s="35"/>
      <c r="D9" s="35"/>
      <c r="E9" s="297" t="s">
        <v>100</v>
      </c>
      <c r="F9" s="269"/>
      <c r="G9" s="269"/>
      <c r="H9" s="269"/>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83</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08.03.2017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101</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65" t="s">
        <v>22</v>
      </c>
      <c r="F24" s="298"/>
      <c r="G24" s="298"/>
      <c r="H24" s="298"/>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ROUND(J83,2)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ROUND(SUM(BE83:BE453),2)</f>
        <v>0</v>
      </c>
      <c r="G30" s="35"/>
      <c r="H30" s="35"/>
      <c r="I30" s="120">
        <v>0.21</v>
      </c>
      <c r="J30" s="119">
        <f>ROUND(ROUND((SUM(BE83:BE453)),2)*I30,2)</f>
        <v>0</v>
      </c>
      <c r="K30" s="38"/>
    </row>
    <row r="31" spans="2:11" s="1" customFormat="1" ht="14.45" customHeight="1">
      <c r="B31" s="34"/>
      <c r="C31" s="35"/>
      <c r="D31" s="35"/>
      <c r="E31" s="42" t="s">
        <v>47</v>
      </c>
      <c r="F31" s="119">
        <f>ROUND(SUM(BF83:BF453),2)</f>
        <v>0</v>
      </c>
      <c r="G31" s="35"/>
      <c r="H31" s="35"/>
      <c r="I31" s="120">
        <v>0.15</v>
      </c>
      <c r="J31" s="119">
        <f>ROUND(ROUND((SUM(BF83:BF453)),2)*I31,2)</f>
        <v>0</v>
      </c>
      <c r="K31" s="38"/>
    </row>
    <row r="32" spans="2:11" s="1" customFormat="1" ht="14.45" customHeight="1" hidden="1">
      <c r="B32" s="34"/>
      <c r="C32" s="35"/>
      <c r="D32" s="35"/>
      <c r="E32" s="42" t="s">
        <v>48</v>
      </c>
      <c r="F32" s="119">
        <f>ROUND(SUM(BG83:BG453),2)</f>
        <v>0</v>
      </c>
      <c r="G32" s="35"/>
      <c r="H32" s="35"/>
      <c r="I32" s="120">
        <v>0.21</v>
      </c>
      <c r="J32" s="119">
        <v>0</v>
      </c>
      <c r="K32" s="38"/>
    </row>
    <row r="33" spans="2:11" s="1" customFormat="1" ht="14.45" customHeight="1" hidden="1">
      <c r="B33" s="34"/>
      <c r="C33" s="35"/>
      <c r="D33" s="35"/>
      <c r="E33" s="42" t="s">
        <v>49</v>
      </c>
      <c r="F33" s="119">
        <f>ROUND(SUM(BH83:BH453),2)</f>
        <v>0</v>
      </c>
      <c r="G33" s="35"/>
      <c r="H33" s="35"/>
      <c r="I33" s="120">
        <v>0.15</v>
      </c>
      <c r="J33" s="119">
        <v>0</v>
      </c>
      <c r="K33" s="38"/>
    </row>
    <row r="34" spans="2:11" s="1" customFormat="1" ht="14.45" customHeight="1" hidden="1">
      <c r="B34" s="34"/>
      <c r="C34" s="35"/>
      <c r="D34" s="35"/>
      <c r="E34" s="42" t="s">
        <v>50</v>
      </c>
      <c r="F34" s="119">
        <f>ROUND(SUM(BI83:BI453),2)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6" t="str">
        <f>E7</f>
        <v>K1608 Stavební úpravy komunikací a VO v ul. Janáčkova, Skalní</v>
      </c>
      <c r="F45" s="269"/>
      <c r="G45" s="269"/>
      <c r="H45" s="269"/>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297" t="str">
        <f>E9</f>
        <v>46.1 - komunikace</v>
      </c>
      <c r="F47" s="269"/>
      <c r="G47" s="269"/>
      <c r="H47" s="269"/>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08.03.2017</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103</v>
      </c>
      <c r="D54" s="121"/>
      <c r="E54" s="121"/>
      <c r="F54" s="121"/>
      <c r="G54" s="121"/>
      <c r="H54" s="121"/>
      <c r="I54" s="134"/>
      <c r="J54" s="135" t="s">
        <v>104</v>
      </c>
      <c r="K54" s="136"/>
    </row>
    <row r="55" spans="2:11" s="1" customFormat="1" ht="10.35" customHeight="1">
      <c r="B55" s="34"/>
      <c r="C55" s="35"/>
      <c r="D55" s="35"/>
      <c r="E55" s="35"/>
      <c r="F55" s="35"/>
      <c r="G55" s="35"/>
      <c r="H55" s="35"/>
      <c r="I55" s="107"/>
      <c r="J55" s="35"/>
      <c r="K55" s="38"/>
    </row>
    <row r="56" spans="2:47" s="1" customFormat="1" ht="29.25" customHeight="1">
      <c r="B56" s="34"/>
      <c r="C56" s="137" t="s">
        <v>105</v>
      </c>
      <c r="D56" s="35"/>
      <c r="E56" s="35"/>
      <c r="F56" s="35"/>
      <c r="G56" s="35"/>
      <c r="H56" s="35"/>
      <c r="I56" s="107"/>
      <c r="J56" s="117">
        <f>J83</f>
        <v>0</v>
      </c>
      <c r="K56" s="38"/>
      <c r="AU56" s="17" t="s">
        <v>106</v>
      </c>
    </row>
    <row r="57" spans="2:11" s="7" customFormat="1" ht="24.95" customHeight="1">
      <c r="B57" s="138"/>
      <c r="C57" s="139"/>
      <c r="D57" s="140" t="s">
        <v>107</v>
      </c>
      <c r="E57" s="141"/>
      <c r="F57" s="141"/>
      <c r="G57" s="141"/>
      <c r="H57" s="141"/>
      <c r="I57" s="142"/>
      <c r="J57" s="143">
        <f>J84</f>
        <v>0</v>
      </c>
      <c r="K57" s="144"/>
    </row>
    <row r="58" spans="2:11" s="8" customFormat="1" ht="19.9" customHeight="1">
      <c r="B58" s="145"/>
      <c r="C58" s="146"/>
      <c r="D58" s="147" t="s">
        <v>108</v>
      </c>
      <c r="E58" s="148"/>
      <c r="F58" s="148"/>
      <c r="G58" s="148"/>
      <c r="H58" s="148"/>
      <c r="I58" s="149"/>
      <c r="J58" s="150">
        <f>J86</f>
        <v>0</v>
      </c>
      <c r="K58" s="151"/>
    </row>
    <row r="59" spans="2:11" s="8" customFormat="1" ht="19.9" customHeight="1">
      <c r="B59" s="145"/>
      <c r="C59" s="146"/>
      <c r="D59" s="147" t="s">
        <v>109</v>
      </c>
      <c r="E59" s="148"/>
      <c r="F59" s="148"/>
      <c r="G59" s="148"/>
      <c r="H59" s="148"/>
      <c r="I59" s="149"/>
      <c r="J59" s="150">
        <f>J184</f>
        <v>0</v>
      </c>
      <c r="K59" s="151"/>
    </row>
    <row r="60" spans="2:11" s="8" customFormat="1" ht="19.9" customHeight="1">
      <c r="B60" s="145"/>
      <c r="C60" s="146"/>
      <c r="D60" s="147" t="s">
        <v>110</v>
      </c>
      <c r="E60" s="148"/>
      <c r="F60" s="148"/>
      <c r="G60" s="148"/>
      <c r="H60" s="148"/>
      <c r="I60" s="149"/>
      <c r="J60" s="150">
        <f>J249</f>
        <v>0</v>
      </c>
      <c r="K60" s="151"/>
    </row>
    <row r="61" spans="2:11" s="8" customFormat="1" ht="19.9" customHeight="1">
      <c r="B61" s="145"/>
      <c r="C61" s="146"/>
      <c r="D61" s="147" t="s">
        <v>111</v>
      </c>
      <c r="E61" s="148"/>
      <c r="F61" s="148"/>
      <c r="G61" s="148"/>
      <c r="H61" s="148"/>
      <c r="I61" s="149"/>
      <c r="J61" s="150">
        <f>J331</f>
        <v>0</v>
      </c>
      <c r="K61" s="151"/>
    </row>
    <row r="62" spans="2:11" s="8" customFormat="1" ht="14.85" customHeight="1">
      <c r="B62" s="145"/>
      <c r="C62" s="146"/>
      <c r="D62" s="147" t="s">
        <v>112</v>
      </c>
      <c r="E62" s="148"/>
      <c r="F62" s="148"/>
      <c r="G62" s="148"/>
      <c r="H62" s="148"/>
      <c r="I62" s="149"/>
      <c r="J62" s="150">
        <f>J419</f>
        <v>0</v>
      </c>
      <c r="K62" s="151"/>
    </row>
    <row r="63" spans="2:11" s="8" customFormat="1" ht="19.9" customHeight="1">
      <c r="B63" s="145"/>
      <c r="C63" s="146"/>
      <c r="D63" s="147" t="s">
        <v>113</v>
      </c>
      <c r="E63" s="148"/>
      <c r="F63" s="148"/>
      <c r="G63" s="148"/>
      <c r="H63" s="148"/>
      <c r="I63" s="149"/>
      <c r="J63" s="150">
        <f>J449</f>
        <v>0</v>
      </c>
      <c r="K63" s="151"/>
    </row>
    <row r="64" spans="2:11" s="1" customFormat="1" ht="21.75" customHeight="1">
      <c r="B64" s="34"/>
      <c r="C64" s="35"/>
      <c r="D64" s="35"/>
      <c r="E64" s="35"/>
      <c r="F64" s="35"/>
      <c r="G64" s="35"/>
      <c r="H64" s="35"/>
      <c r="I64" s="107"/>
      <c r="J64" s="35"/>
      <c r="K64" s="38"/>
    </row>
    <row r="65" spans="2:11" s="1" customFormat="1" ht="6.95" customHeight="1">
      <c r="B65" s="49"/>
      <c r="C65" s="50"/>
      <c r="D65" s="50"/>
      <c r="E65" s="50"/>
      <c r="F65" s="50"/>
      <c r="G65" s="50"/>
      <c r="H65" s="50"/>
      <c r="I65" s="128"/>
      <c r="J65" s="50"/>
      <c r="K65" s="51"/>
    </row>
    <row r="69" spans="2:12" s="1" customFormat="1" ht="6.95" customHeight="1">
      <c r="B69" s="52"/>
      <c r="C69" s="53"/>
      <c r="D69" s="53"/>
      <c r="E69" s="53"/>
      <c r="F69" s="53"/>
      <c r="G69" s="53"/>
      <c r="H69" s="53"/>
      <c r="I69" s="131"/>
      <c r="J69" s="53"/>
      <c r="K69" s="53"/>
      <c r="L69" s="54"/>
    </row>
    <row r="70" spans="2:12" s="1" customFormat="1" ht="36.95" customHeight="1">
      <c r="B70" s="34"/>
      <c r="C70" s="55" t="s">
        <v>114</v>
      </c>
      <c r="D70" s="56"/>
      <c r="E70" s="56"/>
      <c r="F70" s="56"/>
      <c r="G70" s="56"/>
      <c r="H70" s="56"/>
      <c r="I70" s="152"/>
      <c r="J70" s="56"/>
      <c r="K70" s="56"/>
      <c r="L70" s="54"/>
    </row>
    <row r="71" spans="2:12" s="1" customFormat="1" ht="6.95" customHeight="1">
      <c r="B71" s="34"/>
      <c r="C71" s="56"/>
      <c r="D71" s="56"/>
      <c r="E71" s="56"/>
      <c r="F71" s="56"/>
      <c r="G71" s="56"/>
      <c r="H71" s="56"/>
      <c r="I71" s="152"/>
      <c r="J71" s="56"/>
      <c r="K71" s="56"/>
      <c r="L71" s="54"/>
    </row>
    <row r="72" spans="2:12" s="1" customFormat="1" ht="14.45" customHeight="1">
      <c r="B72" s="34"/>
      <c r="C72" s="58" t="s">
        <v>16</v>
      </c>
      <c r="D72" s="56"/>
      <c r="E72" s="56"/>
      <c r="F72" s="56"/>
      <c r="G72" s="56"/>
      <c r="H72" s="56"/>
      <c r="I72" s="152"/>
      <c r="J72" s="56"/>
      <c r="K72" s="56"/>
      <c r="L72" s="54"/>
    </row>
    <row r="73" spans="2:12" s="1" customFormat="1" ht="22.5" customHeight="1">
      <c r="B73" s="34"/>
      <c r="C73" s="56"/>
      <c r="D73" s="56"/>
      <c r="E73" s="299" t="str">
        <f>E7</f>
        <v>K1608 Stavební úpravy komunikací a VO v ul. Janáčkova, Skalní</v>
      </c>
      <c r="F73" s="280"/>
      <c r="G73" s="280"/>
      <c r="H73" s="280"/>
      <c r="I73" s="152"/>
      <c r="J73" s="56"/>
      <c r="K73" s="56"/>
      <c r="L73" s="54"/>
    </row>
    <row r="74" spans="2:12" s="1" customFormat="1" ht="14.45" customHeight="1">
      <c r="B74" s="34"/>
      <c r="C74" s="58" t="s">
        <v>99</v>
      </c>
      <c r="D74" s="56"/>
      <c r="E74" s="56"/>
      <c r="F74" s="56"/>
      <c r="G74" s="56"/>
      <c r="H74" s="56"/>
      <c r="I74" s="152"/>
      <c r="J74" s="56"/>
      <c r="K74" s="56"/>
      <c r="L74" s="54"/>
    </row>
    <row r="75" spans="2:12" s="1" customFormat="1" ht="23.25" customHeight="1">
      <c r="B75" s="34"/>
      <c r="C75" s="56"/>
      <c r="D75" s="56"/>
      <c r="E75" s="277" t="str">
        <f>E9</f>
        <v>46.1 - komunikace</v>
      </c>
      <c r="F75" s="280"/>
      <c r="G75" s="280"/>
      <c r="H75" s="280"/>
      <c r="I75" s="152"/>
      <c r="J75" s="56"/>
      <c r="K75" s="56"/>
      <c r="L75" s="54"/>
    </row>
    <row r="76" spans="2:12" s="1" customFormat="1" ht="6.95" customHeight="1">
      <c r="B76" s="34"/>
      <c r="C76" s="56"/>
      <c r="D76" s="56"/>
      <c r="E76" s="56"/>
      <c r="F76" s="56"/>
      <c r="G76" s="56"/>
      <c r="H76" s="56"/>
      <c r="I76" s="152"/>
      <c r="J76" s="56"/>
      <c r="K76" s="56"/>
      <c r="L76" s="54"/>
    </row>
    <row r="77" spans="2:12" s="1" customFormat="1" ht="18" customHeight="1">
      <c r="B77" s="34"/>
      <c r="C77" s="58" t="s">
        <v>24</v>
      </c>
      <c r="D77" s="56"/>
      <c r="E77" s="56"/>
      <c r="F77" s="153" t="str">
        <f>F12</f>
        <v>Litvínov</v>
      </c>
      <c r="G77" s="56"/>
      <c r="H77" s="56"/>
      <c r="I77" s="154" t="s">
        <v>26</v>
      </c>
      <c r="J77" s="66" t="str">
        <f>IF(J12="","",J12)</f>
        <v>08.03.2017</v>
      </c>
      <c r="K77" s="56"/>
      <c r="L77" s="54"/>
    </row>
    <row r="78" spans="2:12" s="1" customFormat="1" ht="6.95" customHeight="1">
      <c r="B78" s="34"/>
      <c r="C78" s="56"/>
      <c r="D78" s="56"/>
      <c r="E78" s="56"/>
      <c r="F78" s="56"/>
      <c r="G78" s="56"/>
      <c r="H78" s="56"/>
      <c r="I78" s="152"/>
      <c r="J78" s="56"/>
      <c r="K78" s="56"/>
      <c r="L78" s="54"/>
    </row>
    <row r="79" spans="2:12" s="1" customFormat="1" ht="13.5">
      <c r="B79" s="34"/>
      <c r="C79" s="58" t="s">
        <v>30</v>
      </c>
      <c r="D79" s="56"/>
      <c r="E79" s="56"/>
      <c r="F79" s="153" t="str">
        <f>E15</f>
        <v>Město Litvínov</v>
      </c>
      <c r="G79" s="56"/>
      <c r="H79" s="56"/>
      <c r="I79" s="154" t="s">
        <v>36</v>
      </c>
      <c r="J79" s="153" t="str">
        <f>E21</f>
        <v>Ing. Lucie Dvořáková</v>
      </c>
      <c r="K79" s="56"/>
      <c r="L79" s="54"/>
    </row>
    <row r="80" spans="2:12" s="1" customFormat="1" ht="14.45" customHeight="1">
      <c r="B80" s="34"/>
      <c r="C80" s="58" t="s">
        <v>34</v>
      </c>
      <c r="D80" s="56"/>
      <c r="E80" s="56"/>
      <c r="F80" s="153" t="str">
        <f>IF(E18="","",E18)</f>
        <v/>
      </c>
      <c r="G80" s="56"/>
      <c r="H80" s="56"/>
      <c r="I80" s="152"/>
      <c r="J80" s="56"/>
      <c r="K80" s="56"/>
      <c r="L80" s="54"/>
    </row>
    <row r="81" spans="2:12" s="1" customFormat="1" ht="10.35" customHeight="1">
      <c r="B81" s="34"/>
      <c r="C81" s="56"/>
      <c r="D81" s="56"/>
      <c r="E81" s="56"/>
      <c r="F81" s="56"/>
      <c r="G81" s="56"/>
      <c r="H81" s="56"/>
      <c r="I81" s="152"/>
      <c r="J81" s="56"/>
      <c r="K81" s="56"/>
      <c r="L81" s="54"/>
    </row>
    <row r="82" spans="2:20" s="9" customFormat="1" ht="29.25" customHeight="1">
      <c r="B82" s="155"/>
      <c r="C82" s="156" t="s">
        <v>115</v>
      </c>
      <c r="D82" s="157" t="s">
        <v>60</v>
      </c>
      <c r="E82" s="157" t="s">
        <v>56</v>
      </c>
      <c r="F82" s="157" t="s">
        <v>116</v>
      </c>
      <c r="G82" s="157" t="s">
        <v>117</v>
      </c>
      <c r="H82" s="157" t="s">
        <v>118</v>
      </c>
      <c r="I82" s="158" t="s">
        <v>119</v>
      </c>
      <c r="J82" s="157" t="s">
        <v>104</v>
      </c>
      <c r="K82" s="159" t="s">
        <v>120</v>
      </c>
      <c r="L82" s="160"/>
      <c r="M82" s="75" t="s">
        <v>121</v>
      </c>
      <c r="N82" s="76" t="s">
        <v>45</v>
      </c>
      <c r="O82" s="76" t="s">
        <v>122</v>
      </c>
      <c r="P82" s="76" t="s">
        <v>123</v>
      </c>
      <c r="Q82" s="76" t="s">
        <v>124</v>
      </c>
      <c r="R82" s="76" t="s">
        <v>125</v>
      </c>
      <c r="S82" s="76" t="s">
        <v>126</v>
      </c>
      <c r="T82" s="77" t="s">
        <v>127</v>
      </c>
    </row>
    <row r="83" spans="2:63" s="1" customFormat="1" ht="29.25" customHeight="1">
      <c r="B83" s="34"/>
      <c r="C83" s="81" t="s">
        <v>105</v>
      </c>
      <c r="D83" s="56"/>
      <c r="E83" s="56"/>
      <c r="F83" s="56"/>
      <c r="G83" s="56"/>
      <c r="H83" s="56"/>
      <c r="I83" s="152"/>
      <c r="J83" s="161">
        <f>BK83</f>
        <v>0</v>
      </c>
      <c r="K83" s="56"/>
      <c r="L83" s="54"/>
      <c r="M83" s="78"/>
      <c r="N83" s="79"/>
      <c r="O83" s="79"/>
      <c r="P83" s="162">
        <f>P84</f>
        <v>0</v>
      </c>
      <c r="Q83" s="79"/>
      <c r="R83" s="162">
        <f>R84</f>
        <v>360.6926135</v>
      </c>
      <c r="S83" s="79"/>
      <c r="T83" s="163">
        <f>T84</f>
        <v>1193.20076</v>
      </c>
      <c r="AT83" s="17" t="s">
        <v>74</v>
      </c>
      <c r="AU83" s="17" t="s">
        <v>106</v>
      </c>
      <c r="BK83" s="164">
        <f>BK84</f>
        <v>0</v>
      </c>
    </row>
    <row r="84" spans="2:63" s="10" customFormat="1" ht="37.35" customHeight="1">
      <c r="B84" s="165"/>
      <c r="C84" s="166"/>
      <c r="D84" s="167" t="s">
        <v>74</v>
      </c>
      <c r="E84" s="168" t="s">
        <v>128</v>
      </c>
      <c r="F84" s="168" t="s">
        <v>129</v>
      </c>
      <c r="G84" s="166"/>
      <c r="H84" s="166"/>
      <c r="I84" s="169"/>
      <c r="J84" s="170">
        <f>BK84</f>
        <v>0</v>
      </c>
      <c r="K84" s="166"/>
      <c r="L84" s="171"/>
      <c r="M84" s="172"/>
      <c r="N84" s="173"/>
      <c r="O84" s="173"/>
      <c r="P84" s="174">
        <f>P85+P86+P184+P249+P331+P449</f>
        <v>0</v>
      </c>
      <c r="Q84" s="173"/>
      <c r="R84" s="174">
        <f>R85+R86+R184+R249+R331+R449</f>
        <v>360.6926135</v>
      </c>
      <c r="S84" s="173"/>
      <c r="T84" s="175">
        <f>T85+T86+T184+T249+T331+T449</f>
        <v>1193.20076</v>
      </c>
      <c r="AR84" s="176" t="s">
        <v>23</v>
      </c>
      <c r="AT84" s="177" t="s">
        <v>74</v>
      </c>
      <c r="AU84" s="177" t="s">
        <v>75</v>
      </c>
      <c r="AY84" s="176" t="s">
        <v>130</v>
      </c>
      <c r="BK84" s="178">
        <f>BK85+BK86+BK184+BK249+BK331+BK449</f>
        <v>0</v>
      </c>
    </row>
    <row r="85" spans="2:65" s="1" customFormat="1" ht="22.5" customHeight="1">
      <c r="B85" s="34"/>
      <c r="C85" s="179" t="s">
        <v>23</v>
      </c>
      <c r="D85" s="179" t="s">
        <v>131</v>
      </c>
      <c r="E85" s="180" t="s">
        <v>132</v>
      </c>
      <c r="F85" s="181" t="s">
        <v>133</v>
      </c>
      <c r="G85" s="182" t="s">
        <v>134</v>
      </c>
      <c r="H85" s="183">
        <v>80</v>
      </c>
      <c r="I85" s="184"/>
      <c r="J85" s="185">
        <f>ROUND(I85*H85,2)</f>
        <v>0</v>
      </c>
      <c r="K85" s="181" t="s">
        <v>22</v>
      </c>
      <c r="L85" s="54"/>
      <c r="M85" s="186" t="s">
        <v>22</v>
      </c>
      <c r="N85" s="187" t="s">
        <v>46</v>
      </c>
      <c r="O85" s="35"/>
      <c r="P85" s="188">
        <f>O85*H85</f>
        <v>0</v>
      </c>
      <c r="Q85" s="188">
        <v>0</v>
      </c>
      <c r="R85" s="188">
        <f>Q85*H85</f>
        <v>0</v>
      </c>
      <c r="S85" s="188">
        <v>0</v>
      </c>
      <c r="T85" s="189">
        <f>S85*H85</f>
        <v>0</v>
      </c>
      <c r="AR85" s="17" t="s">
        <v>135</v>
      </c>
      <c r="AT85" s="17" t="s">
        <v>131</v>
      </c>
      <c r="AU85" s="17" t="s">
        <v>23</v>
      </c>
      <c r="AY85" s="17" t="s">
        <v>130</v>
      </c>
      <c r="BE85" s="190">
        <f>IF(N85="základní",J85,0)</f>
        <v>0</v>
      </c>
      <c r="BF85" s="190">
        <f>IF(N85="snížená",J85,0)</f>
        <v>0</v>
      </c>
      <c r="BG85" s="190">
        <f>IF(N85="zákl. přenesená",J85,0)</f>
        <v>0</v>
      </c>
      <c r="BH85" s="190">
        <f>IF(N85="sníž. přenesená",J85,0)</f>
        <v>0</v>
      </c>
      <c r="BI85" s="190">
        <f>IF(N85="nulová",J85,0)</f>
        <v>0</v>
      </c>
      <c r="BJ85" s="17" t="s">
        <v>23</v>
      </c>
      <c r="BK85" s="190">
        <f>ROUND(I85*H85,2)</f>
        <v>0</v>
      </c>
      <c r="BL85" s="17" t="s">
        <v>135</v>
      </c>
      <c r="BM85" s="17" t="s">
        <v>136</v>
      </c>
    </row>
    <row r="86" spans="2:63" s="10" customFormat="1" ht="29.85" customHeight="1">
      <c r="B86" s="165"/>
      <c r="C86" s="166"/>
      <c r="D86" s="167" t="s">
        <v>74</v>
      </c>
      <c r="E86" s="191" t="s">
        <v>23</v>
      </c>
      <c r="F86" s="191" t="s">
        <v>137</v>
      </c>
      <c r="G86" s="166"/>
      <c r="H86" s="166"/>
      <c r="I86" s="169"/>
      <c r="J86" s="192">
        <f>BK86</f>
        <v>0</v>
      </c>
      <c r="K86" s="166"/>
      <c r="L86" s="171"/>
      <c r="M86" s="172"/>
      <c r="N86" s="173"/>
      <c r="O86" s="173"/>
      <c r="P86" s="174">
        <f>SUM(P87:P183)</f>
        <v>0</v>
      </c>
      <c r="Q86" s="173"/>
      <c r="R86" s="174">
        <f>SUM(R87:R183)</f>
        <v>0.541376</v>
      </c>
      <c r="S86" s="173"/>
      <c r="T86" s="175">
        <f>SUM(T87:T183)</f>
        <v>1124.59526</v>
      </c>
      <c r="AR86" s="176" t="s">
        <v>23</v>
      </c>
      <c r="AT86" s="177" t="s">
        <v>74</v>
      </c>
      <c r="AU86" s="177" t="s">
        <v>23</v>
      </c>
      <c r="AY86" s="176" t="s">
        <v>130</v>
      </c>
      <c r="BK86" s="178">
        <f>SUM(BK87:BK183)</f>
        <v>0</v>
      </c>
    </row>
    <row r="87" spans="2:65" s="1" customFormat="1" ht="44.25" customHeight="1">
      <c r="B87" s="34"/>
      <c r="C87" s="179" t="s">
        <v>84</v>
      </c>
      <c r="D87" s="179" t="s">
        <v>131</v>
      </c>
      <c r="E87" s="180" t="s">
        <v>138</v>
      </c>
      <c r="F87" s="181" t="s">
        <v>139</v>
      </c>
      <c r="G87" s="182" t="s">
        <v>134</v>
      </c>
      <c r="H87" s="183">
        <v>18</v>
      </c>
      <c r="I87" s="184"/>
      <c r="J87" s="185">
        <f>ROUND(I87*H87,2)</f>
        <v>0</v>
      </c>
      <c r="K87" s="181" t="s">
        <v>140</v>
      </c>
      <c r="L87" s="54"/>
      <c r="M87" s="186" t="s">
        <v>22</v>
      </c>
      <c r="N87" s="187" t="s">
        <v>46</v>
      </c>
      <c r="O87" s="35"/>
      <c r="P87" s="188">
        <f>O87*H87</f>
        <v>0</v>
      </c>
      <c r="Q87" s="188">
        <v>0</v>
      </c>
      <c r="R87" s="188">
        <f>Q87*H87</f>
        <v>0</v>
      </c>
      <c r="S87" s="188">
        <v>0.295</v>
      </c>
      <c r="T87" s="189">
        <f>S87*H87</f>
        <v>5.31</v>
      </c>
      <c r="AR87" s="17" t="s">
        <v>135</v>
      </c>
      <c r="AT87" s="17" t="s">
        <v>131</v>
      </c>
      <c r="AU87" s="17" t="s">
        <v>84</v>
      </c>
      <c r="AY87" s="17" t="s">
        <v>130</v>
      </c>
      <c r="BE87" s="190">
        <f>IF(N87="základní",J87,0)</f>
        <v>0</v>
      </c>
      <c r="BF87" s="190">
        <f>IF(N87="snížená",J87,0)</f>
        <v>0</v>
      </c>
      <c r="BG87" s="190">
        <f>IF(N87="zákl. přenesená",J87,0)</f>
        <v>0</v>
      </c>
      <c r="BH87" s="190">
        <f>IF(N87="sníž. přenesená",J87,0)</f>
        <v>0</v>
      </c>
      <c r="BI87" s="190">
        <f>IF(N87="nulová",J87,0)</f>
        <v>0</v>
      </c>
      <c r="BJ87" s="17" t="s">
        <v>23</v>
      </c>
      <c r="BK87" s="190">
        <f>ROUND(I87*H87,2)</f>
        <v>0</v>
      </c>
      <c r="BL87" s="17" t="s">
        <v>135</v>
      </c>
      <c r="BM87" s="17" t="s">
        <v>141</v>
      </c>
    </row>
    <row r="88" spans="2:65" s="1" customFormat="1" ht="44.25" customHeight="1">
      <c r="B88" s="34"/>
      <c r="C88" s="179" t="s">
        <v>142</v>
      </c>
      <c r="D88" s="179" t="s">
        <v>131</v>
      </c>
      <c r="E88" s="180" t="s">
        <v>143</v>
      </c>
      <c r="F88" s="181" t="s">
        <v>144</v>
      </c>
      <c r="G88" s="182" t="s">
        <v>134</v>
      </c>
      <c r="H88" s="183">
        <v>248.4</v>
      </c>
      <c r="I88" s="184"/>
      <c r="J88" s="185">
        <f>ROUND(I88*H88,2)</f>
        <v>0</v>
      </c>
      <c r="K88" s="181" t="s">
        <v>140</v>
      </c>
      <c r="L88" s="54"/>
      <c r="M88" s="186" t="s">
        <v>22</v>
      </c>
      <c r="N88" s="187" t="s">
        <v>46</v>
      </c>
      <c r="O88" s="35"/>
      <c r="P88" s="188">
        <f>O88*H88</f>
        <v>0</v>
      </c>
      <c r="Q88" s="188">
        <v>0</v>
      </c>
      <c r="R88" s="188">
        <f>Q88*H88</f>
        <v>0</v>
      </c>
      <c r="S88" s="188">
        <v>0.235</v>
      </c>
      <c r="T88" s="189">
        <f>S88*H88</f>
        <v>58.373999999999995</v>
      </c>
      <c r="AR88" s="17" t="s">
        <v>135</v>
      </c>
      <c r="AT88" s="17" t="s">
        <v>131</v>
      </c>
      <c r="AU88" s="17" t="s">
        <v>84</v>
      </c>
      <c r="AY88" s="17" t="s">
        <v>130</v>
      </c>
      <c r="BE88" s="190">
        <f>IF(N88="základní",J88,0)</f>
        <v>0</v>
      </c>
      <c r="BF88" s="190">
        <f>IF(N88="snížená",J88,0)</f>
        <v>0</v>
      </c>
      <c r="BG88" s="190">
        <f>IF(N88="zákl. přenesená",J88,0)</f>
        <v>0</v>
      </c>
      <c r="BH88" s="190">
        <f>IF(N88="sníž. přenesená",J88,0)</f>
        <v>0</v>
      </c>
      <c r="BI88" s="190">
        <f>IF(N88="nulová",J88,0)</f>
        <v>0</v>
      </c>
      <c r="BJ88" s="17" t="s">
        <v>23</v>
      </c>
      <c r="BK88" s="190">
        <f>ROUND(I88*H88,2)</f>
        <v>0</v>
      </c>
      <c r="BL88" s="17" t="s">
        <v>135</v>
      </c>
      <c r="BM88" s="17" t="s">
        <v>145</v>
      </c>
    </row>
    <row r="89" spans="2:51" s="11" customFormat="1" ht="13.5">
      <c r="B89" s="193"/>
      <c r="C89" s="194"/>
      <c r="D89" s="195" t="s">
        <v>146</v>
      </c>
      <c r="E89" s="196" t="s">
        <v>22</v>
      </c>
      <c r="F89" s="197" t="s">
        <v>147</v>
      </c>
      <c r="G89" s="194"/>
      <c r="H89" s="198">
        <v>248.4</v>
      </c>
      <c r="I89" s="199"/>
      <c r="J89" s="194"/>
      <c r="K89" s="194"/>
      <c r="L89" s="200"/>
      <c r="M89" s="201"/>
      <c r="N89" s="202"/>
      <c r="O89" s="202"/>
      <c r="P89" s="202"/>
      <c r="Q89" s="202"/>
      <c r="R89" s="202"/>
      <c r="S89" s="202"/>
      <c r="T89" s="203"/>
      <c r="AT89" s="204" t="s">
        <v>146</v>
      </c>
      <c r="AU89" s="204" t="s">
        <v>84</v>
      </c>
      <c r="AV89" s="11" t="s">
        <v>84</v>
      </c>
      <c r="AW89" s="11" t="s">
        <v>38</v>
      </c>
      <c r="AX89" s="11" t="s">
        <v>23</v>
      </c>
      <c r="AY89" s="204" t="s">
        <v>130</v>
      </c>
    </row>
    <row r="90" spans="2:65" s="1" customFormat="1" ht="44.25" customHeight="1">
      <c r="B90" s="34"/>
      <c r="C90" s="179" t="s">
        <v>135</v>
      </c>
      <c r="D90" s="179" t="s">
        <v>131</v>
      </c>
      <c r="E90" s="180" t="s">
        <v>148</v>
      </c>
      <c r="F90" s="181" t="s">
        <v>149</v>
      </c>
      <c r="G90" s="182" t="s">
        <v>134</v>
      </c>
      <c r="H90" s="183">
        <v>2281</v>
      </c>
      <c r="I90" s="184"/>
      <c r="J90" s="185">
        <f>ROUND(I90*H90,2)</f>
        <v>0</v>
      </c>
      <c r="K90" s="181" t="s">
        <v>140</v>
      </c>
      <c r="L90" s="54"/>
      <c r="M90" s="186" t="s">
        <v>22</v>
      </c>
      <c r="N90" s="187" t="s">
        <v>46</v>
      </c>
      <c r="O90" s="35"/>
      <c r="P90" s="188">
        <f>O90*H90</f>
        <v>0</v>
      </c>
      <c r="Q90" s="188">
        <v>0</v>
      </c>
      <c r="R90" s="188">
        <f>Q90*H90</f>
        <v>0</v>
      </c>
      <c r="S90" s="188">
        <v>0.24</v>
      </c>
      <c r="T90" s="189">
        <f>S90*H90</f>
        <v>547.4399999999999</v>
      </c>
      <c r="AR90" s="17" t="s">
        <v>135</v>
      </c>
      <c r="AT90" s="17" t="s">
        <v>131</v>
      </c>
      <c r="AU90" s="17" t="s">
        <v>84</v>
      </c>
      <c r="AY90" s="17" t="s">
        <v>130</v>
      </c>
      <c r="BE90" s="190">
        <f>IF(N90="základní",J90,0)</f>
        <v>0</v>
      </c>
      <c r="BF90" s="190">
        <f>IF(N90="snížená",J90,0)</f>
        <v>0</v>
      </c>
      <c r="BG90" s="190">
        <f>IF(N90="zákl. přenesená",J90,0)</f>
        <v>0</v>
      </c>
      <c r="BH90" s="190">
        <f>IF(N90="sníž. přenesená",J90,0)</f>
        <v>0</v>
      </c>
      <c r="BI90" s="190">
        <f>IF(N90="nulová",J90,0)</f>
        <v>0</v>
      </c>
      <c r="BJ90" s="17" t="s">
        <v>23</v>
      </c>
      <c r="BK90" s="190">
        <f>ROUND(I90*H90,2)</f>
        <v>0</v>
      </c>
      <c r="BL90" s="17" t="s">
        <v>135</v>
      </c>
      <c r="BM90" s="17" t="s">
        <v>150</v>
      </c>
    </row>
    <row r="91" spans="2:51" s="11" customFormat="1" ht="13.5">
      <c r="B91" s="193"/>
      <c r="C91" s="194"/>
      <c r="D91" s="195" t="s">
        <v>146</v>
      </c>
      <c r="E91" s="196" t="s">
        <v>22</v>
      </c>
      <c r="F91" s="197" t="s">
        <v>151</v>
      </c>
      <c r="G91" s="194"/>
      <c r="H91" s="198">
        <v>2281</v>
      </c>
      <c r="I91" s="199"/>
      <c r="J91" s="194"/>
      <c r="K91" s="194"/>
      <c r="L91" s="200"/>
      <c r="M91" s="201"/>
      <c r="N91" s="202"/>
      <c r="O91" s="202"/>
      <c r="P91" s="202"/>
      <c r="Q91" s="202"/>
      <c r="R91" s="202"/>
      <c r="S91" s="202"/>
      <c r="T91" s="203"/>
      <c r="AT91" s="204" t="s">
        <v>146</v>
      </c>
      <c r="AU91" s="204" t="s">
        <v>84</v>
      </c>
      <c r="AV91" s="11" t="s">
        <v>84</v>
      </c>
      <c r="AW91" s="11" t="s">
        <v>38</v>
      </c>
      <c r="AX91" s="11" t="s">
        <v>23</v>
      </c>
      <c r="AY91" s="204" t="s">
        <v>130</v>
      </c>
    </row>
    <row r="92" spans="2:65" s="1" customFormat="1" ht="31.5" customHeight="1">
      <c r="B92" s="34"/>
      <c r="C92" s="179" t="s">
        <v>152</v>
      </c>
      <c r="D92" s="179" t="s">
        <v>131</v>
      </c>
      <c r="E92" s="180" t="s">
        <v>153</v>
      </c>
      <c r="F92" s="181" t="s">
        <v>154</v>
      </c>
      <c r="G92" s="182" t="s">
        <v>155</v>
      </c>
      <c r="H92" s="183">
        <v>12.775</v>
      </c>
      <c r="I92" s="184"/>
      <c r="J92" s="185">
        <f>ROUND(I92*H92,2)</f>
        <v>0</v>
      </c>
      <c r="K92" s="181" t="s">
        <v>140</v>
      </c>
      <c r="L92" s="54"/>
      <c r="M92" s="186" t="s">
        <v>22</v>
      </c>
      <c r="N92" s="187" t="s">
        <v>46</v>
      </c>
      <c r="O92" s="35"/>
      <c r="P92" s="188">
        <f>O92*H92</f>
        <v>0</v>
      </c>
      <c r="Q92" s="188">
        <v>0</v>
      </c>
      <c r="R92" s="188">
        <f>Q92*H92</f>
        <v>0</v>
      </c>
      <c r="S92" s="188">
        <v>0</v>
      </c>
      <c r="T92" s="189">
        <f>S92*H92</f>
        <v>0</v>
      </c>
      <c r="AR92" s="17" t="s">
        <v>135</v>
      </c>
      <c r="AT92" s="17" t="s">
        <v>131</v>
      </c>
      <c r="AU92" s="17" t="s">
        <v>84</v>
      </c>
      <c r="AY92" s="17" t="s">
        <v>130</v>
      </c>
      <c r="BE92" s="190">
        <f>IF(N92="základní",J92,0)</f>
        <v>0</v>
      </c>
      <c r="BF92" s="190">
        <f>IF(N92="snížená",J92,0)</f>
        <v>0</v>
      </c>
      <c r="BG92" s="190">
        <f>IF(N92="zákl. přenesená",J92,0)</f>
        <v>0</v>
      </c>
      <c r="BH92" s="190">
        <f>IF(N92="sníž. přenesená",J92,0)</f>
        <v>0</v>
      </c>
      <c r="BI92" s="190">
        <f>IF(N92="nulová",J92,0)</f>
        <v>0</v>
      </c>
      <c r="BJ92" s="17" t="s">
        <v>23</v>
      </c>
      <c r="BK92" s="190">
        <f>ROUND(I92*H92,2)</f>
        <v>0</v>
      </c>
      <c r="BL92" s="17" t="s">
        <v>135</v>
      </c>
      <c r="BM92" s="17" t="s">
        <v>156</v>
      </c>
    </row>
    <row r="93" spans="2:47" s="1" customFormat="1" ht="94.5">
      <c r="B93" s="34"/>
      <c r="C93" s="56"/>
      <c r="D93" s="205" t="s">
        <v>157</v>
      </c>
      <c r="E93" s="56"/>
      <c r="F93" s="206" t="s">
        <v>158</v>
      </c>
      <c r="G93" s="56"/>
      <c r="H93" s="56"/>
      <c r="I93" s="152"/>
      <c r="J93" s="56"/>
      <c r="K93" s="56"/>
      <c r="L93" s="54"/>
      <c r="M93" s="71"/>
      <c r="N93" s="35"/>
      <c r="O93" s="35"/>
      <c r="P93" s="35"/>
      <c r="Q93" s="35"/>
      <c r="R93" s="35"/>
      <c r="S93" s="35"/>
      <c r="T93" s="72"/>
      <c r="AT93" s="17" t="s">
        <v>157</v>
      </c>
      <c r="AU93" s="17" t="s">
        <v>84</v>
      </c>
    </row>
    <row r="94" spans="2:47" s="1" customFormat="1" ht="27">
      <c r="B94" s="34"/>
      <c r="C94" s="56"/>
      <c r="D94" s="205" t="s">
        <v>159</v>
      </c>
      <c r="E94" s="56"/>
      <c r="F94" s="206" t="s">
        <v>160</v>
      </c>
      <c r="G94" s="56"/>
      <c r="H94" s="56"/>
      <c r="I94" s="152"/>
      <c r="J94" s="56"/>
      <c r="K94" s="56"/>
      <c r="L94" s="54"/>
      <c r="M94" s="71"/>
      <c r="N94" s="35"/>
      <c r="O94" s="35"/>
      <c r="P94" s="35"/>
      <c r="Q94" s="35"/>
      <c r="R94" s="35"/>
      <c r="S94" s="35"/>
      <c r="T94" s="72"/>
      <c r="AT94" s="17" t="s">
        <v>159</v>
      </c>
      <c r="AU94" s="17" t="s">
        <v>84</v>
      </c>
    </row>
    <row r="95" spans="2:51" s="11" customFormat="1" ht="13.5">
      <c r="B95" s="193"/>
      <c r="C95" s="194"/>
      <c r="D95" s="195" t="s">
        <v>146</v>
      </c>
      <c r="E95" s="196" t="s">
        <v>22</v>
      </c>
      <c r="F95" s="197" t="s">
        <v>161</v>
      </c>
      <c r="G95" s="194"/>
      <c r="H95" s="198">
        <v>12.775</v>
      </c>
      <c r="I95" s="199"/>
      <c r="J95" s="194"/>
      <c r="K95" s="194"/>
      <c r="L95" s="200"/>
      <c r="M95" s="201"/>
      <c r="N95" s="202"/>
      <c r="O95" s="202"/>
      <c r="P95" s="202"/>
      <c r="Q95" s="202"/>
      <c r="R95" s="202"/>
      <c r="S95" s="202"/>
      <c r="T95" s="203"/>
      <c r="AT95" s="204" t="s">
        <v>146</v>
      </c>
      <c r="AU95" s="204" t="s">
        <v>84</v>
      </c>
      <c r="AV95" s="11" t="s">
        <v>84</v>
      </c>
      <c r="AW95" s="11" t="s">
        <v>38</v>
      </c>
      <c r="AX95" s="11" t="s">
        <v>23</v>
      </c>
      <c r="AY95" s="204" t="s">
        <v>130</v>
      </c>
    </row>
    <row r="96" spans="2:65" s="1" customFormat="1" ht="31.5" customHeight="1">
      <c r="B96" s="34"/>
      <c r="C96" s="179" t="s">
        <v>162</v>
      </c>
      <c r="D96" s="179" t="s">
        <v>131</v>
      </c>
      <c r="E96" s="180" t="s">
        <v>163</v>
      </c>
      <c r="F96" s="181" t="s">
        <v>164</v>
      </c>
      <c r="G96" s="182" t="s">
        <v>155</v>
      </c>
      <c r="H96" s="183">
        <v>12.775</v>
      </c>
      <c r="I96" s="184"/>
      <c r="J96" s="185">
        <f>ROUND(I96*H96,2)</f>
        <v>0</v>
      </c>
      <c r="K96" s="181" t="s">
        <v>140</v>
      </c>
      <c r="L96" s="54"/>
      <c r="M96" s="186" t="s">
        <v>22</v>
      </c>
      <c r="N96" s="187" t="s">
        <v>46</v>
      </c>
      <c r="O96" s="35"/>
      <c r="P96" s="188">
        <f>O96*H96</f>
        <v>0</v>
      </c>
      <c r="Q96" s="188">
        <v>0</v>
      </c>
      <c r="R96" s="188">
        <f>Q96*H96</f>
        <v>0</v>
      </c>
      <c r="S96" s="188">
        <v>0</v>
      </c>
      <c r="T96" s="189">
        <f>S96*H96</f>
        <v>0</v>
      </c>
      <c r="AR96" s="17" t="s">
        <v>135</v>
      </c>
      <c r="AT96" s="17" t="s">
        <v>131</v>
      </c>
      <c r="AU96" s="17" t="s">
        <v>84</v>
      </c>
      <c r="AY96" s="17" t="s">
        <v>130</v>
      </c>
      <c r="BE96" s="190">
        <f>IF(N96="základní",J96,0)</f>
        <v>0</v>
      </c>
      <c r="BF96" s="190">
        <f>IF(N96="snížená",J96,0)</f>
        <v>0</v>
      </c>
      <c r="BG96" s="190">
        <f>IF(N96="zákl. přenesená",J96,0)</f>
        <v>0</v>
      </c>
      <c r="BH96" s="190">
        <f>IF(N96="sníž. přenesená",J96,0)</f>
        <v>0</v>
      </c>
      <c r="BI96" s="190">
        <f>IF(N96="nulová",J96,0)</f>
        <v>0</v>
      </c>
      <c r="BJ96" s="17" t="s">
        <v>23</v>
      </c>
      <c r="BK96" s="190">
        <f>ROUND(I96*H96,2)</f>
        <v>0</v>
      </c>
      <c r="BL96" s="17" t="s">
        <v>135</v>
      </c>
      <c r="BM96" s="17" t="s">
        <v>165</v>
      </c>
    </row>
    <row r="97" spans="2:47" s="1" customFormat="1" ht="94.5">
      <c r="B97" s="34"/>
      <c r="C97" s="56"/>
      <c r="D97" s="205" t="s">
        <v>157</v>
      </c>
      <c r="E97" s="56"/>
      <c r="F97" s="206" t="s">
        <v>158</v>
      </c>
      <c r="G97" s="56"/>
      <c r="H97" s="56"/>
      <c r="I97" s="152"/>
      <c r="J97" s="56"/>
      <c r="K97" s="56"/>
      <c r="L97" s="54"/>
      <c r="M97" s="71"/>
      <c r="N97" s="35"/>
      <c r="O97" s="35"/>
      <c r="P97" s="35"/>
      <c r="Q97" s="35"/>
      <c r="R97" s="35"/>
      <c r="S97" s="35"/>
      <c r="T97" s="72"/>
      <c r="AT97" s="17" t="s">
        <v>157</v>
      </c>
      <c r="AU97" s="17" t="s">
        <v>84</v>
      </c>
    </row>
    <row r="98" spans="2:51" s="11" customFormat="1" ht="13.5">
      <c r="B98" s="193"/>
      <c r="C98" s="194"/>
      <c r="D98" s="195" t="s">
        <v>146</v>
      </c>
      <c r="E98" s="196" t="s">
        <v>22</v>
      </c>
      <c r="F98" s="197" t="s">
        <v>166</v>
      </c>
      <c r="G98" s="194"/>
      <c r="H98" s="198">
        <v>12.775</v>
      </c>
      <c r="I98" s="199"/>
      <c r="J98" s="194"/>
      <c r="K98" s="194"/>
      <c r="L98" s="200"/>
      <c r="M98" s="201"/>
      <c r="N98" s="202"/>
      <c r="O98" s="202"/>
      <c r="P98" s="202"/>
      <c r="Q98" s="202"/>
      <c r="R98" s="202"/>
      <c r="S98" s="202"/>
      <c r="T98" s="203"/>
      <c r="AT98" s="204" t="s">
        <v>146</v>
      </c>
      <c r="AU98" s="204" t="s">
        <v>84</v>
      </c>
      <c r="AV98" s="11" t="s">
        <v>84</v>
      </c>
      <c r="AW98" s="11" t="s">
        <v>38</v>
      </c>
      <c r="AX98" s="11" t="s">
        <v>23</v>
      </c>
      <c r="AY98" s="204" t="s">
        <v>130</v>
      </c>
    </row>
    <row r="99" spans="2:65" s="1" customFormat="1" ht="44.25" customHeight="1">
      <c r="B99" s="34"/>
      <c r="C99" s="179" t="s">
        <v>167</v>
      </c>
      <c r="D99" s="179" t="s">
        <v>131</v>
      </c>
      <c r="E99" s="180" t="s">
        <v>168</v>
      </c>
      <c r="F99" s="181" t="s">
        <v>169</v>
      </c>
      <c r="G99" s="182" t="s">
        <v>155</v>
      </c>
      <c r="H99" s="183">
        <v>36.256</v>
      </c>
      <c r="I99" s="184"/>
      <c r="J99" s="185">
        <f>ROUND(I99*H99,2)</f>
        <v>0</v>
      </c>
      <c r="K99" s="181" t="s">
        <v>140</v>
      </c>
      <c r="L99" s="54"/>
      <c r="M99" s="186" t="s">
        <v>22</v>
      </c>
      <c r="N99" s="187" t="s">
        <v>46</v>
      </c>
      <c r="O99" s="35"/>
      <c r="P99" s="188">
        <f>O99*H99</f>
        <v>0</v>
      </c>
      <c r="Q99" s="188">
        <v>0</v>
      </c>
      <c r="R99" s="188">
        <f>Q99*H99</f>
        <v>0</v>
      </c>
      <c r="S99" s="188">
        <v>0</v>
      </c>
      <c r="T99" s="189">
        <f>S99*H99</f>
        <v>0</v>
      </c>
      <c r="AR99" s="17" t="s">
        <v>135</v>
      </c>
      <c r="AT99" s="17" t="s">
        <v>131</v>
      </c>
      <c r="AU99" s="17" t="s">
        <v>84</v>
      </c>
      <c r="AY99" s="17" t="s">
        <v>130</v>
      </c>
      <c r="BE99" s="190">
        <f>IF(N99="základní",J99,0)</f>
        <v>0</v>
      </c>
      <c r="BF99" s="190">
        <f>IF(N99="snížená",J99,0)</f>
        <v>0</v>
      </c>
      <c r="BG99" s="190">
        <f>IF(N99="zákl. přenesená",J99,0)</f>
        <v>0</v>
      </c>
      <c r="BH99" s="190">
        <f>IF(N99="sníž. přenesená",J99,0)</f>
        <v>0</v>
      </c>
      <c r="BI99" s="190">
        <f>IF(N99="nulová",J99,0)</f>
        <v>0</v>
      </c>
      <c r="BJ99" s="17" t="s">
        <v>23</v>
      </c>
      <c r="BK99" s="190">
        <f>ROUND(I99*H99,2)</f>
        <v>0</v>
      </c>
      <c r="BL99" s="17" t="s">
        <v>135</v>
      </c>
      <c r="BM99" s="17" t="s">
        <v>170</v>
      </c>
    </row>
    <row r="100" spans="2:47" s="1" customFormat="1" ht="54">
      <c r="B100" s="34"/>
      <c r="C100" s="56"/>
      <c r="D100" s="205" t="s">
        <v>157</v>
      </c>
      <c r="E100" s="56"/>
      <c r="F100" s="206" t="s">
        <v>171</v>
      </c>
      <c r="G100" s="56"/>
      <c r="H100" s="56"/>
      <c r="I100" s="152"/>
      <c r="J100" s="56"/>
      <c r="K100" s="56"/>
      <c r="L100" s="54"/>
      <c r="M100" s="71"/>
      <c r="N100" s="35"/>
      <c r="O100" s="35"/>
      <c r="P100" s="35"/>
      <c r="Q100" s="35"/>
      <c r="R100" s="35"/>
      <c r="S100" s="35"/>
      <c r="T100" s="72"/>
      <c r="AT100" s="17" t="s">
        <v>157</v>
      </c>
      <c r="AU100" s="17" t="s">
        <v>84</v>
      </c>
    </row>
    <row r="101" spans="2:47" s="1" customFormat="1" ht="27">
      <c r="B101" s="34"/>
      <c r="C101" s="56"/>
      <c r="D101" s="205" t="s">
        <v>159</v>
      </c>
      <c r="E101" s="56"/>
      <c r="F101" s="206" t="s">
        <v>172</v>
      </c>
      <c r="G101" s="56"/>
      <c r="H101" s="56"/>
      <c r="I101" s="152"/>
      <c r="J101" s="56"/>
      <c r="K101" s="56"/>
      <c r="L101" s="54"/>
      <c r="M101" s="71"/>
      <c r="N101" s="35"/>
      <c r="O101" s="35"/>
      <c r="P101" s="35"/>
      <c r="Q101" s="35"/>
      <c r="R101" s="35"/>
      <c r="S101" s="35"/>
      <c r="T101" s="72"/>
      <c r="AT101" s="17" t="s">
        <v>159</v>
      </c>
      <c r="AU101" s="17" t="s">
        <v>84</v>
      </c>
    </row>
    <row r="102" spans="2:51" s="12" customFormat="1" ht="13.5">
      <c r="B102" s="207"/>
      <c r="C102" s="208"/>
      <c r="D102" s="205" t="s">
        <v>146</v>
      </c>
      <c r="E102" s="209" t="s">
        <v>22</v>
      </c>
      <c r="F102" s="210" t="s">
        <v>173</v>
      </c>
      <c r="G102" s="208"/>
      <c r="H102" s="211" t="s">
        <v>22</v>
      </c>
      <c r="I102" s="212"/>
      <c r="J102" s="208"/>
      <c r="K102" s="208"/>
      <c r="L102" s="213"/>
      <c r="M102" s="214"/>
      <c r="N102" s="215"/>
      <c r="O102" s="215"/>
      <c r="P102" s="215"/>
      <c r="Q102" s="215"/>
      <c r="R102" s="215"/>
      <c r="S102" s="215"/>
      <c r="T102" s="216"/>
      <c r="AT102" s="217" t="s">
        <v>146</v>
      </c>
      <c r="AU102" s="217" t="s">
        <v>84</v>
      </c>
      <c r="AV102" s="12" t="s">
        <v>23</v>
      </c>
      <c r="AW102" s="12" t="s">
        <v>38</v>
      </c>
      <c r="AX102" s="12" t="s">
        <v>75</v>
      </c>
      <c r="AY102" s="217" t="s">
        <v>130</v>
      </c>
    </row>
    <row r="103" spans="2:51" s="11" customFormat="1" ht="13.5">
      <c r="B103" s="193"/>
      <c r="C103" s="194"/>
      <c r="D103" s="205" t="s">
        <v>146</v>
      </c>
      <c r="E103" s="218" t="s">
        <v>22</v>
      </c>
      <c r="F103" s="219" t="s">
        <v>174</v>
      </c>
      <c r="G103" s="194"/>
      <c r="H103" s="220">
        <v>9.216</v>
      </c>
      <c r="I103" s="199"/>
      <c r="J103" s="194"/>
      <c r="K103" s="194"/>
      <c r="L103" s="200"/>
      <c r="M103" s="201"/>
      <c r="N103" s="202"/>
      <c r="O103" s="202"/>
      <c r="P103" s="202"/>
      <c r="Q103" s="202"/>
      <c r="R103" s="202"/>
      <c r="S103" s="202"/>
      <c r="T103" s="203"/>
      <c r="AT103" s="204" t="s">
        <v>146</v>
      </c>
      <c r="AU103" s="204" t="s">
        <v>84</v>
      </c>
      <c r="AV103" s="11" t="s">
        <v>84</v>
      </c>
      <c r="AW103" s="11" t="s">
        <v>38</v>
      </c>
      <c r="AX103" s="11" t="s">
        <v>75</v>
      </c>
      <c r="AY103" s="204" t="s">
        <v>130</v>
      </c>
    </row>
    <row r="104" spans="2:51" s="11" customFormat="1" ht="13.5">
      <c r="B104" s="193"/>
      <c r="C104" s="194"/>
      <c r="D104" s="205" t="s">
        <v>146</v>
      </c>
      <c r="E104" s="218" t="s">
        <v>22</v>
      </c>
      <c r="F104" s="219" t="s">
        <v>175</v>
      </c>
      <c r="G104" s="194"/>
      <c r="H104" s="220">
        <v>10.24</v>
      </c>
      <c r="I104" s="199"/>
      <c r="J104" s="194"/>
      <c r="K104" s="194"/>
      <c r="L104" s="200"/>
      <c r="M104" s="201"/>
      <c r="N104" s="202"/>
      <c r="O104" s="202"/>
      <c r="P104" s="202"/>
      <c r="Q104" s="202"/>
      <c r="R104" s="202"/>
      <c r="S104" s="202"/>
      <c r="T104" s="203"/>
      <c r="AT104" s="204" t="s">
        <v>146</v>
      </c>
      <c r="AU104" s="204" t="s">
        <v>84</v>
      </c>
      <c r="AV104" s="11" t="s">
        <v>84</v>
      </c>
      <c r="AW104" s="11" t="s">
        <v>38</v>
      </c>
      <c r="AX104" s="11" t="s">
        <v>75</v>
      </c>
      <c r="AY104" s="204" t="s">
        <v>130</v>
      </c>
    </row>
    <row r="105" spans="2:51" s="11" customFormat="1" ht="13.5">
      <c r="B105" s="193"/>
      <c r="C105" s="194"/>
      <c r="D105" s="205" t="s">
        <v>146</v>
      </c>
      <c r="E105" s="218" t="s">
        <v>22</v>
      </c>
      <c r="F105" s="219" t="s">
        <v>176</v>
      </c>
      <c r="G105" s="194"/>
      <c r="H105" s="220">
        <v>16.8</v>
      </c>
      <c r="I105" s="199"/>
      <c r="J105" s="194"/>
      <c r="K105" s="194"/>
      <c r="L105" s="200"/>
      <c r="M105" s="201"/>
      <c r="N105" s="202"/>
      <c r="O105" s="202"/>
      <c r="P105" s="202"/>
      <c r="Q105" s="202"/>
      <c r="R105" s="202"/>
      <c r="S105" s="202"/>
      <c r="T105" s="203"/>
      <c r="AT105" s="204" t="s">
        <v>146</v>
      </c>
      <c r="AU105" s="204" t="s">
        <v>84</v>
      </c>
      <c r="AV105" s="11" t="s">
        <v>84</v>
      </c>
      <c r="AW105" s="11" t="s">
        <v>38</v>
      </c>
      <c r="AX105" s="11" t="s">
        <v>75</v>
      </c>
      <c r="AY105" s="204" t="s">
        <v>130</v>
      </c>
    </row>
    <row r="106" spans="2:51" s="13" customFormat="1" ht="13.5">
      <c r="B106" s="221"/>
      <c r="C106" s="222"/>
      <c r="D106" s="195" t="s">
        <v>146</v>
      </c>
      <c r="E106" s="223" t="s">
        <v>22</v>
      </c>
      <c r="F106" s="224" t="s">
        <v>177</v>
      </c>
      <c r="G106" s="222"/>
      <c r="H106" s="225">
        <v>36.256</v>
      </c>
      <c r="I106" s="226"/>
      <c r="J106" s="222"/>
      <c r="K106" s="222"/>
      <c r="L106" s="227"/>
      <c r="M106" s="228"/>
      <c r="N106" s="229"/>
      <c r="O106" s="229"/>
      <c r="P106" s="229"/>
      <c r="Q106" s="229"/>
      <c r="R106" s="229"/>
      <c r="S106" s="229"/>
      <c r="T106" s="230"/>
      <c r="AT106" s="231" t="s">
        <v>146</v>
      </c>
      <c r="AU106" s="231" t="s">
        <v>84</v>
      </c>
      <c r="AV106" s="13" t="s">
        <v>135</v>
      </c>
      <c r="AW106" s="13" t="s">
        <v>38</v>
      </c>
      <c r="AX106" s="13" t="s">
        <v>23</v>
      </c>
      <c r="AY106" s="231" t="s">
        <v>130</v>
      </c>
    </row>
    <row r="107" spans="2:65" s="1" customFormat="1" ht="44.25" customHeight="1">
      <c r="B107" s="34"/>
      <c r="C107" s="179" t="s">
        <v>178</v>
      </c>
      <c r="D107" s="179" t="s">
        <v>131</v>
      </c>
      <c r="E107" s="180" t="s">
        <v>179</v>
      </c>
      <c r="F107" s="181" t="s">
        <v>180</v>
      </c>
      <c r="G107" s="182" t="s">
        <v>155</v>
      </c>
      <c r="H107" s="183">
        <v>36.256</v>
      </c>
      <c r="I107" s="184"/>
      <c r="J107" s="185">
        <f>ROUND(I107*H107,2)</f>
        <v>0</v>
      </c>
      <c r="K107" s="181" t="s">
        <v>140</v>
      </c>
      <c r="L107" s="54"/>
      <c r="M107" s="186" t="s">
        <v>22</v>
      </c>
      <c r="N107" s="187" t="s">
        <v>46</v>
      </c>
      <c r="O107" s="35"/>
      <c r="P107" s="188">
        <f>O107*H107</f>
        <v>0</v>
      </c>
      <c r="Q107" s="188">
        <v>0</v>
      </c>
      <c r="R107" s="188">
        <f>Q107*H107</f>
        <v>0</v>
      </c>
      <c r="S107" s="188">
        <v>0</v>
      </c>
      <c r="T107" s="189">
        <f>S107*H107</f>
        <v>0</v>
      </c>
      <c r="AR107" s="17" t="s">
        <v>135</v>
      </c>
      <c r="AT107" s="17" t="s">
        <v>131</v>
      </c>
      <c r="AU107" s="17" t="s">
        <v>84</v>
      </c>
      <c r="AY107" s="17" t="s">
        <v>130</v>
      </c>
      <c r="BE107" s="190">
        <f>IF(N107="základní",J107,0)</f>
        <v>0</v>
      </c>
      <c r="BF107" s="190">
        <f>IF(N107="snížená",J107,0)</f>
        <v>0</v>
      </c>
      <c r="BG107" s="190">
        <f>IF(N107="zákl. přenesená",J107,0)</f>
        <v>0</v>
      </c>
      <c r="BH107" s="190">
        <f>IF(N107="sníž. přenesená",J107,0)</f>
        <v>0</v>
      </c>
      <c r="BI107" s="190">
        <f>IF(N107="nulová",J107,0)</f>
        <v>0</v>
      </c>
      <c r="BJ107" s="17" t="s">
        <v>23</v>
      </c>
      <c r="BK107" s="190">
        <f>ROUND(I107*H107,2)</f>
        <v>0</v>
      </c>
      <c r="BL107" s="17" t="s">
        <v>135</v>
      </c>
      <c r="BM107" s="17" t="s">
        <v>181</v>
      </c>
    </row>
    <row r="108" spans="2:47" s="1" customFormat="1" ht="54">
      <c r="B108" s="34"/>
      <c r="C108" s="56"/>
      <c r="D108" s="205" t="s">
        <v>157</v>
      </c>
      <c r="E108" s="56"/>
      <c r="F108" s="206" t="s">
        <v>171</v>
      </c>
      <c r="G108" s="56"/>
      <c r="H108" s="56"/>
      <c r="I108" s="152"/>
      <c r="J108" s="56"/>
      <c r="K108" s="56"/>
      <c r="L108" s="54"/>
      <c r="M108" s="71"/>
      <c r="N108" s="35"/>
      <c r="O108" s="35"/>
      <c r="P108" s="35"/>
      <c r="Q108" s="35"/>
      <c r="R108" s="35"/>
      <c r="S108" s="35"/>
      <c r="T108" s="72"/>
      <c r="AT108" s="17" t="s">
        <v>157</v>
      </c>
      <c r="AU108" s="17" t="s">
        <v>84</v>
      </c>
    </row>
    <row r="109" spans="2:51" s="11" customFormat="1" ht="13.5">
      <c r="B109" s="193"/>
      <c r="C109" s="194"/>
      <c r="D109" s="195" t="s">
        <v>146</v>
      </c>
      <c r="E109" s="196" t="s">
        <v>22</v>
      </c>
      <c r="F109" s="197" t="s">
        <v>182</v>
      </c>
      <c r="G109" s="194"/>
      <c r="H109" s="198">
        <v>36.256</v>
      </c>
      <c r="I109" s="199"/>
      <c r="J109" s="194"/>
      <c r="K109" s="194"/>
      <c r="L109" s="200"/>
      <c r="M109" s="201"/>
      <c r="N109" s="202"/>
      <c r="O109" s="202"/>
      <c r="P109" s="202"/>
      <c r="Q109" s="202"/>
      <c r="R109" s="202"/>
      <c r="S109" s="202"/>
      <c r="T109" s="203"/>
      <c r="AT109" s="204" t="s">
        <v>146</v>
      </c>
      <c r="AU109" s="204" t="s">
        <v>84</v>
      </c>
      <c r="AV109" s="11" t="s">
        <v>84</v>
      </c>
      <c r="AW109" s="11" t="s">
        <v>38</v>
      </c>
      <c r="AX109" s="11" t="s">
        <v>23</v>
      </c>
      <c r="AY109" s="204" t="s">
        <v>130</v>
      </c>
    </row>
    <row r="110" spans="2:65" s="1" customFormat="1" ht="31.5" customHeight="1">
      <c r="B110" s="34"/>
      <c r="C110" s="179" t="s">
        <v>183</v>
      </c>
      <c r="D110" s="179" t="s">
        <v>131</v>
      </c>
      <c r="E110" s="180" t="s">
        <v>184</v>
      </c>
      <c r="F110" s="181" t="s">
        <v>185</v>
      </c>
      <c r="G110" s="182" t="s">
        <v>134</v>
      </c>
      <c r="H110" s="183">
        <v>42</v>
      </c>
      <c r="I110" s="184"/>
      <c r="J110" s="185">
        <f>ROUND(I110*H110,2)</f>
        <v>0</v>
      </c>
      <c r="K110" s="181" t="s">
        <v>140</v>
      </c>
      <c r="L110" s="54"/>
      <c r="M110" s="186" t="s">
        <v>22</v>
      </c>
      <c r="N110" s="187" t="s">
        <v>46</v>
      </c>
      <c r="O110" s="35"/>
      <c r="P110" s="188">
        <f>O110*H110</f>
        <v>0</v>
      </c>
      <c r="Q110" s="188">
        <v>0.00084</v>
      </c>
      <c r="R110" s="188">
        <f>Q110*H110</f>
        <v>0.03528</v>
      </c>
      <c r="S110" s="188">
        <v>0</v>
      </c>
      <c r="T110" s="189">
        <f>S110*H110</f>
        <v>0</v>
      </c>
      <c r="AR110" s="17" t="s">
        <v>135</v>
      </c>
      <c r="AT110" s="17" t="s">
        <v>131</v>
      </c>
      <c r="AU110" s="17" t="s">
        <v>84</v>
      </c>
      <c r="AY110" s="17" t="s">
        <v>130</v>
      </c>
      <c r="BE110" s="190">
        <f>IF(N110="základní",J110,0)</f>
        <v>0</v>
      </c>
      <c r="BF110" s="190">
        <f>IF(N110="snížená",J110,0)</f>
        <v>0</v>
      </c>
      <c r="BG110" s="190">
        <f>IF(N110="zákl. přenesená",J110,0)</f>
        <v>0</v>
      </c>
      <c r="BH110" s="190">
        <f>IF(N110="sníž. přenesená",J110,0)</f>
        <v>0</v>
      </c>
      <c r="BI110" s="190">
        <f>IF(N110="nulová",J110,0)</f>
        <v>0</v>
      </c>
      <c r="BJ110" s="17" t="s">
        <v>23</v>
      </c>
      <c r="BK110" s="190">
        <f>ROUND(I110*H110,2)</f>
        <v>0</v>
      </c>
      <c r="BL110" s="17" t="s">
        <v>135</v>
      </c>
      <c r="BM110" s="17" t="s">
        <v>186</v>
      </c>
    </row>
    <row r="111" spans="2:51" s="11" customFormat="1" ht="13.5">
      <c r="B111" s="193"/>
      <c r="C111" s="194"/>
      <c r="D111" s="195" t="s">
        <v>146</v>
      </c>
      <c r="E111" s="196" t="s">
        <v>22</v>
      </c>
      <c r="F111" s="197" t="s">
        <v>187</v>
      </c>
      <c r="G111" s="194"/>
      <c r="H111" s="198">
        <v>42</v>
      </c>
      <c r="I111" s="199"/>
      <c r="J111" s="194"/>
      <c r="K111" s="194"/>
      <c r="L111" s="200"/>
      <c r="M111" s="201"/>
      <c r="N111" s="202"/>
      <c r="O111" s="202"/>
      <c r="P111" s="202"/>
      <c r="Q111" s="202"/>
      <c r="R111" s="202"/>
      <c r="S111" s="202"/>
      <c r="T111" s="203"/>
      <c r="AT111" s="204" t="s">
        <v>146</v>
      </c>
      <c r="AU111" s="204" t="s">
        <v>84</v>
      </c>
      <c r="AV111" s="11" t="s">
        <v>84</v>
      </c>
      <c r="AW111" s="11" t="s">
        <v>38</v>
      </c>
      <c r="AX111" s="11" t="s">
        <v>75</v>
      </c>
      <c r="AY111" s="204" t="s">
        <v>130</v>
      </c>
    </row>
    <row r="112" spans="2:65" s="1" customFormat="1" ht="31.5" customHeight="1">
      <c r="B112" s="34"/>
      <c r="C112" s="179" t="s">
        <v>28</v>
      </c>
      <c r="D112" s="179" t="s">
        <v>131</v>
      </c>
      <c r="E112" s="180" t="s">
        <v>188</v>
      </c>
      <c r="F112" s="181" t="s">
        <v>189</v>
      </c>
      <c r="G112" s="182" t="s">
        <v>134</v>
      </c>
      <c r="H112" s="183">
        <v>42</v>
      </c>
      <c r="I112" s="184"/>
      <c r="J112" s="185">
        <f>ROUND(I112*H112,2)</f>
        <v>0</v>
      </c>
      <c r="K112" s="181" t="s">
        <v>140</v>
      </c>
      <c r="L112" s="54"/>
      <c r="M112" s="186" t="s">
        <v>22</v>
      </c>
      <c r="N112" s="187" t="s">
        <v>46</v>
      </c>
      <c r="O112" s="35"/>
      <c r="P112" s="188">
        <f>O112*H112</f>
        <v>0</v>
      </c>
      <c r="Q112" s="188">
        <v>0</v>
      </c>
      <c r="R112" s="188">
        <f>Q112*H112</f>
        <v>0</v>
      </c>
      <c r="S112" s="188">
        <v>0</v>
      </c>
      <c r="T112" s="189">
        <f>S112*H112</f>
        <v>0</v>
      </c>
      <c r="AR112" s="17" t="s">
        <v>135</v>
      </c>
      <c r="AT112" s="17" t="s">
        <v>131</v>
      </c>
      <c r="AU112" s="17" t="s">
        <v>84</v>
      </c>
      <c r="AY112" s="17" t="s">
        <v>130</v>
      </c>
      <c r="BE112" s="190">
        <f>IF(N112="základní",J112,0)</f>
        <v>0</v>
      </c>
      <c r="BF112" s="190">
        <f>IF(N112="snížená",J112,0)</f>
        <v>0</v>
      </c>
      <c r="BG112" s="190">
        <f>IF(N112="zákl. přenesená",J112,0)</f>
        <v>0</v>
      </c>
      <c r="BH112" s="190">
        <f>IF(N112="sníž. přenesená",J112,0)</f>
        <v>0</v>
      </c>
      <c r="BI112" s="190">
        <f>IF(N112="nulová",J112,0)</f>
        <v>0</v>
      </c>
      <c r="BJ112" s="17" t="s">
        <v>23</v>
      </c>
      <c r="BK112" s="190">
        <f>ROUND(I112*H112,2)</f>
        <v>0</v>
      </c>
      <c r="BL112" s="17" t="s">
        <v>135</v>
      </c>
      <c r="BM112" s="17" t="s">
        <v>190</v>
      </c>
    </row>
    <row r="113" spans="2:51" s="11" customFormat="1" ht="13.5">
      <c r="B113" s="193"/>
      <c r="C113" s="194"/>
      <c r="D113" s="195" t="s">
        <v>146</v>
      </c>
      <c r="E113" s="196" t="s">
        <v>22</v>
      </c>
      <c r="F113" s="197" t="s">
        <v>191</v>
      </c>
      <c r="G113" s="194"/>
      <c r="H113" s="198">
        <v>42</v>
      </c>
      <c r="I113" s="199"/>
      <c r="J113" s="194"/>
      <c r="K113" s="194"/>
      <c r="L113" s="200"/>
      <c r="M113" s="201"/>
      <c r="N113" s="202"/>
      <c r="O113" s="202"/>
      <c r="P113" s="202"/>
      <c r="Q113" s="202"/>
      <c r="R113" s="202"/>
      <c r="S113" s="202"/>
      <c r="T113" s="203"/>
      <c r="AT113" s="204" t="s">
        <v>146</v>
      </c>
      <c r="AU113" s="204" t="s">
        <v>84</v>
      </c>
      <c r="AV113" s="11" t="s">
        <v>84</v>
      </c>
      <c r="AW113" s="11" t="s">
        <v>38</v>
      </c>
      <c r="AX113" s="11" t="s">
        <v>23</v>
      </c>
      <c r="AY113" s="204" t="s">
        <v>130</v>
      </c>
    </row>
    <row r="114" spans="2:65" s="1" customFormat="1" ht="44.25" customHeight="1">
      <c r="B114" s="34"/>
      <c r="C114" s="179" t="s">
        <v>192</v>
      </c>
      <c r="D114" s="179" t="s">
        <v>131</v>
      </c>
      <c r="E114" s="180" t="s">
        <v>193</v>
      </c>
      <c r="F114" s="181" t="s">
        <v>194</v>
      </c>
      <c r="G114" s="182" t="s">
        <v>155</v>
      </c>
      <c r="H114" s="183">
        <v>101.6</v>
      </c>
      <c r="I114" s="184"/>
      <c r="J114" s="185">
        <f>ROUND(I114*H114,2)</f>
        <v>0</v>
      </c>
      <c r="K114" s="181" t="s">
        <v>140</v>
      </c>
      <c r="L114" s="54"/>
      <c r="M114" s="186" t="s">
        <v>22</v>
      </c>
      <c r="N114" s="187" t="s">
        <v>46</v>
      </c>
      <c r="O114" s="35"/>
      <c r="P114" s="188">
        <f>O114*H114</f>
        <v>0</v>
      </c>
      <c r="Q114" s="188">
        <v>0</v>
      </c>
      <c r="R114" s="188">
        <f>Q114*H114</f>
        <v>0</v>
      </c>
      <c r="S114" s="188">
        <v>0</v>
      </c>
      <c r="T114" s="189">
        <f>S114*H114</f>
        <v>0</v>
      </c>
      <c r="AR114" s="17" t="s">
        <v>135</v>
      </c>
      <c r="AT114" s="17" t="s">
        <v>131</v>
      </c>
      <c r="AU114" s="17" t="s">
        <v>84</v>
      </c>
      <c r="AY114" s="17" t="s">
        <v>130</v>
      </c>
      <c r="BE114" s="190">
        <f>IF(N114="základní",J114,0)</f>
        <v>0</v>
      </c>
      <c r="BF114" s="190">
        <f>IF(N114="snížená",J114,0)</f>
        <v>0</v>
      </c>
      <c r="BG114" s="190">
        <f>IF(N114="zákl. přenesená",J114,0)</f>
        <v>0</v>
      </c>
      <c r="BH114" s="190">
        <f>IF(N114="sníž. přenesená",J114,0)</f>
        <v>0</v>
      </c>
      <c r="BI114" s="190">
        <f>IF(N114="nulová",J114,0)</f>
        <v>0</v>
      </c>
      <c r="BJ114" s="17" t="s">
        <v>23</v>
      </c>
      <c r="BK114" s="190">
        <f>ROUND(I114*H114,2)</f>
        <v>0</v>
      </c>
      <c r="BL114" s="17" t="s">
        <v>135</v>
      </c>
      <c r="BM114" s="17" t="s">
        <v>195</v>
      </c>
    </row>
    <row r="115" spans="2:47" s="1" customFormat="1" ht="189">
      <c r="B115" s="34"/>
      <c r="C115" s="56"/>
      <c r="D115" s="205" t="s">
        <v>157</v>
      </c>
      <c r="E115" s="56"/>
      <c r="F115" s="206" t="s">
        <v>196</v>
      </c>
      <c r="G115" s="56"/>
      <c r="H115" s="56"/>
      <c r="I115" s="152"/>
      <c r="J115" s="56"/>
      <c r="K115" s="56"/>
      <c r="L115" s="54"/>
      <c r="M115" s="71"/>
      <c r="N115" s="35"/>
      <c r="O115" s="35"/>
      <c r="P115" s="35"/>
      <c r="Q115" s="35"/>
      <c r="R115" s="35"/>
      <c r="S115" s="35"/>
      <c r="T115" s="72"/>
      <c r="AT115" s="17" t="s">
        <v>157</v>
      </c>
      <c r="AU115" s="17" t="s">
        <v>84</v>
      </c>
    </row>
    <row r="116" spans="2:47" s="1" customFormat="1" ht="27">
      <c r="B116" s="34"/>
      <c r="C116" s="56"/>
      <c r="D116" s="205" t="s">
        <v>159</v>
      </c>
      <c r="E116" s="56"/>
      <c r="F116" s="206" t="s">
        <v>197</v>
      </c>
      <c r="G116" s="56"/>
      <c r="H116" s="56"/>
      <c r="I116" s="152"/>
      <c r="J116" s="56"/>
      <c r="K116" s="56"/>
      <c r="L116" s="54"/>
      <c r="M116" s="71"/>
      <c r="N116" s="35"/>
      <c r="O116" s="35"/>
      <c r="P116" s="35"/>
      <c r="Q116" s="35"/>
      <c r="R116" s="35"/>
      <c r="S116" s="35"/>
      <c r="T116" s="72"/>
      <c r="AT116" s="17" t="s">
        <v>159</v>
      </c>
      <c r="AU116" s="17" t="s">
        <v>84</v>
      </c>
    </row>
    <row r="117" spans="2:51" s="11" customFormat="1" ht="13.5">
      <c r="B117" s="193"/>
      <c r="C117" s="194"/>
      <c r="D117" s="195" t="s">
        <v>146</v>
      </c>
      <c r="E117" s="196" t="s">
        <v>22</v>
      </c>
      <c r="F117" s="197" t="s">
        <v>198</v>
      </c>
      <c r="G117" s="194"/>
      <c r="H117" s="198">
        <v>101.6</v>
      </c>
      <c r="I117" s="199"/>
      <c r="J117" s="194"/>
      <c r="K117" s="194"/>
      <c r="L117" s="200"/>
      <c r="M117" s="201"/>
      <c r="N117" s="202"/>
      <c r="O117" s="202"/>
      <c r="P117" s="202"/>
      <c r="Q117" s="202"/>
      <c r="R117" s="202"/>
      <c r="S117" s="202"/>
      <c r="T117" s="203"/>
      <c r="AT117" s="204" t="s">
        <v>146</v>
      </c>
      <c r="AU117" s="204" t="s">
        <v>84</v>
      </c>
      <c r="AV117" s="11" t="s">
        <v>84</v>
      </c>
      <c r="AW117" s="11" t="s">
        <v>38</v>
      </c>
      <c r="AX117" s="11" t="s">
        <v>23</v>
      </c>
      <c r="AY117" s="204" t="s">
        <v>130</v>
      </c>
    </row>
    <row r="118" spans="2:65" s="1" customFormat="1" ht="22.5" customHeight="1">
      <c r="B118" s="34"/>
      <c r="C118" s="179" t="s">
        <v>199</v>
      </c>
      <c r="D118" s="179" t="s">
        <v>131</v>
      </c>
      <c r="E118" s="180" t="s">
        <v>200</v>
      </c>
      <c r="F118" s="181" t="s">
        <v>201</v>
      </c>
      <c r="G118" s="182" t="s">
        <v>155</v>
      </c>
      <c r="H118" s="183">
        <v>151</v>
      </c>
      <c r="I118" s="184"/>
      <c r="J118" s="185">
        <f>ROUND(I118*H118,2)</f>
        <v>0</v>
      </c>
      <c r="K118" s="181" t="s">
        <v>22</v>
      </c>
      <c r="L118" s="54"/>
      <c r="M118" s="186" t="s">
        <v>22</v>
      </c>
      <c r="N118" s="187" t="s">
        <v>46</v>
      </c>
      <c r="O118" s="35"/>
      <c r="P118" s="188">
        <f>O118*H118</f>
        <v>0</v>
      </c>
      <c r="Q118" s="188">
        <v>0</v>
      </c>
      <c r="R118" s="188">
        <f>Q118*H118</f>
        <v>0</v>
      </c>
      <c r="S118" s="188">
        <v>0</v>
      </c>
      <c r="T118" s="189">
        <f>S118*H118</f>
        <v>0</v>
      </c>
      <c r="AR118" s="17" t="s">
        <v>135</v>
      </c>
      <c r="AT118" s="17" t="s">
        <v>131</v>
      </c>
      <c r="AU118" s="17" t="s">
        <v>84</v>
      </c>
      <c r="AY118" s="17" t="s">
        <v>130</v>
      </c>
      <c r="BE118" s="190">
        <f>IF(N118="základní",J118,0)</f>
        <v>0</v>
      </c>
      <c r="BF118" s="190">
        <f>IF(N118="snížená",J118,0)</f>
        <v>0</v>
      </c>
      <c r="BG118" s="190">
        <f>IF(N118="zákl. přenesená",J118,0)</f>
        <v>0</v>
      </c>
      <c r="BH118" s="190">
        <f>IF(N118="sníž. přenesená",J118,0)</f>
        <v>0</v>
      </c>
      <c r="BI118" s="190">
        <f>IF(N118="nulová",J118,0)</f>
        <v>0</v>
      </c>
      <c r="BJ118" s="17" t="s">
        <v>23</v>
      </c>
      <c r="BK118" s="190">
        <f>ROUND(I118*H118,2)</f>
        <v>0</v>
      </c>
      <c r="BL118" s="17" t="s">
        <v>135</v>
      </c>
      <c r="BM118" s="17" t="s">
        <v>202</v>
      </c>
    </row>
    <row r="119" spans="2:47" s="1" customFormat="1" ht="27">
      <c r="B119" s="34"/>
      <c r="C119" s="56"/>
      <c r="D119" s="205" t="s">
        <v>159</v>
      </c>
      <c r="E119" s="56"/>
      <c r="F119" s="206" t="s">
        <v>203</v>
      </c>
      <c r="G119" s="56"/>
      <c r="H119" s="56"/>
      <c r="I119" s="152"/>
      <c r="J119" s="56"/>
      <c r="K119" s="56"/>
      <c r="L119" s="54"/>
      <c r="M119" s="71"/>
      <c r="N119" s="35"/>
      <c r="O119" s="35"/>
      <c r="P119" s="35"/>
      <c r="Q119" s="35"/>
      <c r="R119" s="35"/>
      <c r="S119" s="35"/>
      <c r="T119" s="72"/>
      <c r="AT119" s="17" t="s">
        <v>159</v>
      </c>
      <c r="AU119" s="17" t="s">
        <v>84</v>
      </c>
    </row>
    <row r="120" spans="2:51" s="11" customFormat="1" ht="13.5">
      <c r="B120" s="193"/>
      <c r="C120" s="194"/>
      <c r="D120" s="195" t="s">
        <v>146</v>
      </c>
      <c r="E120" s="196" t="s">
        <v>22</v>
      </c>
      <c r="F120" s="197" t="s">
        <v>204</v>
      </c>
      <c r="G120" s="194"/>
      <c r="H120" s="198">
        <v>151</v>
      </c>
      <c r="I120" s="199"/>
      <c r="J120" s="194"/>
      <c r="K120" s="194"/>
      <c r="L120" s="200"/>
      <c r="M120" s="201"/>
      <c r="N120" s="202"/>
      <c r="O120" s="202"/>
      <c r="P120" s="202"/>
      <c r="Q120" s="202"/>
      <c r="R120" s="202"/>
      <c r="S120" s="202"/>
      <c r="T120" s="203"/>
      <c r="AT120" s="204" t="s">
        <v>146</v>
      </c>
      <c r="AU120" s="204" t="s">
        <v>84</v>
      </c>
      <c r="AV120" s="11" t="s">
        <v>84</v>
      </c>
      <c r="AW120" s="11" t="s">
        <v>38</v>
      </c>
      <c r="AX120" s="11" t="s">
        <v>75</v>
      </c>
      <c r="AY120" s="204" t="s">
        <v>130</v>
      </c>
    </row>
    <row r="121" spans="2:65" s="1" customFormat="1" ht="31.5" customHeight="1">
      <c r="B121" s="34"/>
      <c r="C121" s="179" t="s">
        <v>205</v>
      </c>
      <c r="D121" s="179" t="s">
        <v>131</v>
      </c>
      <c r="E121" s="180" t="s">
        <v>206</v>
      </c>
      <c r="F121" s="181" t="s">
        <v>207</v>
      </c>
      <c r="G121" s="182" t="s">
        <v>155</v>
      </c>
      <c r="H121" s="183">
        <v>101.6</v>
      </c>
      <c r="I121" s="184"/>
      <c r="J121" s="185">
        <f>ROUND(I121*H121,2)</f>
        <v>0</v>
      </c>
      <c r="K121" s="181" t="s">
        <v>140</v>
      </c>
      <c r="L121" s="54"/>
      <c r="M121" s="186" t="s">
        <v>22</v>
      </c>
      <c r="N121" s="187" t="s">
        <v>46</v>
      </c>
      <c r="O121" s="35"/>
      <c r="P121" s="188">
        <f>O121*H121</f>
        <v>0</v>
      </c>
      <c r="Q121" s="188">
        <v>0</v>
      </c>
      <c r="R121" s="188">
        <f>Q121*H121</f>
        <v>0</v>
      </c>
      <c r="S121" s="188">
        <v>0</v>
      </c>
      <c r="T121" s="189">
        <f>S121*H121</f>
        <v>0</v>
      </c>
      <c r="AR121" s="17" t="s">
        <v>135</v>
      </c>
      <c r="AT121" s="17" t="s">
        <v>131</v>
      </c>
      <c r="AU121" s="17" t="s">
        <v>84</v>
      </c>
      <c r="AY121" s="17" t="s">
        <v>130</v>
      </c>
      <c r="BE121" s="190">
        <f>IF(N121="základní",J121,0)</f>
        <v>0</v>
      </c>
      <c r="BF121" s="190">
        <f>IF(N121="snížená",J121,0)</f>
        <v>0</v>
      </c>
      <c r="BG121" s="190">
        <f>IF(N121="zákl. přenesená",J121,0)</f>
        <v>0</v>
      </c>
      <c r="BH121" s="190">
        <f>IF(N121="sníž. přenesená",J121,0)</f>
        <v>0</v>
      </c>
      <c r="BI121" s="190">
        <f>IF(N121="nulová",J121,0)</f>
        <v>0</v>
      </c>
      <c r="BJ121" s="17" t="s">
        <v>23</v>
      </c>
      <c r="BK121" s="190">
        <f>ROUND(I121*H121,2)</f>
        <v>0</v>
      </c>
      <c r="BL121" s="17" t="s">
        <v>135</v>
      </c>
      <c r="BM121" s="17" t="s">
        <v>208</v>
      </c>
    </row>
    <row r="122" spans="2:47" s="1" customFormat="1" ht="148.5">
      <c r="B122" s="34"/>
      <c r="C122" s="56"/>
      <c r="D122" s="205" t="s">
        <v>157</v>
      </c>
      <c r="E122" s="56"/>
      <c r="F122" s="206" t="s">
        <v>209</v>
      </c>
      <c r="G122" s="56"/>
      <c r="H122" s="56"/>
      <c r="I122" s="152"/>
      <c r="J122" s="56"/>
      <c r="K122" s="56"/>
      <c r="L122" s="54"/>
      <c r="M122" s="71"/>
      <c r="N122" s="35"/>
      <c r="O122" s="35"/>
      <c r="P122" s="35"/>
      <c r="Q122" s="35"/>
      <c r="R122" s="35"/>
      <c r="S122" s="35"/>
      <c r="T122" s="72"/>
      <c r="AT122" s="17" t="s">
        <v>157</v>
      </c>
      <c r="AU122" s="17" t="s">
        <v>84</v>
      </c>
    </row>
    <row r="123" spans="2:51" s="11" customFormat="1" ht="13.5">
      <c r="B123" s="193"/>
      <c r="C123" s="194"/>
      <c r="D123" s="195" t="s">
        <v>146</v>
      </c>
      <c r="E123" s="196" t="s">
        <v>22</v>
      </c>
      <c r="F123" s="197" t="s">
        <v>210</v>
      </c>
      <c r="G123" s="194"/>
      <c r="H123" s="198">
        <v>101.6</v>
      </c>
      <c r="I123" s="199"/>
      <c r="J123" s="194"/>
      <c r="K123" s="194"/>
      <c r="L123" s="200"/>
      <c r="M123" s="201"/>
      <c r="N123" s="202"/>
      <c r="O123" s="202"/>
      <c r="P123" s="202"/>
      <c r="Q123" s="202"/>
      <c r="R123" s="202"/>
      <c r="S123" s="202"/>
      <c r="T123" s="203"/>
      <c r="AT123" s="204" t="s">
        <v>146</v>
      </c>
      <c r="AU123" s="204" t="s">
        <v>84</v>
      </c>
      <c r="AV123" s="11" t="s">
        <v>84</v>
      </c>
      <c r="AW123" s="11" t="s">
        <v>38</v>
      </c>
      <c r="AX123" s="11" t="s">
        <v>23</v>
      </c>
      <c r="AY123" s="204" t="s">
        <v>130</v>
      </c>
    </row>
    <row r="124" spans="2:65" s="1" customFormat="1" ht="57" customHeight="1">
      <c r="B124" s="34"/>
      <c r="C124" s="179" t="s">
        <v>211</v>
      </c>
      <c r="D124" s="179" t="s">
        <v>131</v>
      </c>
      <c r="E124" s="180" t="s">
        <v>212</v>
      </c>
      <c r="F124" s="181" t="s">
        <v>213</v>
      </c>
      <c r="G124" s="182" t="s">
        <v>155</v>
      </c>
      <c r="H124" s="183">
        <v>101.6</v>
      </c>
      <c r="I124" s="184"/>
      <c r="J124" s="185">
        <f>ROUND(I124*H124,2)</f>
        <v>0</v>
      </c>
      <c r="K124" s="181" t="s">
        <v>140</v>
      </c>
      <c r="L124" s="54"/>
      <c r="M124" s="186" t="s">
        <v>22</v>
      </c>
      <c r="N124" s="187" t="s">
        <v>46</v>
      </c>
      <c r="O124" s="35"/>
      <c r="P124" s="188">
        <f>O124*H124</f>
        <v>0</v>
      </c>
      <c r="Q124" s="188">
        <v>0</v>
      </c>
      <c r="R124" s="188">
        <f>Q124*H124</f>
        <v>0</v>
      </c>
      <c r="S124" s="188">
        <v>0</v>
      </c>
      <c r="T124" s="189">
        <f>S124*H124</f>
        <v>0</v>
      </c>
      <c r="AR124" s="17" t="s">
        <v>135</v>
      </c>
      <c r="AT124" s="17" t="s">
        <v>131</v>
      </c>
      <c r="AU124" s="17" t="s">
        <v>84</v>
      </c>
      <c r="AY124" s="17" t="s">
        <v>130</v>
      </c>
      <c r="BE124" s="190">
        <f>IF(N124="základní",J124,0)</f>
        <v>0</v>
      </c>
      <c r="BF124" s="190">
        <f>IF(N124="snížená",J124,0)</f>
        <v>0</v>
      </c>
      <c r="BG124" s="190">
        <f>IF(N124="zákl. přenesená",J124,0)</f>
        <v>0</v>
      </c>
      <c r="BH124" s="190">
        <f>IF(N124="sníž. přenesená",J124,0)</f>
        <v>0</v>
      </c>
      <c r="BI124" s="190">
        <f>IF(N124="nulová",J124,0)</f>
        <v>0</v>
      </c>
      <c r="BJ124" s="17" t="s">
        <v>23</v>
      </c>
      <c r="BK124" s="190">
        <f>ROUND(I124*H124,2)</f>
        <v>0</v>
      </c>
      <c r="BL124" s="17" t="s">
        <v>135</v>
      </c>
      <c r="BM124" s="17" t="s">
        <v>214</v>
      </c>
    </row>
    <row r="125" spans="2:51" s="11" customFormat="1" ht="13.5">
      <c r="B125" s="193"/>
      <c r="C125" s="194"/>
      <c r="D125" s="195" t="s">
        <v>146</v>
      </c>
      <c r="E125" s="196" t="s">
        <v>22</v>
      </c>
      <c r="F125" s="197" t="s">
        <v>215</v>
      </c>
      <c r="G125" s="194"/>
      <c r="H125" s="198">
        <v>101.6</v>
      </c>
      <c r="I125" s="199"/>
      <c r="J125" s="194"/>
      <c r="K125" s="194"/>
      <c r="L125" s="200"/>
      <c r="M125" s="201"/>
      <c r="N125" s="202"/>
      <c r="O125" s="202"/>
      <c r="P125" s="202"/>
      <c r="Q125" s="202"/>
      <c r="R125" s="202"/>
      <c r="S125" s="202"/>
      <c r="T125" s="203"/>
      <c r="AT125" s="204" t="s">
        <v>146</v>
      </c>
      <c r="AU125" s="204" t="s">
        <v>84</v>
      </c>
      <c r="AV125" s="11" t="s">
        <v>84</v>
      </c>
      <c r="AW125" s="11" t="s">
        <v>38</v>
      </c>
      <c r="AX125" s="11" t="s">
        <v>23</v>
      </c>
      <c r="AY125" s="204" t="s">
        <v>130</v>
      </c>
    </row>
    <row r="126" spans="2:65" s="1" customFormat="1" ht="44.25" customHeight="1">
      <c r="B126" s="34"/>
      <c r="C126" s="179" t="s">
        <v>8</v>
      </c>
      <c r="D126" s="179" t="s">
        <v>131</v>
      </c>
      <c r="E126" s="180" t="s">
        <v>216</v>
      </c>
      <c r="F126" s="181" t="s">
        <v>217</v>
      </c>
      <c r="G126" s="182" t="s">
        <v>155</v>
      </c>
      <c r="H126" s="183">
        <v>101.6</v>
      </c>
      <c r="I126" s="184"/>
      <c r="J126" s="185">
        <f>ROUND(I126*H126,2)</f>
        <v>0</v>
      </c>
      <c r="K126" s="181" t="s">
        <v>140</v>
      </c>
      <c r="L126" s="54"/>
      <c r="M126" s="186" t="s">
        <v>22</v>
      </c>
      <c r="N126" s="187" t="s">
        <v>46</v>
      </c>
      <c r="O126" s="35"/>
      <c r="P126" s="188">
        <f>O126*H126</f>
        <v>0</v>
      </c>
      <c r="Q126" s="188">
        <v>0</v>
      </c>
      <c r="R126" s="188">
        <f>Q126*H126</f>
        <v>0</v>
      </c>
      <c r="S126" s="188">
        <v>0</v>
      </c>
      <c r="T126" s="189">
        <f>S126*H126</f>
        <v>0</v>
      </c>
      <c r="AR126" s="17" t="s">
        <v>135</v>
      </c>
      <c r="AT126" s="17" t="s">
        <v>131</v>
      </c>
      <c r="AU126" s="17" t="s">
        <v>84</v>
      </c>
      <c r="AY126" s="17" t="s">
        <v>130</v>
      </c>
      <c r="BE126" s="190">
        <f>IF(N126="základní",J126,0)</f>
        <v>0</v>
      </c>
      <c r="BF126" s="190">
        <f>IF(N126="snížená",J126,0)</f>
        <v>0</v>
      </c>
      <c r="BG126" s="190">
        <f>IF(N126="zákl. přenesená",J126,0)</f>
        <v>0</v>
      </c>
      <c r="BH126" s="190">
        <f>IF(N126="sníž. přenesená",J126,0)</f>
        <v>0</v>
      </c>
      <c r="BI126" s="190">
        <f>IF(N126="nulová",J126,0)</f>
        <v>0</v>
      </c>
      <c r="BJ126" s="17" t="s">
        <v>23</v>
      </c>
      <c r="BK126" s="190">
        <f>ROUND(I126*H126,2)</f>
        <v>0</v>
      </c>
      <c r="BL126" s="17" t="s">
        <v>135</v>
      </c>
      <c r="BM126" s="17" t="s">
        <v>218</v>
      </c>
    </row>
    <row r="127" spans="2:47" s="1" customFormat="1" ht="409.5">
      <c r="B127" s="34"/>
      <c r="C127" s="56"/>
      <c r="D127" s="205" t="s">
        <v>157</v>
      </c>
      <c r="E127" s="56"/>
      <c r="F127" s="206" t="s">
        <v>219</v>
      </c>
      <c r="G127" s="56"/>
      <c r="H127" s="56"/>
      <c r="I127" s="152"/>
      <c r="J127" s="56"/>
      <c r="K127" s="56"/>
      <c r="L127" s="54"/>
      <c r="M127" s="71"/>
      <c r="N127" s="35"/>
      <c r="O127" s="35"/>
      <c r="P127" s="35"/>
      <c r="Q127" s="35"/>
      <c r="R127" s="35"/>
      <c r="S127" s="35"/>
      <c r="T127" s="72"/>
      <c r="AT127" s="17" t="s">
        <v>157</v>
      </c>
      <c r="AU127" s="17" t="s">
        <v>84</v>
      </c>
    </row>
    <row r="128" spans="2:51" s="11" customFormat="1" ht="13.5">
      <c r="B128" s="193"/>
      <c r="C128" s="194"/>
      <c r="D128" s="195" t="s">
        <v>146</v>
      </c>
      <c r="E128" s="196" t="s">
        <v>22</v>
      </c>
      <c r="F128" s="197" t="s">
        <v>215</v>
      </c>
      <c r="G128" s="194"/>
      <c r="H128" s="198">
        <v>101.6</v>
      </c>
      <c r="I128" s="199"/>
      <c r="J128" s="194"/>
      <c r="K128" s="194"/>
      <c r="L128" s="200"/>
      <c r="M128" s="201"/>
      <c r="N128" s="202"/>
      <c r="O128" s="202"/>
      <c r="P128" s="202"/>
      <c r="Q128" s="202"/>
      <c r="R128" s="202"/>
      <c r="S128" s="202"/>
      <c r="T128" s="203"/>
      <c r="AT128" s="204" t="s">
        <v>146</v>
      </c>
      <c r="AU128" s="204" t="s">
        <v>84</v>
      </c>
      <c r="AV128" s="11" t="s">
        <v>84</v>
      </c>
      <c r="AW128" s="11" t="s">
        <v>38</v>
      </c>
      <c r="AX128" s="11" t="s">
        <v>23</v>
      </c>
      <c r="AY128" s="204" t="s">
        <v>130</v>
      </c>
    </row>
    <row r="129" spans="2:65" s="1" customFormat="1" ht="22.5" customHeight="1">
      <c r="B129" s="34"/>
      <c r="C129" s="179" t="s">
        <v>220</v>
      </c>
      <c r="D129" s="179" t="s">
        <v>131</v>
      </c>
      <c r="E129" s="180" t="s">
        <v>221</v>
      </c>
      <c r="F129" s="181" t="s">
        <v>222</v>
      </c>
      <c r="G129" s="182" t="s">
        <v>155</v>
      </c>
      <c r="H129" s="183">
        <v>418.308</v>
      </c>
      <c r="I129" s="184"/>
      <c r="J129" s="185">
        <f>ROUND(I129*H129,2)</f>
        <v>0</v>
      </c>
      <c r="K129" s="181" t="s">
        <v>22</v>
      </c>
      <c r="L129" s="54"/>
      <c r="M129" s="186" t="s">
        <v>22</v>
      </c>
      <c r="N129" s="187" t="s">
        <v>46</v>
      </c>
      <c r="O129" s="35"/>
      <c r="P129" s="188">
        <f>O129*H129</f>
        <v>0</v>
      </c>
      <c r="Q129" s="188">
        <v>0</v>
      </c>
      <c r="R129" s="188">
        <f>Q129*H129</f>
        <v>0</v>
      </c>
      <c r="S129" s="188">
        <v>0</v>
      </c>
      <c r="T129" s="189">
        <f>S129*H129</f>
        <v>0</v>
      </c>
      <c r="AR129" s="17" t="s">
        <v>135</v>
      </c>
      <c r="AT129" s="17" t="s">
        <v>131</v>
      </c>
      <c r="AU129" s="17" t="s">
        <v>84</v>
      </c>
      <c r="AY129" s="17" t="s">
        <v>130</v>
      </c>
      <c r="BE129" s="190">
        <f>IF(N129="základní",J129,0)</f>
        <v>0</v>
      </c>
      <c r="BF129" s="190">
        <f>IF(N129="snížená",J129,0)</f>
        <v>0</v>
      </c>
      <c r="BG129" s="190">
        <f>IF(N129="zákl. přenesená",J129,0)</f>
        <v>0</v>
      </c>
      <c r="BH129" s="190">
        <f>IF(N129="sníž. přenesená",J129,0)</f>
        <v>0</v>
      </c>
      <c r="BI129" s="190">
        <f>IF(N129="nulová",J129,0)</f>
        <v>0</v>
      </c>
      <c r="BJ129" s="17" t="s">
        <v>23</v>
      </c>
      <c r="BK129" s="190">
        <f>ROUND(I129*H129,2)</f>
        <v>0</v>
      </c>
      <c r="BL129" s="17" t="s">
        <v>135</v>
      </c>
      <c r="BM129" s="17" t="s">
        <v>223</v>
      </c>
    </row>
    <row r="130" spans="2:47" s="1" customFormat="1" ht="27">
      <c r="B130" s="34"/>
      <c r="C130" s="56"/>
      <c r="D130" s="205" t="s">
        <v>159</v>
      </c>
      <c r="E130" s="56"/>
      <c r="F130" s="206" t="s">
        <v>224</v>
      </c>
      <c r="G130" s="56"/>
      <c r="H130" s="56"/>
      <c r="I130" s="152"/>
      <c r="J130" s="56"/>
      <c r="K130" s="56"/>
      <c r="L130" s="54"/>
      <c r="M130" s="71"/>
      <c r="N130" s="35"/>
      <c r="O130" s="35"/>
      <c r="P130" s="35"/>
      <c r="Q130" s="35"/>
      <c r="R130" s="35"/>
      <c r="S130" s="35"/>
      <c r="T130" s="72"/>
      <c r="AT130" s="17" t="s">
        <v>159</v>
      </c>
      <c r="AU130" s="17" t="s">
        <v>84</v>
      </c>
    </row>
    <row r="131" spans="2:51" s="11" customFormat="1" ht="13.5">
      <c r="B131" s="193"/>
      <c r="C131" s="194"/>
      <c r="D131" s="205" t="s">
        <v>146</v>
      </c>
      <c r="E131" s="218" t="s">
        <v>22</v>
      </c>
      <c r="F131" s="219" t="s">
        <v>225</v>
      </c>
      <c r="G131" s="194"/>
      <c r="H131" s="220">
        <v>283.68</v>
      </c>
      <c r="I131" s="199"/>
      <c r="J131" s="194"/>
      <c r="K131" s="194"/>
      <c r="L131" s="200"/>
      <c r="M131" s="201"/>
      <c r="N131" s="202"/>
      <c r="O131" s="202"/>
      <c r="P131" s="202"/>
      <c r="Q131" s="202"/>
      <c r="R131" s="202"/>
      <c r="S131" s="202"/>
      <c r="T131" s="203"/>
      <c r="AT131" s="204" t="s">
        <v>146</v>
      </c>
      <c r="AU131" s="204" t="s">
        <v>84</v>
      </c>
      <c r="AV131" s="11" t="s">
        <v>84</v>
      </c>
      <c r="AW131" s="11" t="s">
        <v>38</v>
      </c>
      <c r="AX131" s="11" t="s">
        <v>75</v>
      </c>
      <c r="AY131" s="204" t="s">
        <v>130</v>
      </c>
    </row>
    <row r="132" spans="2:51" s="11" customFormat="1" ht="13.5">
      <c r="B132" s="193"/>
      <c r="C132" s="194"/>
      <c r="D132" s="205" t="s">
        <v>146</v>
      </c>
      <c r="E132" s="218" t="s">
        <v>22</v>
      </c>
      <c r="F132" s="219" t="s">
        <v>198</v>
      </c>
      <c r="G132" s="194"/>
      <c r="H132" s="220">
        <v>101.6</v>
      </c>
      <c r="I132" s="199"/>
      <c r="J132" s="194"/>
      <c r="K132" s="194"/>
      <c r="L132" s="200"/>
      <c r="M132" s="201"/>
      <c r="N132" s="202"/>
      <c r="O132" s="202"/>
      <c r="P132" s="202"/>
      <c r="Q132" s="202"/>
      <c r="R132" s="202"/>
      <c r="S132" s="202"/>
      <c r="T132" s="203"/>
      <c r="AT132" s="204" t="s">
        <v>146</v>
      </c>
      <c r="AU132" s="204" t="s">
        <v>84</v>
      </c>
      <c r="AV132" s="11" t="s">
        <v>84</v>
      </c>
      <c r="AW132" s="11" t="s">
        <v>38</v>
      </c>
      <c r="AX132" s="11" t="s">
        <v>75</v>
      </c>
      <c r="AY132" s="204" t="s">
        <v>130</v>
      </c>
    </row>
    <row r="133" spans="2:51" s="11" customFormat="1" ht="13.5">
      <c r="B133" s="193"/>
      <c r="C133" s="194"/>
      <c r="D133" s="205" t="s">
        <v>146</v>
      </c>
      <c r="E133" s="218" t="s">
        <v>22</v>
      </c>
      <c r="F133" s="219" t="s">
        <v>226</v>
      </c>
      <c r="G133" s="194"/>
      <c r="H133" s="220">
        <v>2.328</v>
      </c>
      <c r="I133" s="199"/>
      <c r="J133" s="194"/>
      <c r="K133" s="194"/>
      <c r="L133" s="200"/>
      <c r="M133" s="201"/>
      <c r="N133" s="202"/>
      <c r="O133" s="202"/>
      <c r="P133" s="202"/>
      <c r="Q133" s="202"/>
      <c r="R133" s="202"/>
      <c r="S133" s="202"/>
      <c r="T133" s="203"/>
      <c r="AT133" s="204" t="s">
        <v>146</v>
      </c>
      <c r="AU133" s="204" t="s">
        <v>84</v>
      </c>
      <c r="AV133" s="11" t="s">
        <v>84</v>
      </c>
      <c r="AW133" s="11" t="s">
        <v>38</v>
      </c>
      <c r="AX133" s="11" t="s">
        <v>75</v>
      </c>
      <c r="AY133" s="204" t="s">
        <v>130</v>
      </c>
    </row>
    <row r="134" spans="2:51" s="11" customFormat="1" ht="13.5">
      <c r="B134" s="193"/>
      <c r="C134" s="194"/>
      <c r="D134" s="205" t="s">
        <v>146</v>
      </c>
      <c r="E134" s="218" t="s">
        <v>22</v>
      </c>
      <c r="F134" s="219" t="s">
        <v>227</v>
      </c>
      <c r="G134" s="194"/>
      <c r="H134" s="220">
        <v>1.9</v>
      </c>
      <c r="I134" s="199"/>
      <c r="J134" s="194"/>
      <c r="K134" s="194"/>
      <c r="L134" s="200"/>
      <c r="M134" s="201"/>
      <c r="N134" s="202"/>
      <c r="O134" s="202"/>
      <c r="P134" s="202"/>
      <c r="Q134" s="202"/>
      <c r="R134" s="202"/>
      <c r="S134" s="202"/>
      <c r="T134" s="203"/>
      <c r="AT134" s="204" t="s">
        <v>146</v>
      </c>
      <c r="AU134" s="204" t="s">
        <v>84</v>
      </c>
      <c r="AV134" s="11" t="s">
        <v>84</v>
      </c>
      <c r="AW134" s="11" t="s">
        <v>38</v>
      </c>
      <c r="AX134" s="11" t="s">
        <v>75</v>
      </c>
      <c r="AY134" s="204" t="s">
        <v>130</v>
      </c>
    </row>
    <row r="135" spans="2:51" s="11" customFormat="1" ht="13.5">
      <c r="B135" s="193"/>
      <c r="C135" s="194"/>
      <c r="D135" s="195" t="s">
        <v>146</v>
      </c>
      <c r="E135" s="196" t="s">
        <v>22</v>
      </c>
      <c r="F135" s="197" t="s">
        <v>228</v>
      </c>
      <c r="G135" s="194"/>
      <c r="H135" s="198">
        <v>28.8</v>
      </c>
      <c r="I135" s="199"/>
      <c r="J135" s="194"/>
      <c r="K135" s="194"/>
      <c r="L135" s="200"/>
      <c r="M135" s="201"/>
      <c r="N135" s="202"/>
      <c r="O135" s="202"/>
      <c r="P135" s="202"/>
      <c r="Q135" s="202"/>
      <c r="R135" s="202"/>
      <c r="S135" s="202"/>
      <c r="T135" s="203"/>
      <c r="AT135" s="204" t="s">
        <v>146</v>
      </c>
      <c r="AU135" s="204" t="s">
        <v>84</v>
      </c>
      <c r="AV135" s="11" t="s">
        <v>84</v>
      </c>
      <c r="AW135" s="11" t="s">
        <v>38</v>
      </c>
      <c r="AX135" s="11" t="s">
        <v>75</v>
      </c>
      <c r="AY135" s="204" t="s">
        <v>130</v>
      </c>
    </row>
    <row r="136" spans="2:65" s="1" customFormat="1" ht="44.25" customHeight="1">
      <c r="B136" s="34"/>
      <c r="C136" s="179" t="s">
        <v>229</v>
      </c>
      <c r="D136" s="179" t="s">
        <v>131</v>
      </c>
      <c r="E136" s="180" t="s">
        <v>230</v>
      </c>
      <c r="F136" s="181" t="s">
        <v>231</v>
      </c>
      <c r="G136" s="182" t="s">
        <v>155</v>
      </c>
      <c r="H136" s="183">
        <v>418.308</v>
      </c>
      <c r="I136" s="184"/>
      <c r="J136" s="185">
        <f>ROUND(I136*H136,2)</f>
        <v>0</v>
      </c>
      <c r="K136" s="181" t="s">
        <v>140</v>
      </c>
      <c r="L136" s="54"/>
      <c r="M136" s="186" t="s">
        <v>22</v>
      </c>
      <c r="N136" s="187" t="s">
        <v>46</v>
      </c>
      <c r="O136" s="35"/>
      <c r="P136" s="188">
        <f>O136*H136</f>
        <v>0</v>
      </c>
      <c r="Q136" s="188">
        <v>0</v>
      </c>
      <c r="R136" s="188">
        <f>Q136*H136</f>
        <v>0</v>
      </c>
      <c r="S136" s="188">
        <v>0</v>
      </c>
      <c r="T136" s="189">
        <f>S136*H136</f>
        <v>0</v>
      </c>
      <c r="AR136" s="17" t="s">
        <v>135</v>
      </c>
      <c r="AT136" s="17" t="s">
        <v>131</v>
      </c>
      <c r="AU136" s="17" t="s">
        <v>84</v>
      </c>
      <c r="AY136" s="17" t="s">
        <v>130</v>
      </c>
      <c r="BE136" s="190">
        <f>IF(N136="základní",J136,0)</f>
        <v>0</v>
      </c>
      <c r="BF136" s="190">
        <f>IF(N136="snížená",J136,0)</f>
        <v>0</v>
      </c>
      <c r="BG136" s="190">
        <f>IF(N136="zákl. přenesená",J136,0)</f>
        <v>0</v>
      </c>
      <c r="BH136" s="190">
        <f>IF(N136="sníž. přenesená",J136,0)</f>
        <v>0</v>
      </c>
      <c r="BI136" s="190">
        <f>IF(N136="nulová",J136,0)</f>
        <v>0</v>
      </c>
      <c r="BJ136" s="17" t="s">
        <v>23</v>
      </c>
      <c r="BK136" s="190">
        <f>ROUND(I136*H136,2)</f>
        <v>0</v>
      </c>
      <c r="BL136" s="17" t="s">
        <v>135</v>
      </c>
      <c r="BM136" s="17" t="s">
        <v>232</v>
      </c>
    </row>
    <row r="137" spans="2:47" s="1" customFormat="1" ht="270">
      <c r="B137" s="34"/>
      <c r="C137" s="56"/>
      <c r="D137" s="205" t="s">
        <v>157</v>
      </c>
      <c r="E137" s="56"/>
      <c r="F137" s="206" t="s">
        <v>233</v>
      </c>
      <c r="G137" s="56"/>
      <c r="H137" s="56"/>
      <c r="I137" s="152"/>
      <c r="J137" s="56"/>
      <c r="K137" s="56"/>
      <c r="L137" s="54"/>
      <c r="M137" s="71"/>
      <c r="N137" s="35"/>
      <c r="O137" s="35"/>
      <c r="P137" s="35"/>
      <c r="Q137" s="35"/>
      <c r="R137" s="35"/>
      <c r="S137" s="35"/>
      <c r="T137" s="72"/>
      <c r="AT137" s="17" t="s">
        <v>157</v>
      </c>
      <c r="AU137" s="17" t="s">
        <v>84</v>
      </c>
    </row>
    <row r="138" spans="2:51" s="11" customFormat="1" ht="13.5">
      <c r="B138" s="193"/>
      <c r="C138" s="194"/>
      <c r="D138" s="195" t="s">
        <v>146</v>
      </c>
      <c r="E138" s="196" t="s">
        <v>22</v>
      </c>
      <c r="F138" s="197" t="s">
        <v>234</v>
      </c>
      <c r="G138" s="194"/>
      <c r="H138" s="198">
        <v>418.308</v>
      </c>
      <c r="I138" s="199"/>
      <c r="J138" s="194"/>
      <c r="K138" s="194"/>
      <c r="L138" s="200"/>
      <c r="M138" s="201"/>
      <c r="N138" s="202"/>
      <c r="O138" s="202"/>
      <c r="P138" s="202"/>
      <c r="Q138" s="202"/>
      <c r="R138" s="202"/>
      <c r="S138" s="202"/>
      <c r="T138" s="203"/>
      <c r="AT138" s="204" t="s">
        <v>146</v>
      </c>
      <c r="AU138" s="204" t="s">
        <v>84</v>
      </c>
      <c r="AV138" s="11" t="s">
        <v>84</v>
      </c>
      <c r="AW138" s="11" t="s">
        <v>38</v>
      </c>
      <c r="AX138" s="11" t="s">
        <v>75</v>
      </c>
      <c r="AY138" s="204" t="s">
        <v>130</v>
      </c>
    </row>
    <row r="139" spans="2:65" s="1" customFormat="1" ht="44.25" customHeight="1">
      <c r="B139" s="34"/>
      <c r="C139" s="179" t="s">
        <v>235</v>
      </c>
      <c r="D139" s="179" t="s">
        <v>131</v>
      </c>
      <c r="E139" s="180" t="s">
        <v>236</v>
      </c>
      <c r="F139" s="181" t="s">
        <v>237</v>
      </c>
      <c r="G139" s="182" t="s">
        <v>155</v>
      </c>
      <c r="H139" s="183">
        <v>399.189</v>
      </c>
      <c r="I139" s="184"/>
      <c r="J139" s="185">
        <f>ROUND(I139*H139,2)</f>
        <v>0</v>
      </c>
      <c r="K139" s="181" t="s">
        <v>140</v>
      </c>
      <c r="L139" s="54"/>
      <c r="M139" s="186" t="s">
        <v>22</v>
      </c>
      <c r="N139" s="187" t="s">
        <v>46</v>
      </c>
      <c r="O139" s="35"/>
      <c r="P139" s="188">
        <f>O139*H139</f>
        <v>0</v>
      </c>
      <c r="Q139" s="188">
        <v>0</v>
      </c>
      <c r="R139" s="188">
        <f>Q139*H139</f>
        <v>0</v>
      </c>
      <c r="S139" s="188">
        <v>0</v>
      </c>
      <c r="T139" s="189">
        <f>S139*H139</f>
        <v>0</v>
      </c>
      <c r="AR139" s="17" t="s">
        <v>135</v>
      </c>
      <c r="AT139" s="17" t="s">
        <v>131</v>
      </c>
      <c r="AU139" s="17" t="s">
        <v>84</v>
      </c>
      <c r="AY139" s="17" t="s">
        <v>130</v>
      </c>
      <c r="BE139" s="190">
        <f>IF(N139="základní",J139,0)</f>
        <v>0</v>
      </c>
      <c r="BF139" s="190">
        <f>IF(N139="snížená",J139,0)</f>
        <v>0</v>
      </c>
      <c r="BG139" s="190">
        <f>IF(N139="zákl. přenesená",J139,0)</f>
        <v>0</v>
      </c>
      <c r="BH139" s="190">
        <f>IF(N139="sníž. přenesená",J139,0)</f>
        <v>0</v>
      </c>
      <c r="BI139" s="190">
        <f>IF(N139="nulová",J139,0)</f>
        <v>0</v>
      </c>
      <c r="BJ139" s="17" t="s">
        <v>23</v>
      </c>
      <c r="BK139" s="190">
        <f>ROUND(I139*H139,2)</f>
        <v>0</v>
      </c>
      <c r="BL139" s="17" t="s">
        <v>135</v>
      </c>
      <c r="BM139" s="17" t="s">
        <v>238</v>
      </c>
    </row>
    <row r="140" spans="2:47" s="1" customFormat="1" ht="189">
      <c r="B140" s="34"/>
      <c r="C140" s="56"/>
      <c r="D140" s="205" t="s">
        <v>157</v>
      </c>
      <c r="E140" s="56"/>
      <c r="F140" s="206" t="s">
        <v>196</v>
      </c>
      <c r="G140" s="56"/>
      <c r="H140" s="56"/>
      <c r="I140" s="152"/>
      <c r="J140" s="56"/>
      <c r="K140" s="56"/>
      <c r="L140" s="54"/>
      <c r="M140" s="71"/>
      <c r="N140" s="35"/>
      <c r="O140" s="35"/>
      <c r="P140" s="35"/>
      <c r="Q140" s="35"/>
      <c r="R140" s="35"/>
      <c r="S140" s="35"/>
      <c r="T140" s="72"/>
      <c r="AT140" s="17" t="s">
        <v>157</v>
      </c>
      <c r="AU140" s="17" t="s">
        <v>84</v>
      </c>
    </row>
    <row r="141" spans="2:51" s="11" customFormat="1" ht="13.5">
      <c r="B141" s="193"/>
      <c r="C141" s="194"/>
      <c r="D141" s="195" t="s">
        <v>146</v>
      </c>
      <c r="E141" s="196" t="s">
        <v>22</v>
      </c>
      <c r="F141" s="197" t="s">
        <v>239</v>
      </c>
      <c r="G141" s="194"/>
      <c r="H141" s="198">
        <v>399.189</v>
      </c>
      <c r="I141" s="199"/>
      <c r="J141" s="194"/>
      <c r="K141" s="194"/>
      <c r="L141" s="200"/>
      <c r="M141" s="201"/>
      <c r="N141" s="202"/>
      <c r="O141" s="202"/>
      <c r="P141" s="202"/>
      <c r="Q141" s="202"/>
      <c r="R141" s="202"/>
      <c r="S141" s="202"/>
      <c r="T141" s="203"/>
      <c r="AT141" s="204" t="s">
        <v>146</v>
      </c>
      <c r="AU141" s="204" t="s">
        <v>84</v>
      </c>
      <c r="AV141" s="11" t="s">
        <v>84</v>
      </c>
      <c r="AW141" s="11" t="s">
        <v>38</v>
      </c>
      <c r="AX141" s="11" t="s">
        <v>75</v>
      </c>
      <c r="AY141" s="204" t="s">
        <v>130</v>
      </c>
    </row>
    <row r="142" spans="2:65" s="1" customFormat="1" ht="22.5" customHeight="1">
      <c r="B142" s="34"/>
      <c r="C142" s="179" t="s">
        <v>240</v>
      </c>
      <c r="D142" s="179" t="s">
        <v>131</v>
      </c>
      <c r="E142" s="180" t="s">
        <v>241</v>
      </c>
      <c r="F142" s="181" t="s">
        <v>242</v>
      </c>
      <c r="G142" s="182" t="s">
        <v>243</v>
      </c>
      <c r="H142" s="183">
        <v>718.54</v>
      </c>
      <c r="I142" s="184"/>
      <c r="J142" s="185">
        <f>ROUND(I142*H142,2)</f>
        <v>0</v>
      </c>
      <c r="K142" s="181" t="s">
        <v>140</v>
      </c>
      <c r="L142" s="54"/>
      <c r="M142" s="186" t="s">
        <v>22</v>
      </c>
      <c r="N142" s="187" t="s">
        <v>46</v>
      </c>
      <c r="O142" s="35"/>
      <c r="P142" s="188">
        <f>O142*H142</f>
        <v>0</v>
      </c>
      <c r="Q142" s="188">
        <v>0</v>
      </c>
      <c r="R142" s="188">
        <f>Q142*H142</f>
        <v>0</v>
      </c>
      <c r="S142" s="188">
        <v>0</v>
      </c>
      <c r="T142" s="189">
        <f>S142*H142</f>
        <v>0</v>
      </c>
      <c r="AR142" s="17" t="s">
        <v>135</v>
      </c>
      <c r="AT142" s="17" t="s">
        <v>131</v>
      </c>
      <c r="AU142" s="17" t="s">
        <v>84</v>
      </c>
      <c r="AY142" s="17" t="s">
        <v>130</v>
      </c>
      <c r="BE142" s="190">
        <f>IF(N142="základní",J142,0)</f>
        <v>0</v>
      </c>
      <c r="BF142" s="190">
        <f>IF(N142="snížená",J142,0)</f>
        <v>0</v>
      </c>
      <c r="BG142" s="190">
        <f>IF(N142="zákl. přenesená",J142,0)</f>
        <v>0</v>
      </c>
      <c r="BH142" s="190">
        <f>IF(N142="sníž. přenesená",J142,0)</f>
        <v>0</v>
      </c>
      <c r="BI142" s="190">
        <f>IF(N142="nulová",J142,0)</f>
        <v>0</v>
      </c>
      <c r="BJ142" s="17" t="s">
        <v>23</v>
      </c>
      <c r="BK142" s="190">
        <f>ROUND(I142*H142,2)</f>
        <v>0</v>
      </c>
      <c r="BL142" s="17" t="s">
        <v>135</v>
      </c>
      <c r="BM142" s="17" t="s">
        <v>244</v>
      </c>
    </row>
    <row r="143" spans="2:47" s="1" customFormat="1" ht="297">
      <c r="B143" s="34"/>
      <c r="C143" s="56"/>
      <c r="D143" s="205" t="s">
        <v>157</v>
      </c>
      <c r="E143" s="56"/>
      <c r="F143" s="206" t="s">
        <v>245</v>
      </c>
      <c r="G143" s="56"/>
      <c r="H143" s="56"/>
      <c r="I143" s="152"/>
      <c r="J143" s="56"/>
      <c r="K143" s="56"/>
      <c r="L143" s="54"/>
      <c r="M143" s="71"/>
      <c r="N143" s="35"/>
      <c r="O143" s="35"/>
      <c r="P143" s="35"/>
      <c r="Q143" s="35"/>
      <c r="R143" s="35"/>
      <c r="S143" s="35"/>
      <c r="T143" s="72"/>
      <c r="AT143" s="17" t="s">
        <v>157</v>
      </c>
      <c r="AU143" s="17" t="s">
        <v>84</v>
      </c>
    </row>
    <row r="144" spans="2:51" s="11" customFormat="1" ht="13.5">
      <c r="B144" s="193"/>
      <c r="C144" s="194"/>
      <c r="D144" s="195" t="s">
        <v>146</v>
      </c>
      <c r="E144" s="196" t="s">
        <v>22</v>
      </c>
      <c r="F144" s="197" t="s">
        <v>246</v>
      </c>
      <c r="G144" s="194"/>
      <c r="H144" s="198">
        <v>718.54</v>
      </c>
      <c r="I144" s="199"/>
      <c r="J144" s="194"/>
      <c r="K144" s="194"/>
      <c r="L144" s="200"/>
      <c r="M144" s="201"/>
      <c r="N144" s="202"/>
      <c r="O144" s="202"/>
      <c r="P144" s="202"/>
      <c r="Q144" s="202"/>
      <c r="R144" s="202"/>
      <c r="S144" s="202"/>
      <c r="T144" s="203"/>
      <c r="AT144" s="204" t="s">
        <v>146</v>
      </c>
      <c r="AU144" s="204" t="s">
        <v>84</v>
      </c>
      <c r="AV144" s="11" t="s">
        <v>84</v>
      </c>
      <c r="AW144" s="11" t="s">
        <v>38</v>
      </c>
      <c r="AX144" s="11" t="s">
        <v>75</v>
      </c>
      <c r="AY144" s="204" t="s">
        <v>130</v>
      </c>
    </row>
    <row r="145" spans="2:65" s="1" customFormat="1" ht="44.25" customHeight="1">
      <c r="B145" s="34"/>
      <c r="C145" s="179" t="s">
        <v>247</v>
      </c>
      <c r="D145" s="179" t="s">
        <v>131</v>
      </c>
      <c r="E145" s="180" t="s">
        <v>248</v>
      </c>
      <c r="F145" s="181" t="s">
        <v>249</v>
      </c>
      <c r="G145" s="182" t="s">
        <v>134</v>
      </c>
      <c r="H145" s="183">
        <v>10</v>
      </c>
      <c r="I145" s="184"/>
      <c r="J145" s="185">
        <f>ROUND(I145*H145,2)</f>
        <v>0</v>
      </c>
      <c r="K145" s="181" t="s">
        <v>140</v>
      </c>
      <c r="L145" s="54"/>
      <c r="M145" s="186" t="s">
        <v>22</v>
      </c>
      <c r="N145" s="187" t="s">
        <v>46</v>
      </c>
      <c r="O145" s="35"/>
      <c r="P145" s="188">
        <f>O145*H145</f>
        <v>0</v>
      </c>
      <c r="Q145" s="188">
        <v>0</v>
      </c>
      <c r="R145" s="188">
        <f>Q145*H145</f>
        <v>0</v>
      </c>
      <c r="S145" s="188">
        <v>0.5</v>
      </c>
      <c r="T145" s="189">
        <f>S145*H145</f>
        <v>5</v>
      </c>
      <c r="AR145" s="17" t="s">
        <v>135</v>
      </c>
      <c r="AT145" s="17" t="s">
        <v>131</v>
      </c>
      <c r="AU145" s="17" t="s">
        <v>84</v>
      </c>
      <c r="AY145" s="17" t="s">
        <v>130</v>
      </c>
      <c r="BE145" s="190">
        <f>IF(N145="základní",J145,0)</f>
        <v>0</v>
      </c>
      <c r="BF145" s="190">
        <f>IF(N145="snížená",J145,0)</f>
        <v>0</v>
      </c>
      <c r="BG145" s="190">
        <f>IF(N145="zákl. přenesená",J145,0)</f>
        <v>0</v>
      </c>
      <c r="BH145" s="190">
        <f>IF(N145="sníž. přenesená",J145,0)</f>
        <v>0</v>
      </c>
      <c r="BI145" s="190">
        <f>IF(N145="nulová",J145,0)</f>
        <v>0</v>
      </c>
      <c r="BJ145" s="17" t="s">
        <v>23</v>
      </c>
      <c r="BK145" s="190">
        <f>ROUND(I145*H145,2)</f>
        <v>0</v>
      </c>
      <c r="BL145" s="17" t="s">
        <v>135</v>
      </c>
      <c r="BM145" s="17" t="s">
        <v>250</v>
      </c>
    </row>
    <row r="146" spans="2:47" s="1" customFormat="1" ht="229.5">
      <c r="B146" s="34"/>
      <c r="C146" s="56"/>
      <c r="D146" s="205" t="s">
        <v>157</v>
      </c>
      <c r="E146" s="56"/>
      <c r="F146" s="206" t="s">
        <v>251</v>
      </c>
      <c r="G146" s="56"/>
      <c r="H146" s="56"/>
      <c r="I146" s="152"/>
      <c r="J146" s="56"/>
      <c r="K146" s="56"/>
      <c r="L146" s="54"/>
      <c r="M146" s="71"/>
      <c r="N146" s="35"/>
      <c r="O146" s="35"/>
      <c r="P146" s="35"/>
      <c r="Q146" s="35"/>
      <c r="R146" s="35"/>
      <c r="S146" s="35"/>
      <c r="T146" s="72"/>
      <c r="AT146" s="17" t="s">
        <v>157</v>
      </c>
      <c r="AU146" s="17" t="s">
        <v>84</v>
      </c>
    </row>
    <row r="147" spans="2:51" s="11" customFormat="1" ht="13.5">
      <c r="B147" s="193"/>
      <c r="C147" s="194"/>
      <c r="D147" s="195" t="s">
        <v>146</v>
      </c>
      <c r="E147" s="196" t="s">
        <v>22</v>
      </c>
      <c r="F147" s="197" t="s">
        <v>28</v>
      </c>
      <c r="G147" s="194"/>
      <c r="H147" s="198">
        <v>10</v>
      </c>
      <c r="I147" s="199"/>
      <c r="J147" s="194"/>
      <c r="K147" s="194"/>
      <c r="L147" s="200"/>
      <c r="M147" s="201"/>
      <c r="N147" s="202"/>
      <c r="O147" s="202"/>
      <c r="P147" s="202"/>
      <c r="Q147" s="202"/>
      <c r="R147" s="202"/>
      <c r="S147" s="202"/>
      <c r="T147" s="203"/>
      <c r="AT147" s="204" t="s">
        <v>146</v>
      </c>
      <c r="AU147" s="204" t="s">
        <v>84</v>
      </c>
      <c r="AV147" s="11" t="s">
        <v>84</v>
      </c>
      <c r="AW147" s="11" t="s">
        <v>38</v>
      </c>
      <c r="AX147" s="11" t="s">
        <v>23</v>
      </c>
      <c r="AY147" s="204" t="s">
        <v>130</v>
      </c>
    </row>
    <row r="148" spans="2:65" s="1" customFormat="1" ht="44.25" customHeight="1">
      <c r="B148" s="34"/>
      <c r="C148" s="179" t="s">
        <v>7</v>
      </c>
      <c r="D148" s="179" t="s">
        <v>131</v>
      </c>
      <c r="E148" s="180" t="s">
        <v>252</v>
      </c>
      <c r="F148" s="181" t="s">
        <v>253</v>
      </c>
      <c r="G148" s="182" t="s">
        <v>134</v>
      </c>
      <c r="H148" s="183">
        <v>43.25</v>
      </c>
      <c r="I148" s="184"/>
      <c r="J148" s="185">
        <f>ROUND(I148*H148,2)</f>
        <v>0</v>
      </c>
      <c r="K148" s="181" t="s">
        <v>140</v>
      </c>
      <c r="L148" s="54"/>
      <c r="M148" s="186" t="s">
        <v>22</v>
      </c>
      <c r="N148" s="187" t="s">
        <v>46</v>
      </c>
      <c r="O148" s="35"/>
      <c r="P148" s="188">
        <f>O148*H148</f>
        <v>0</v>
      </c>
      <c r="Q148" s="188">
        <v>0</v>
      </c>
      <c r="R148" s="188">
        <f>Q148*H148</f>
        <v>0</v>
      </c>
      <c r="S148" s="188">
        <v>0.098</v>
      </c>
      <c r="T148" s="189">
        <f>S148*H148</f>
        <v>4.2385</v>
      </c>
      <c r="AR148" s="17" t="s">
        <v>135</v>
      </c>
      <c r="AT148" s="17" t="s">
        <v>131</v>
      </c>
      <c r="AU148" s="17" t="s">
        <v>84</v>
      </c>
      <c r="AY148" s="17" t="s">
        <v>130</v>
      </c>
      <c r="BE148" s="190">
        <f>IF(N148="základní",J148,0)</f>
        <v>0</v>
      </c>
      <c r="BF148" s="190">
        <f>IF(N148="snížená",J148,0)</f>
        <v>0</v>
      </c>
      <c r="BG148" s="190">
        <f>IF(N148="zákl. přenesená",J148,0)</f>
        <v>0</v>
      </c>
      <c r="BH148" s="190">
        <f>IF(N148="sníž. přenesená",J148,0)</f>
        <v>0</v>
      </c>
      <c r="BI148" s="190">
        <f>IF(N148="nulová",J148,0)</f>
        <v>0</v>
      </c>
      <c r="BJ148" s="17" t="s">
        <v>23</v>
      </c>
      <c r="BK148" s="190">
        <f>ROUND(I148*H148,2)</f>
        <v>0</v>
      </c>
      <c r="BL148" s="17" t="s">
        <v>135</v>
      </c>
      <c r="BM148" s="17" t="s">
        <v>254</v>
      </c>
    </row>
    <row r="149" spans="2:47" s="1" customFormat="1" ht="229.5">
      <c r="B149" s="34"/>
      <c r="C149" s="56"/>
      <c r="D149" s="205" t="s">
        <v>157</v>
      </c>
      <c r="E149" s="56"/>
      <c r="F149" s="206" t="s">
        <v>251</v>
      </c>
      <c r="G149" s="56"/>
      <c r="H149" s="56"/>
      <c r="I149" s="152"/>
      <c r="J149" s="56"/>
      <c r="K149" s="56"/>
      <c r="L149" s="54"/>
      <c r="M149" s="71"/>
      <c r="N149" s="35"/>
      <c r="O149" s="35"/>
      <c r="P149" s="35"/>
      <c r="Q149" s="35"/>
      <c r="R149" s="35"/>
      <c r="S149" s="35"/>
      <c r="T149" s="72"/>
      <c r="AT149" s="17" t="s">
        <v>157</v>
      </c>
      <c r="AU149" s="17" t="s">
        <v>84</v>
      </c>
    </row>
    <row r="150" spans="2:51" s="11" customFormat="1" ht="13.5">
      <c r="B150" s="193"/>
      <c r="C150" s="194"/>
      <c r="D150" s="195" t="s">
        <v>146</v>
      </c>
      <c r="E150" s="196" t="s">
        <v>22</v>
      </c>
      <c r="F150" s="197" t="s">
        <v>255</v>
      </c>
      <c r="G150" s="194"/>
      <c r="H150" s="198">
        <v>43.25</v>
      </c>
      <c r="I150" s="199"/>
      <c r="J150" s="194"/>
      <c r="K150" s="194"/>
      <c r="L150" s="200"/>
      <c r="M150" s="201"/>
      <c r="N150" s="202"/>
      <c r="O150" s="202"/>
      <c r="P150" s="202"/>
      <c r="Q150" s="202"/>
      <c r="R150" s="202"/>
      <c r="S150" s="202"/>
      <c r="T150" s="203"/>
      <c r="AT150" s="204" t="s">
        <v>146</v>
      </c>
      <c r="AU150" s="204" t="s">
        <v>84</v>
      </c>
      <c r="AV150" s="11" t="s">
        <v>84</v>
      </c>
      <c r="AW150" s="11" t="s">
        <v>38</v>
      </c>
      <c r="AX150" s="11" t="s">
        <v>23</v>
      </c>
      <c r="AY150" s="204" t="s">
        <v>130</v>
      </c>
    </row>
    <row r="151" spans="2:65" s="1" customFormat="1" ht="44.25" customHeight="1">
      <c r="B151" s="34"/>
      <c r="C151" s="179" t="s">
        <v>256</v>
      </c>
      <c r="D151" s="179" t="s">
        <v>131</v>
      </c>
      <c r="E151" s="180" t="s">
        <v>257</v>
      </c>
      <c r="F151" s="181" t="s">
        <v>258</v>
      </c>
      <c r="G151" s="182" t="s">
        <v>134</v>
      </c>
      <c r="H151" s="183">
        <v>78</v>
      </c>
      <c r="I151" s="184"/>
      <c r="J151" s="185">
        <f>ROUND(I151*H151,2)</f>
        <v>0</v>
      </c>
      <c r="K151" s="181" t="s">
        <v>140</v>
      </c>
      <c r="L151" s="54"/>
      <c r="M151" s="186" t="s">
        <v>22</v>
      </c>
      <c r="N151" s="187" t="s">
        <v>46</v>
      </c>
      <c r="O151" s="35"/>
      <c r="P151" s="188">
        <f>O151*H151</f>
        <v>0</v>
      </c>
      <c r="Q151" s="188">
        <v>0</v>
      </c>
      <c r="R151" s="188">
        <f>Q151*H151</f>
        <v>0</v>
      </c>
      <c r="S151" s="188">
        <v>0.098</v>
      </c>
      <c r="T151" s="189">
        <f>S151*H151</f>
        <v>7.644</v>
      </c>
      <c r="AR151" s="17" t="s">
        <v>135</v>
      </c>
      <c r="AT151" s="17" t="s">
        <v>131</v>
      </c>
      <c r="AU151" s="17" t="s">
        <v>84</v>
      </c>
      <c r="AY151" s="17" t="s">
        <v>130</v>
      </c>
      <c r="BE151" s="190">
        <f>IF(N151="základní",J151,0)</f>
        <v>0</v>
      </c>
      <c r="BF151" s="190">
        <f>IF(N151="snížená",J151,0)</f>
        <v>0</v>
      </c>
      <c r="BG151" s="190">
        <f>IF(N151="zákl. přenesená",J151,0)</f>
        <v>0</v>
      </c>
      <c r="BH151" s="190">
        <f>IF(N151="sníž. přenesená",J151,0)</f>
        <v>0</v>
      </c>
      <c r="BI151" s="190">
        <f>IF(N151="nulová",J151,0)</f>
        <v>0</v>
      </c>
      <c r="BJ151" s="17" t="s">
        <v>23</v>
      </c>
      <c r="BK151" s="190">
        <f>ROUND(I151*H151,2)</f>
        <v>0</v>
      </c>
      <c r="BL151" s="17" t="s">
        <v>135</v>
      </c>
      <c r="BM151" s="17" t="s">
        <v>259</v>
      </c>
    </row>
    <row r="152" spans="2:51" s="11" customFormat="1" ht="13.5">
      <c r="B152" s="193"/>
      <c r="C152" s="194"/>
      <c r="D152" s="195" t="s">
        <v>146</v>
      </c>
      <c r="E152" s="196" t="s">
        <v>22</v>
      </c>
      <c r="F152" s="197" t="s">
        <v>260</v>
      </c>
      <c r="G152" s="194"/>
      <c r="H152" s="198">
        <v>78</v>
      </c>
      <c r="I152" s="199"/>
      <c r="J152" s="194"/>
      <c r="K152" s="194"/>
      <c r="L152" s="200"/>
      <c r="M152" s="201"/>
      <c r="N152" s="202"/>
      <c r="O152" s="202"/>
      <c r="P152" s="202"/>
      <c r="Q152" s="202"/>
      <c r="R152" s="202"/>
      <c r="S152" s="202"/>
      <c r="T152" s="203"/>
      <c r="AT152" s="204" t="s">
        <v>146</v>
      </c>
      <c r="AU152" s="204" t="s">
        <v>84</v>
      </c>
      <c r="AV152" s="11" t="s">
        <v>84</v>
      </c>
      <c r="AW152" s="11" t="s">
        <v>38</v>
      </c>
      <c r="AX152" s="11" t="s">
        <v>23</v>
      </c>
      <c r="AY152" s="204" t="s">
        <v>130</v>
      </c>
    </row>
    <row r="153" spans="2:65" s="1" customFormat="1" ht="31.5" customHeight="1">
      <c r="B153" s="34"/>
      <c r="C153" s="179" t="s">
        <v>261</v>
      </c>
      <c r="D153" s="179" t="s">
        <v>131</v>
      </c>
      <c r="E153" s="180" t="s">
        <v>262</v>
      </c>
      <c r="F153" s="181" t="s">
        <v>263</v>
      </c>
      <c r="G153" s="182" t="s">
        <v>134</v>
      </c>
      <c r="H153" s="183">
        <v>2413.92</v>
      </c>
      <c r="I153" s="184"/>
      <c r="J153" s="185">
        <f>ROUND(I153*H153,2)</f>
        <v>0</v>
      </c>
      <c r="K153" s="181" t="s">
        <v>140</v>
      </c>
      <c r="L153" s="54"/>
      <c r="M153" s="186" t="s">
        <v>22</v>
      </c>
      <c r="N153" s="187" t="s">
        <v>46</v>
      </c>
      <c r="O153" s="35"/>
      <c r="P153" s="188">
        <f>O153*H153</f>
        <v>0</v>
      </c>
      <c r="Q153" s="188">
        <v>5E-05</v>
      </c>
      <c r="R153" s="188">
        <f>Q153*H153</f>
        <v>0.12069600000000001</v>
      </c>
      <c r="S153" s="188">
        <v>0.128</v>
      </c>
      <c r="T153" s="189">
        <f>S153*H153</f>
        <v>308.98176</v>
      </c>
      <c r="AR153" s="17" t="s">
        <v>135</v>
      </c>
      <c r="AT153" s="17" t="s">
        <v>131</v>
      </c>
      <c r="AU153" s="17" t="s">
        <v>84</v>
      </c>
      <c r="AY153" s="17" t="s">
        <v>130</v>
      </c>
      <c r="BE153" s="190">
        <f>IF(N153="základní",J153,0)</f>
        <v>0</v>
      </c>
      <c r="BF153" s="190">
        <f>IF(N153="snížená",J153,0)</f>
        <v>0</v>
      </c>
      <c r="BG153" s="190">
        <f>IF(N153="zákl. přenesená",J153,0)</f>
        <v>0</v>
      </c>
      <c r="BH153" s="190">
        <f>IF(N153="sníž. přenesená",J153,0)</f>
        <v>0</v>
      </c>
      <c r="BI153" s="190">
        <f>IF(N153="nulová",J153,0)</f>
        <v>0</v>
      </c>
      <c r="BJ153" s="17" t="s">
        <v>23</v>
      </c>
      <c r="BK153" s="190">
        <f>ROUND(I153*H153,2)</f>
        <v>0</v>
      </c>
      <c r="BL153" s="17" t="s">
        <v>135</v>
      </c>
      <c r="BM153" s="17" t="s">
        <v>264</v>
      </c>
    </row>
    <row r="154" spans="2:51" s="11" customFormat="1" ht="13.5">
      <c r="B154" s="193"/>
      <c r="C154" s="194"/>
      <c r="D154" s="195" t="s">
        <v>146</v>
      </c>
      <c r="E154" s="196" t="s">
        <v>22</v>
      </c>
      <c r="F154" s="197" t="s">
        <v>265</v>
      </c>
      <c r="G154" s="194"/>
      <c r="H154" s="198">
        <v>2413.92</v>
      </c>
      <c r="I154" s="199"/>
      <c r="J154" s="194"/>
      <c r="K154" s="194"/>
      <c r="L154" s="200"/>
      <c r="M154" s="201"/>
      <c r="N154" s="202"/>
      <c r="O154" s="202"/>
      <c r="P154" s="202"/>
      <c r="Q154" s="202"/>
      <c r="R154" s="202"/>
      <c r="S154" s="202"/>
      <c r="T154" s="203"/>
      <c r="AT154" s="204" t="s">
        <v>146</v>
      </c>
      <c r="AU154" s="204" t="s">
        <v>84</v>
      </c>
      <c r="AV154" s="11" t="s">
        <v>84</v>
      </c>
      <c r="AW154" s="11" t="s">
        <v>38</v>
      </c>
      <c r="AX154" s="11" t="s">
        <v>23</v>
      </c>
      <c r="AY154" s="204" t="s">
        <v>130</v>
      </c>
    </row>
    <row r="155" spans="2:65" s="1" customFormat="1" ht="44.25" customHeight="1">
      <c r="B155" s="34"/>
      <c r="C155" s="179" t="s">
        <v>266</v>
      </c>
      <c r="D155" s="179" t="s">
        <v>131</v>
      </c>
      <c r="E155" s="180" t="s">
        <v>267</v>
      </c>
      <c r="F155" s="181" t="s">
        <v>268</v>
      </c>
      <c r="G155" s="182" t="s">
        <v>134</v>
      </c>
      <c r="H155" s="183">
        <v>659</v>
      </c>
      <c r="I155" s="184"/>
      <c r="J155" s="185">
        <f>ROUND(I155*H155,2)</f>
        <v>0</v>
      </c>
      <c r="K155" s="181" t="s">
        <v>140</v>
      </c>
      <c r="L155" s="54"/>
      <c r="M155" s="186" t="s">
        <v>22</v>
      </c>
      <c r="N155" s="187" t="s">
        <v>46</v>
      </c>
      <c r="O155" s="35"/>
      <c r="P155" s="188">
        <f>O155*H155</f>
        <v>0</v>
      </c>
      <c r="Q155" s="188">
        <v>0</v>
      </c>
      <c r="R155" s="188">
        <f>Q155*H155</f>
        <v>0</v>
      </c>
      <c r="S155" s="188">
        <v>0.098</v>
      </c>
      <c r="T155" s="189">
        <f>S155*H155</f>
        <v>64.58200000000001</v>
      </c>
      <c r="AR155" s="17" t="s">
        <v>135</v>
      </c>
      <c r="AT155" s="17" t="s">
        <v>131</v>
      </c>
      <c r="AU155" s="17" t="s">
        <v>84</v>
      </c>
      <c r="AY155" s="17" t="s">
        <v>130</v>
      </c>
      <c r="BE155" s="190">
        <f>IF(N155="základní",J155,0)</f>
        <v>0</v>
      </c>
      <c r="BF155" s="190">
        <f>IF(N155="snížená",J155,0)</f>
        <v>0</v>
      </c>
      <c r="BG155" s="190">
        <f>IF(N155="zákl. přenesená",J155,0)</f>
        <v>0</v>
      </c>
      <c r="BH155" s="190">
        <f>IF(N155="sníž. přenesená",J155,0)</f>
        <v>0</v>
      </c>
      <c r="BI155" s="190">
        <f>IF(N155="nulová",J155,0)</f>
        <v>0</v>
      </c>
      <c r="BJ155" s="17" t="s">
        <v>23</v>
      </c>
      <c r="BK155" s="190">
        <f>ROUND(I155*H155,2)</f>
        <v>0</v>
      </c>
      <c r="BL155" s="17" t="s">
        <v>135</v>
      </c>
      <c r="BM155" s="17" t="s">
        <v>269</v>
      </c>
    </row>
    <row r="156" spans="2:51" s="11" customFormat="1" ht="13.5">
      <c r="B156" s="193"/>
      <c r="C156" s="194"/>
      <c r="D156" s="195" t="s">
        <v>146</v>
      </c>
      <c r="E156" s="196" t="s">
        <v>22</v>
      </c>
      <c r="F156" s="197" t="s">
        <v>270</v>
      </c>
      <c r="G156" s="194"/>
      <c r="H156" s="198">
        <v>659</v>
      </c>
      <c r="I156" s="199"/>
      <c r="J156" s="194"/>
      <c r="K156" s="194"/>
      <c r="L156" s="200"/>
      <c r="M156" s="201"/>
      <c r="N156" s="202"/>
      <c r="O156" s="202"/>
      <c r="P156" s="202"/>
      <c r="Q156" s="202"/>
      <c r="R156" s="202"/>
      <c r="S156" s="202"/>
      <c r="T156" s="203"/>
      <c r="AT156" s="204" t="s">
        <v>146</v>
      </c>
      <c r="AU156" s="204" t="s">
        <v>84</v>
      </c>
      <c r="AV156" s="11" t="s">
        <v>84</v>
      </c>
      <c r="AW156" s="11" t="s">
        <v>38</v>
      </c>
      <c r="AX156" s="11" t="s">
        <v>23</v>
      </c>
      <c r="AY156" s="204" t="s">
        <v>130</v>
      </c>
    </row>
    <row r="157" spans="2:65" s="1" customFormat="1" ht="31.5" customHeight="1">
      <c r="B157" s="34"/>
      <c r="C157" s="179" t="s">
        <v>271</v>
      </c>
      <c r="D157" s="179" t="s">
        <v>131</v>
      </c>
      <c r="E157" s="180" t="s">
        <v>272</v>
      </c>
      <c r="F157" s="181" t="s">
        <v>273</v>
      </c>
      <c r="G157" s="182" t="s">
        <v>274</v>
      </c>
      <c r="H157" s="183">
        <v>546</v>
      </c>
      <c r="I157" s="184"/>
      <c r="J157" s="185">
        <f>ROUND(I157*H157,2)</f>
        <v>0</v>
      </c>
      <c r="K157" s="181" t="s">
        <v>140</v>
      </c>
      <c r="L157" s="54"/>
      <c r="M157" s="186" t="s">
        <v>22</v>
      </c>
      <c r="N157" s="187" t="s">
        <v>46</v>
      </c>
      <c r="O157" s="35"/>
      <c r="P157" s="188">
        <f>O157*H157</f>
        <v>0</v>
      </c>
      <c r="Q157" s="188">
        <v>0</v>
      </c>
      <c r="R157" s="188">
        <f>Q157*H157</f>
        <v>0</v>
      </c>
      <c r="S157" s="188">
        <v>0.205</v>
      </c>
      <c r="T157" s="189">
        <f>S157*H157</f>
        <v>111.92999999999999</v>
      </c>
      <c r="AR157" s="17" t="s">
        <v>135</v>
      </c>
      <c r="AT157" s="17" t="s">
        <v>131</v>
      </c>
      <c r="AU157" s="17" t="s">
        <v>84</v>
      </c>
      <c r="AY157" s="17" t="s">
        <v>130</v>
      </c>
      <c r="BE157" s="190">
        <f>IF(N157="základní",J157,0)</f>
        <v>0</v>
      </c>
      <c r="BF157" s="190">
        <f>IF(N157="snížená",J157,0)</f>
        <v>0</v>
      </c>
      <c r="BG157" s="190">
        <f>IF(N157="zákl. přenesená",J157,0)</f>
        <v>0</v>
      </c>
      <c r="BH157" s="190">
        <f>IF(N157="sníž. přenesená",J157,0)</f>
        <v>0</v>
      </c>
      <c r="BI157" s="190">
        <f>IF(N157="nulová",J157,0)</f>
        <v>0</v>
      </c>
      <c r="BJ157" s="17" t="s">
        <v>23</v>
      </c>
      <c r="BK157" s="190">
        <f>ROUND(I157*H157,2)</f>
        <v>0</v>
      </c>
      <c r="BL157" s="17" t="s">
        <v>135</v>
      </c>
      <c r="BM157" s="17" t="s">
        <v>275</v>
      </c>
    </row>
    <row r="158" spans="2:47" s="1" customFormat="1" ht="148.5">
      <c r="B158" s="34"/>
      <c r="C158" s="56"/>
      <c r="D158" s="205" t="s">
        <v>157</v>
      </c>
      <c r="E158" s="56"/>
      <c r="F158" s="206" t="s">
        <v>276</v>
      </c>
      <c r="G158" s="56"/>
      <c r="H158" s="56"/>
      <c r="I158" s="152"/>
      <c r="J158" s="56"/>
      <c r="K158" s="56"/>
      <c r="L158" s="54"/>
      <c r="M158" s="71"/>
      <c r="N158" s="35"/>
      <c r="O158" s="35"/>
      <c r="P158" s="35"/>
      <c r="Q158" s="35"/>
      <c r="R158" s="35"/>
      <c r="S158" s="35"/>
      <c r="T158" s="72"/>
      <c r="AT158" s="17" t="s">
        <v>157</v>
      </c>
      <c r="AU158" s="17" t="s">
        <v>84</v>
      </c>
    </row>
    <row r="159" spans="2:51" s="11" customFormat="1" ht="13.5">
      <c r="B159" s="193"/>
      <c r="C159" s="194"/>
      <c r="D159" s="195" t="s">
        <v>146</v>
      </c>
      <c r="E159" s="196" t="s">
        <v>22</v>
      </c>
      <c r="F159" s="197" t="s">
        <v>277</v>
      </c>
      <c r="G159" s="194"/>
      <c r="H159" s="198">
        <v>546</v>
      </c>
      <c r="I159" s="199"/>
      <c r="J159" s="194"/>
      <c r="K159" s="194"/>
      <c r="L159" s="200"/>
      <c r="M159" s="201"/>
      <c r="N159" s="202"/>
      <c r="O159" s="202"/>
      <c r="P159" s="202"/>
      <c r="Q159" s="202"/>
      <c r="R159" s="202"/>
      <c r="S159" s="202"/>
      <c r="T159" s="203"/>
      <c r="AT159" s="204" t="s">
        <v>146</v>
      </c>
      <c r="AU159" s="204" t="s">
        <v>84</v>
      </c>
      <c r="AV159" s="11" t="s">
        <v>84</v>
      </c>
      <c r="AW159" s="11" t="s">
        <v>38</v>
      </c>
      <c r="AX159" s="11" t="s">
        <v>23</v>
      </c>
      <c r="AY159" s="204" t="s">
        <v>130</v>
      </c>
    </row>
    <row r="160" spans="2:65" s="1" customFormat="1" ht="31.5" customHeight="1">
      <c r="B160" s="34"/>
      <c r="C160" s="179" t="s">
        <v>278</v>
      </c>
      <c r="D160" s="179" t="s">
        <v>131</v>
      </c>
      <c r="E160" s="180" t="s">
        <v>279</v>
      </c>
      <c r="F160" s="181" t="s">
        <v>280</v>
      </c>
      <c r="G160" s="182" t="s">
        <v>274</v>
      </c>
      <c r="H160" s="183">
        <v>33</v>
      </c>
      <c r="I160" s="184"/>
      <c r="J160" s="185">
        <f>ROUND(I160*H160,2)</f>
        <v>0</v>
      </c>
      <c r="K160" s="181" t="s">
        <v>140</v>
      </c>
      <c r="L160" s="54"/>
      <c r="M160" s="186" t="s">
        <v>22</v>
      </c>
      <c r="N160" s="187" t="s">
        <v>46</v>
      </c>
      <c r="O160" s="35"/>
      <c r="P160" s="188">
        <f>O160*H160</f>
        <v>0</v>
      </c>
      <c r="Q160" s="188">
        <v>0</v>
      </c>
      <c r="R160" s="188">
        <f>Q160*H160</f>
        <v>0</v>
      </c>
      <c r="S160" s="188">
        <v>0.115</v>
      </c>
      <c r="T160" s="189">
        <f>S160*H160</f>
        <v>3.7950000000000004</v>
      </c>
      <c r="AR160" s="17" t="s">
        <v>135</v>
      </c>
      <c r="AT160" s="17" t="s">
        <v>131</v>
      </c>
      <c r="AU160" s="17" t="s">
        <v>84</v>
      </c>
      <c r="AY160" s="17" t="s">
        <v>130</v>
      </c>
      <c r="BE160" s="190">
        <f>IF(N160="základní",J160,0)</f>
        <v>0</v>
      </c>
      <c r="BF160" s="190">
        <f>IF(N160="snížená",J160,0)</f>
        <v>0</v>
      </c>
      <c r="BG160" s="190">
        <f>IF(N160="zákl. přenesená",J160,0)</f>
        <v>0</v>
      </c>
      <c r="BH160" s="190">
        <f>IF(N160="sníž. přenesená",J160,0)</f>
        <v>0</v>
      </c>
      <c r="BI160" s="190">
        <f>IF(N160="nulová",J160,0)</f>
        <v>0</v>
      </c>
      <c r="BJ160" s="17" t="s">
        <v>23</v>
      </c>
      <c r="BK160" s="190">
        <f>ROUND(I160*H160,2)</f>
        <v>0</v>
      </c>
      <c r="BL160" s="17" t="s">
        <v>135</v>
      </c>
      <c r="BM160" s="17" t="s">
        <v>281</v>
      </c>
    </row>
    <row r="161" spans="2:51" s="11" customFormat="1" ht="13.5">
      <c r="B161" s="193"/>
      <c r="C161" s="194"/>
      <c r="D161" s="195" t="s">
        <v>146</v>
      </c>
      <c r="E161" s="196" t="s">
        <v>22</v>
      </c>
      <c r="F161" s="197" t="s">
        <v>282</v>
      </c>
      <c r="G161" s="194"/>
      <c r="H161" s="198">
        <v>33</v>
      </c>
      <c r="I161" s="199"/>
      <c r="J161" s="194"/>
      <c r="K161" s="194"/>
      <c r="L161" s="200"/>
      <c r="M161" s="201"/>
      <c r="N161" s="202"/>
      <c r="O161" s="202"/>
      <c r="P161" s="202"/>
      <c r="Q161" s="202"/>
      <c r="R161" s="202"/>
      <c r="S161" s="202"/>
      <c r="T161" s="203"/>
      <c r="AT161" s="204" t="s">
        <v>146</v>
      </c>
      <c r="AU161" s="204" t="s">
        <v>84</v>
      </c>
      <c r="AV161" s="11" t="s">
        <v>84</v>
      </c>
      <c r="AW161" s="11" t="s">
        <v>38</v>
      </c>
      <c r="AX161" s="11" t="s">
        <v>23</v>
      </c>
      <c r="AY161" s="204" t="s">
        <v>130</v>
      </c>
    </row>
    <row r="162" spans="2:65" s="1" customFormat="1" ht="31.5" customHeight="1">
      <c r="B162" s="34"/>
      <c r="C162" s="179" t="s">
        <v>283</v>
      </c>
      <c r="D162" s="179" t="s">
        <v>131</v>
      </c>
      <c r="E162" s="180" t="s">
        <v>284</v>
      </c>
      <c r="F162" s="181" t="s">
        <v>285</v>
      </c>
      <c r="G162" s="182" t="s">
        <v>274</v>
      </c>
      <c r="H162" s="183">
        <v>25</v>
      </c>
      <c r="I162" s="184"/>
      <c r="J162" s="185">
        <f>ROUND(I162*H162,2)</f>
        <v>0</v>
      </c>
      <c r="K162" s="181" t="s">
        <v>140</v>
      </c>
      <c r="L162" s="54"/>
      <c r="M162" s="186" t="s">
        <v>22</v>
      </c>
      <c r="N162" s="187" t="s">
        <v>46</v>
      </c>
      <c r="O162" s="35"/>
      <c r="P162" s="188">
        <f>O162*H162</f>
        <v>0</v>
      </c>
      <c r="Q162" s="188">
        <v>0</v>
      </c>
      <c r="R162" s="188">
        <f>Q162*H162</f>
        <v>0</v>
      </c>
      <c r="S162" s="188">
        <v>0.04</v>
      </c>
      <c r="T162" s="189">
        <f>S162*H162</f>
        <v>1</v>
      </c>
      <c r="AR162" s="17" t="s">
        <v>135</v>
      </c>
      <c r="AT162" s="17" t="s">
        <v>131</v>
      </c>
      <c r="AU162" s="17" t="s">
        <v>84</v>
      </c>
      <c r="AY162" s="17" t="s">
        <v>130</v>
      </c>
      <c r="BE162" s="190">
        <f>IF(N162="základní",J162,0)</f>
        <v>0</v>
      </c>
      <c r="BF162" s="190">
        <f>IF(N162="snížená",J162,0)</f>
        <v>0</v>
      </c>
      <c r="BG162" s="190">
        <f>IF(N162="zákl. přenesená",J162,0)</f>
        <v>0</v>
      </c>
      <c r="BH162" s="190">
        <f>IF(N162="sníž. přenesená",J162,0)</f>
        <v>0</v>
      </c>
      <c r="BI162" s="190">
        <f>IF(N162="nulová",J162,0)</f>
        <v>0</v>
      </c>
      <c r="BJ162" s="17" t="s">
        <v>23</v>
      </c>
      <c r="BK162" s="190">
        <f>ROUND(I162*H162,2)</f>
        <v>0</v>
      </c>
      <c r="BL162" s="17" t="s">
        <v>135</v>
      </c>
      <c r="BM162" s="17" t="s">
        <v>286</v>
      </c>
    </row>
    <row r="163" spans="2:51" s="11" customFormat="1" ht="13.5">
      <c r="B163" s="193"/>
      <c r="C163" s="194"/>
      <c r="D163" s="195" t="s">
        <v>146</v>
      </c>
      <c r="E163" s="196" t="s">
        <v>22</v>
      </c>
      <c r="F163" s="197" t="s">
        <v>271</v>
      </c>
      <c r="G163" s="194"/>
      <c r="H163" s="198">
        <v>25</v>
      </c>
      <c r="I163" s="199"/>
      <c r="J163" s="194"/>
      <c r="K163" s="194"/>
      <c r="L163" s="200"/>
      <c r="M163" s="201"/>
      <c r="N163" s="202"/>
      <c r="O163" s="202"/>
      <c r="P163" s="202"/>
      <c r="Q163" s="202"/>
      <c r="R163" s="202"/>
      <c r="S163" s="202"/>
      <c r="T163" s="203"/>
      <c r="AT163" s="204" t="s">
        <v>146</v>
      </c>
      <c r="AU163" s="204" t="s">
        <v>84</v>
      </c>
      <c r="AV163" s="11" t="s">
        <v>84</v>
      </c>
      <c r="AW163" s="11" t="s">
        <v>38</v>
      </c>
      <c r="AX163" s="11" t="s">
        <v>23</v>
      </c>
      <c r="AY163" s="204" t="s">
        <v>130</v>
      </c>
    </row>
    <row r="164" spans="2:65" s="1" customFormat="1" ht="57" customHeight="1">
      <c r="B164" s="34"/>
      <c r="C164" s="179" t="s">
        <v>287</v>
      </c>
      <c r="D164" s="179" t="s">
        <v>131</v>
      </c>
      <c r="E164" s="180" t="s">
        <v>288</v>
      </c>
      <c r="F164" s="181" t="s">
        <v>289</v>
      </c>
      <c r="G164" s="182" t="s">
        <v>274</v>
      </c>
      <c r="H164" s="183">
        <v>10</v>
      </c>
      <c r="I164" s="184"/>
      <c r="J164" s="185">
        <f>ROUND(I164*H164,2)</f>
        <v>0</v>
      </c>
      <c r="K164" s="181" t="s">
        <v>140</v>
      </c>
      <c r="L164" s="54"/>
      <c r="M164" s="186" t="s">
        <v>22</v>
      </c>
      <c r="N164" s="187" t="s">
        <v>46</v>
      </c>
      <c r="O164" s="35"/>
      <c r="P164" s="188">
        <f>O164*H164</f>
        <v>0</v>
      </c>
      <c r="Q164" s="188">
        <v>0.0369</v>
      </c>
      <c r="R164" s="188">
        <f>Q164*H164</f>
        <v>0.369</v>
      </c>
      <c r="S164" s="188">
        <v>0</v>
      </c>
      <c r="T164" s="189">
        <f>S164*H164</f>
        <v>0</v>
      </c>
      <c r="AR164" s="17" t="s">
        <v>135</v>
      </c>
      <c r="AT164" s="17" t="s">
        <v>131</v>
      </c>
      <c r="AU164" s="17" t="s">
        <v>84</v>
      </c>
      <c r="AY164" s="17" t="s">
        <v>130</v>
      </c>
      <c r="BE164" s="190">
        <f>IF(N164="základní",J164,0)</f>
        <v>0</v>
      </c>
      <c r="BF164" s="190">
        <f>IF(N164="snížená",J164,0)</f>
        <v>0</v>
      </c>
      <c r="BG164" s="190">
        <f>IF(N164="zákl. přenesená",J164,0)</f>
        <v>0</v>
      </c>
      <c r="BH164" s="190">
        <f>IF(N164="sníž. přenesená",J164,0)</f>
        <v>0</v>
      </c>
      <c r="BI164" s="190">
        <f>IF(N164="nulová",J164,0)</f>
        <v>0</v>
      </c>
      <c r="BJ164" s="17" t="s">
        <v>23</v>
      </c>
      <c r="BK164" s="190">
        <f>ROUND(I164*H164,2)</f>
        <v>0</v>
      </c>
      <c r="BL164" s="17" t="s">
        <v>135</v>
      </c>
      <c r="BM164" s="17" t="s">
        <v>290</v>
      </c>
    </row>
    <row r="165" spans="2:47" s="1" customFormat="1" ht="81">
      <c r="B165" s="34"/>
      <c r="C165" s="56"/>
      <c r="D165" s="205" t="s">
        <v>157</v>
      </c>
      <c r="E165" s="56"/>
      <c r="F165" s="206" t="s">
        <v>291</v>
      </c>
      <c r="G165" s="56"/>
      <c r="H165" s="56"/>
      <c r="I165" s="152"/>
      <c r="J165" s="56"/>
      <c r="K165" s="56"/>
      <c r="L165" s="54"/>
      <c r="M165" s="71"/>
      <c r="N165" s="35"/>
      <c r="O165" s="35"/>
      <c r="P165" s="35"/>
      <c r="Q165" s="35"/>
      <c r="R165" s="35"/>
      <c r="S165" s="35"/>
      <c r="T165" s="72"/>
      <c r="AT165" s="17" t="s">
        <v>157</v>
      </c>
      <c r="AU165" s="17" t="s">
        <v>84</v>
      </c>
    </row>
    <row r="166" spans="2:51" s="11" customFormat="1" ht="13.5">
      <c r="B166" s="193"/>
      <c r="C166" s="194"/>
      <c r="D166" s="195" t="s">
        <v>146</v>
      </c>
      <c r="E166" s="196" t="s">
        <v>22</v>
      </c>
      <c r="F166" s="197" t="s">
        <v>28</v>
      </c>
      <c r="G166" s="194"/>
      <c r="H166" s="198">
        <v>10</v>
      </c>
      <c r="I166" s="199"/>
      <c r="J166" s="194"/>
      <c r="K166" s="194"/>
      <c r="L166" s="200"/>
      <c r="M166" s="201"/>
      <c r="N166" s="202"/>
      <c r="O166" s="202"/>
      <c r="P166" s="202"/>
      <c r="Q166" s="202"/>
      <c r="R166" s="202"/>
      <c r="S166" s="202"/>
      <c r="T166" s="203"/>
      <c r="AT166" s="204" t="s">
        <v>146</v>
      </c>
      <c r="AU166" s="204" t="s">
        <v>84</v>
      </c>
      <c r="AV166" s="11" t="s">
        <v>84</v>
      </c>
      <c r="AW166" s="11" t="s">
        <v>38</v>
      </c>
      <c r="AX166" s="11" t="s">
        <v>23</v>
      </c>
      <c r="AY166" s="204" t="s">
        <v>130</v>
      </c>
    </row>
    <row r="167" spans="2:65" s="1" customFormat="1" ht="22.5" customHeight="1">
      <c r="B167" s="34"/>
      <c r="C167" s="179" t="s">
        <v>292</v>
      </c>
      <c r="D167" s="179" t="s">
        <v>131</v>
      </c>
      <c r="E167" s="180" t="s">
        <v>293</v>
      </c>
      <c r="F167" s="181" t="s">
        <v>294</v>
      </c>
      <c r="G167" s="182" t="s">
        <v>134</v>
      </c>
      <c r="H167" s="183">
        <v>223</v>
      </c>
      <c r="I167" s="184"/>
      <c r="J167" s="185">
        <f>ROUND(I167*H167,2)</f>
        <v>0</v>
      </c>
      <c r="K167" s="181" t="s">
        <v>22</v>
      </c>
      <c r="L167" s="54"/>
      <c r="M167" s="186" t="s">
        <v>22</v>
      </c>
      <c r="N167" s="187" t="s">
        <v>46</v>
      </c>
      <c r="O167" s="35"/>
      <c r="P167" s="188">
        <f>O167*H167</f>
        <v>0</v>
      </c>
      <c r="Q167" s="188">
        <v>0</v>
      </c>
      <c r="R167" s="188">
        <f>Q167*H167</f>
        <v>0</v>
      </c>
      <c r="S167" s="188">
        <v>0</v>
      </c>
      <c r="T167" s="189">
        <f>S167*H167</f>
        <v>0</v>
      </c>
      <c r="AR167" s="17" t="s">
        <v>135</v>
      </c>
      <c r="AT167" s="17" t="s">
        <v>131</v>
      </c>
      <c r="AU167" s="17" t="s">
        <v>84</v>
      </c>
      <c r="AY167" s="17" t="s">
        <v>130</v>
      </c>
      <c r="BE167" s="190">
        <f>IF(N167="základní",J167,0)</f>
        <v>0</v>
      </c>
      <c r="BF167" s="190">
        <f>IF(N167="snížená",J167,0)</f>
        <v>0</v>
      </c>
      <c r="BG167" s="190">
        <f>IF(N167="zákl. přenesená",J167,0)</f>
        <v>0</v>
      </c>
      <c r="BH167" s="190">
        <f>IF(N167="sníž. přenesená",J167,0)</f>
        <v>0</v>
      </c>
      <c r="BI167" s="190">
        <f>IF(N167="nulová",J167,0)</f>
        <v>0</v>
      </c>
      <c r="BJ167" s="17" t="s">
        <v>23</v>
      </c>
      <c r="BK167" s="190">
        <f>ROUND(I167*H167,2)</f>
        <v>0</v>
      </c>
      <c r="BL167" s="17" t="s">
        <v>135</v>
      </c>
      <c r="BM167" s="17" t="s">
        <v>295</v>
      </c>
    </row>
    <row r="168" spans="2:47" s="1" customFormat="1" ht="27">
      <c r="B168" s="34"/>
      <c r="C168" s="56"/>
      <c r="D168" s="205" t="s">
        <v>159</v>
      </c>
      <c r="E168" s="56"/>
      <c r="F168" s="206" t="s">
        <v>296</v>
      </c>
      <c r="G168" s="56"/>
      <c r="H168" s="56"/>
      <c r="I168" s="152"/>
      <c r="J168" s="56"/>
      <c r="K168" s="56"/>
      <c r="L168" s="54"/>
      <c r="M168" s="71"/>
      <c r="N168" s="35"/>
      <c r="O168" s="35"/>
      <c r="P168" s="35"/>
      <c r="Q168" s="35"/>
      <c r="R168" s="35"/>
      <c r="S168" s="35"/>
      <c r="T168" s="72"/>
      <c r="AT168" s="17" t="s">
        <v>159</v>
      </c>
      <c r="AU168" s="17" t="s">
        <v>84</v>
      </c>
    </row>
    <row r="169" spans="2:51" s="11" customFormat="1" ht="13.5">
      <c r="B169" s="193"/>
      <c r="C169" s="194"/>
      <c r="D169" s="195" t="s">
        <v>146</v>
      </c>
      <c r="E169" s="196" t="s">
        <v>22</v>
      </c>
      <c r="F169" s="197" t="s">
        <v>297</v>
      </c>
      <c r="G169" s="194"/>
      <c r="H169" s="198">
        <v>223</v>
      </c>
      <c r="I169" s="199"/>
      <c r="J169" s="194"/>
      <c r="K169" s="194"/>
      <c r="L169" s="200"/>
      <c r="M169" s="201"/>
      <c r="N169" s="202"/>
      <c r="O169" s="202"/>
      <c r="P169" s="202"/>
      <c r="Q169" s="202"/>
      <c r="R169" s="202"/>
      <c r="S169" s="202"/>
      <c r="T169" s="203"/>
      <c r="AT169" s="204" t="s">
        <v>146</v>
      </c>
      <c r="AU169" s="204" t="s">
        <v>84</v>
      </c>
      <c r="AV169" s="11" t="s">
        <v>84</v>
      </c>
      <c r="AW169" s="11" t="s">
        <v>38</v>
      </c>
      <c r="AX169" s="11" t="s">
        <v>75</v>
      </c>
      <c r="AY169" s="204" t="s">
        <v>130</v>
      </c>
    </row>
    <row r="170" spans="2:65" s="1" customFormat="1" ht="44.25" customHeight="1">
      <c r="B170" s="34"/>
      <c r="C170" s="179" t="s">
        <v>298</v>
      </c>
      <c r="D170" s="179" t="s">
        <v>131</v>
      </c>
      <c r="E170" s="180" t="s">
        <v>299</v>
      </c>
      <c r="F170" s="181" t="s">
        <v>300</v>
      </c>
      <c r="G170" s="182" t="s">
        <v>134</v>
      </c>
      <c r="H170" s="183">
        <v>50</v>
      </c>
      <c r="I170" s="184"/>
      <c r="J170" s="185">
        <f>ROUND(I170*H170,2)</f>
        <v>0</v>
      </c>
      <c r="K170" s="181" t="s">
        <v>140</v>
      </c>
      <c r="L170" s="54"/>
      <c r="M170" s="186" t="s">
        <v>22</v>
      </c>
      <c r="N170" s="187" t="s">
        <v>46</v>
      </c>
      <c r="O170" s="35"/>
      <c r="P170" s="188">
        <f>O170*H170</f>
        <v>0</v>
      </c>
      <c r="Q170" s="188">
        <v>0</v>
      </c>
      <c r="R170" s="188">
        <f>Q170*H170</f>
        <v>0</v>
      </c>
      <c r="S170" s="188">
        <v>0.126</v>
      </c>
      <c r="T170" s="189">
        <f>S170*H170</f>
        <v>6.3</v>
      </c>
      <c r="AR170" s="17" t="s">
        <v>135</v>
      </c>
      <c r="AT170" s="17" t="s">
        <v>131</v>
      </c>
      <c r="AU170" s="17" t="s">
        <v>84</v>
      </c>
      <c r="AY170" s="17" t="s">
        <v>130</v>
      </c>
      <c r="BE170" s="190">
        <f>IF(N170="základní",J170,0)</f>
        <v>0</v>
      </c>
      <c r="BF170" s="190">
        <f>IF(N170="snížená",J170,0)</f>
        <v>0</v>
      </c>
      <c r="BG170" s="190">
        <f>IF(N170="zákl. přenesená",J170,0)</f>
        <v>0</v>
      </c>
      <c r="BH170" s="190">
        <f>IF(N170="sníž. přenesená",J170,0)</f>
        <v>0</v>
      </c>
      <c r="BI170" s="190">
        <f>IF(N170="nulová",J170,0)</f>
        <v>0</v>
      </c>
      <c r="BJ170" s="17" t="s">
        <v>23</v>
      </c>
      <c r="BK170" s="190">
        <f>ROUND(I170*H170,2)</f>
        <v>0</v>
      </c>
      <c r="BL170" s="17" t="s">
        <v>135</v>
      </c>
      <c r="BM170" s="17" t="s">
        <v>301</v>
      </c>
    </row>
    <row r="171" spans="2:51" s="11" customFormat="1" ht="13.5">
      <c r="B171" s="193"/>
      <c r="C171" s="194"/>
      <c r="D171" s="195" t="s">
        <v>146</v>
      </c>
      <c r="E171" s="196" t="s">
        <v>22</v>
      </c>
      <c r="F171" s="197" t="s">
        <v>302</v>
      </c>
      <c r="G171" s="194"/>
      <c r="H171" s="198">
        <v>50</v>
      </c>
      <c r="I171" s="199"/>
      <c r="J171" s="194"/>
      <c r="K171" s="194"/>
      <c r="L171" s="200"/>
      <c r="M171" s="201"/>
      <c r="N171" s="202"/>
      <c r="O171" s="202"/>
      <c r="P171" s="202"/>
      <c r="Q171" s="202"/>
      <c r="R171" s="202"/>
      <c r="S171" s="202"/>
      <c r="T171" s="203"/>
      <c r="AT171" s="204" t="s">
        <v>146</v>
      </c>
      <c r="AU171" s="204" t="s">
        <v>84</v>
      </c>
      <c r="AV171" s="11" t="s">
        <v>84</v>
      </c>
      <c r="AW171" s="11" t="s">
        <v>38</v>
      </c>
      <c r="AX171" s="11" t="s">
        <v>23</v>
      </c>
      <c r="AY171" s="204" t="s">
        <v>130</v>
      </c>
    </row>
    <row r="172" spans="2:65" s="1" customFormat="1" ht="31.5" customHeight="1">
      <c r="B172" s="34"/>
      <c r="C172" s="179" t="s">
        <v>303</v>
      </c>
      <c r="D172" s="179" t="s">
        <v>131</v>
      </c>
      <c r="E172" s="180" t="s">
        <v>304</v>
      </c>
      <c r="F172" s="181" t="s">
        <v>305</v>
      </c>
      <c r="G172" s="182" t="s">
        <v>155</v>
      </c>
      <c r="H172" s="183">
        <v>33.45</v>
      </c>
      <c r="I172" s="184"/>
      <c r="J172" s="185">
        <f>ROUND(I172*H172,2)</f>
        <v>0</v>
      </c>
      <c r="K172" s="181" t="s">
        <v>140</v>
      </c>
      <c r="L172" s="54"/>
      <c r="M172" s="186" t="s">
        <v>22</v>
      </c>
      <c r="N172" s="187" t="s">
        <v>46</v>
      </c>
      <c r="O172" s="35"/>
      <c r="P172" s="188">
        <f>O172*H172</f>
        <v>0</v>
      </c>
      <c r="Q172" s="188">
        <v>0</v>
      </c>
      <c r="R172" s="188">
        <f>Q172*H172</f>
        <v>0</v>
      </c>
      <c r="S172" s="188">
        <v>0</v>
      </c>
      <c r="T172" s="189">
        <f>S172*H172</f>
        <v>0</v>
      </c>
      <c r="AR172" s="17" t="s">
        <v>135</v>
      </c>
      <c r="AT172" s="17" t="s">
        <v>131</v>
      </c>
      <c r="AU172" s="17" t="s">
        <v>84</v>
      </c>
      <c r="AY172" s="17" t="s">
        <v>130</v>
      </c>
      <c r="BE172" s="190">
        <f>IF(N172="základní",J172,0)</f>
        <v>0</v>
      </c>
      <c r="BF172" s="190">
        <f>IF(N172="snížená",J172,0)</f>
        <v>0</v>
      </c>
      <c r="BG172" s="190">
        <f>IF(N172="zákl. přenesená",J172,0)</f>
        <v>0</v>
      </c>
      <c r="BH172" s="190">
        <f>IF(N172="sníž. přenesená",J172,0)</f>
        <v>0</v>
      </c>
      <c r="BI172" s="190">
        <f>IF(N172="nulová",J172,0)</f>
        <v>0</v>
      </c>
      <c r="BJ172" s="17" t="s">
        <v>23</v>
      </c>
      <c r="BK172" s="190">
        <f>ROUND(I172*H172,2)</f>
        <v>0</v>
      </c>
      <c r="BL172" s="17" t="s">
        <v>135</v>
      </c>
      <c r="BM172" s="17" t="s">
        <v>306</v>
      </c>
    </row>
    <row r="173" spans="2:51" s="11" customFormat="1" ht="13.5">
      <c r="B173" s="193"/>
      <c r="C173" s="194"/>
      <c r="D173" s="195" t="s">
        <v>146</v>
      </c>
      <c r="E173" s="196" t="s">
        <v>22</v>
      </c>
      <c r="F173" s="197" t="s">
        <v>307</v>
      </c>
      <c r="G173" s="194"/>
      <c r="H173" s="198">
        <v>33.45</v>
      </c>
      <c r="I173" s="199"/>
      <c r="J173" s="194"/>
      <c r="K173" s="194"/>
      <c r="L173" s="200"/>
      <c r="M173" s="201"/>
      <c r="N173" s="202"/>
      <c r="O173" s="202"/>
      <c r="P173" s="202"/>
      <c r="Q173" s="202"/>
      <c r="R173" s="202"/>
      <c r="S173" s="202"/>
      <c r="T173" s="203"/>
      <c r="AT173" s="204" t="s">
        <v>146</v>
      </c>
      <c r="AU173" s="204" t="s">
        <v>84</v>
      </c>
      <c r="AV173" s="11" t="s">
        <v>84</v>
      </c>
      <c r="AW173" s="11" t="s">
        <v>38</v>
      </c>
      <c r="AX173" s="11" t="s">
        <v>23</v>
      </c>
      <c r="AY173" s="204" t="s">
        <v>130</v>
      </c>
    </row>
    <row r="174" spans="2:65" s="1" customFormat="1" ht="31.5" customHeight="1">
      <c r="B174" s="34"/>
      <c r="C174" s="179" t="s">
        <v>308</v>
      </c>
      <c r="D174" s="179" t="s">
        <v>131</v>
      </c>
      <c r="E174" s="180" t="s">
        <v>309</v>
      </c>
      <c r="F174" s="181" t="s">
        <v>310</v>
      </c>
      <c r="G174" s="182" t="s">
        <v>134</v>
      </c>
      <c r="H174" s="183">
        <v>328</v>
      </c>
      <c r="I174" s="184"/>
      <c r="J174" s="185">
        <f>ROUND(I174*H174,2)</f>
        <v>0</v>
      </c>
      <c r="K174" s="181" t="s">
        <v>140</v>
      </c>
      <c r="L174" s="54"/>
      <c r="M174" s="186" t="s">
        <v>22</v>
      </c>
      <c r="N174" s="187" t="s">
        <v>46</v>
      </c>
      <c r="O174" s="35"/>
      <c r="P174" s="188">
        <f>O174*H174</f>
        <v>0</v>
      </c>
      <c r="Q174" s="188">
        <v>0</v>
      </c>
      <c r="R174" s="188">
        <f>Q174*H174</f>
        <v>0</v>
      </c>
      <c r="S174" s="188">
        <v>0</v>
      </c>
      <c r="T174" s="189">
        <f>S174*H174</f>
        <v>0</v>
      </c>
      <c r="AR174" s="17" t="s">
        <v>135</v>
      </c>
      <c r="AT174" s="17" t="s">
        <v>131</v>
      </c>
      <c r="AU174" s="17" t="s">
        <v>84</v>
      </c>
      <c r="AY174" s="17" t="s">
        <v>130</v>
      </c>
      <c r="BE174" s="190">
        <f>IF(N174="základní",J174,0)</f>
        <v>0</v>
      </c>
      <c r="BF174" s="190">
        <f>IF(N174="snížená",J174,0)</f>
        <v>0</v>
      </c>
      <c r="BG174" s="190">
        <f>IF(N174="zákl. přenesená",J174,0)</f>
        <v>0</v>
      </c>
      <c r="BH174" s="190">
        <f>IF(N174="sníž. přenesená",J174,0)</f>
        <v>0</v>
      </c>
      <c r="BI174" s="190">
        <f>IF(N174="nulová",J174,0)</f>
        <v>0</v>
      </c>
      <c r="BJ174" s="17" t="s">
        <v>23</v>
      </c>
      <c r="BK174" s="190">
        <f>ROUND(I174*H174,2)</f>
        <v>0</v>
      </c>
      <c r="BL174" s="17" t="s">
        <v>135</v>
      </c>
      <c r="BM174" s="17" t="s">
        <v>311</v>
      </c>
    </row>
    <row r="175" spans="2:47" s="1" customFormat="1" ht="121.5">
      <c r="B175" s="34"/>
      <c r="C175" s="56"/>
      <c r="D175" s="205" t="s">
        <v>157</v>
      </c>
      <c r="E175" s="56"/>
      <c r="F175" s="206" t="s">
        <v>312</v>
      </c>
      <c r="G175" s="56"/>
      <c r="H175" s="56"/>
      <c r="I175" s="152"/>
      <c r="J175" s="56"/>
      <c r="K175" s="56"/>
      <c r="L175" s="54"/>
      <c r="M175" s="71"/>
      <c r="N175" s="35"/>
      <c r="O175" s="35"/>
      <c r="P175" s="35"/>
      <c r="Q175" s="35"/>
      <c r="R175" s="35"/>
      <c r="S175" s="35"/>
      <c r="T175" s="72"/>
      <c r="AT175" s="17" t="s">
        <v>157</v>
      </c>
      <c r="AU175" s="17" t="s">
        <v>84</v>
      </c>
    </row>
    <row r="176" spans="2:51" s="11" customFormat="1" ht="13.5">
      <c r="B176" s="193"/>
      <c r="C176" s="194"/>
      <c r="D176" s="195" t="s">
        <v>146</v>
      </c>
      <c r="E176" s="196" t="s">
        <v>22</v>
      </c>
      <c r="F176" s="197" t="s">
        <v>313</v>
      </c>
      <c r="G176" s="194"/>
      <c r="H176" s="198">
        <v>328</v>
      </c>
      <c r="I176" s="199"/>
      <c r="J176" s="194"/>
      <c r="K176" s="194"/>
      <c r="L176" s="200"/>
      <c r="M176" s="201"/>
      <c r="N176" s="202"/>
      <c r="O176" s="202"/>
      <c r="P176" s="202"/>
      <c r="Q176" s="202"/>
      <c r="R176" s="202"/>
      <c r="S176" s="202"/>
      <c r="T176" s="203"/>
      <c r="AT176" s="204" t="s">
        <v>146</v>
      </c>
      <c r="AU176" s="204" t="s">
        <v>84</v>
      </c>
      <c r="AV176" s="11" t="s">
        <v>84</v>
      </c>
      <c r="AW176" s="11" t="s">
        <v>38</v>
      </c>
      <c r="AX176" s="11" t="s">
        <v>23</v>
      </c>
      <c r="AY176" s="204" t="s">
        <v>130</v>
      </c>
    </row>
    <row r="177" spans="2:65" s="1" customFormat="1" ht="31.5" customHeight="1">
      <c r="B177" s="34"/>
      <c r="C177" s="179" t="s">
        <v>314</v>
      </c>
      <c r="D177" s="179" t="s">
        <v>131</v>
      </c>
      <c r="E177" s="180" t="s">
        <v>315</v>
      </c>
      <c r="F177" s="181" t="s">
        <v>316</v>
      </c>
      <c r="G177" s="182" t="s">
        <v>134</v>
      </c>
      <c r="H177" s="183">
        <v>328</v>
      </c>
      <c r="I177" s="184"/>
      <c r="J177" s="185">
        <f>ROUND(I177*H177,2)</f>
        <v>0</v>
      </c>
      <c r="K177" s="181" t="s">
        <v>140</v>
      </c>
      <c r="L177" s="54"/>
      <c r="M177" s="186" t="s">
        <v>22</v>
      </c>
      <c r="N177" s="187" t="s">
        <v>46</v>
      </c>
      <c r="O177" s="35"/>
      <c r="P177" s="188">
        <f>O177*H177</f>
        <v>0</v>
      </c>
      <c r="Q177" s="188">
        <v>0</v>
      </c>
      <c r="R177" s="188">
        <f>Q177*H177</f>
        <v>0</v>
      </c>
      <c r="S177" s="188">
        <v>0</v>
      </c>
      <c r="T177" s="189">
        <f>S177*H177</f>
        <v>0</v>
      </c>
      <c r="AR177" s="17" t="s">
        <v>135</v>
      </c>
      <c r="AT177" s="17" t="s">
        <v>131</v>
      </c>
      <c r="AU177" s="17" t="s">
        <v>84</v>
      </c>
      <c r="AY177" s="17" t="s">
        <v>130</v>
      </c>
      <c r="BE177" s="190">
        <f>IF(N177="základní",J177,0)</f>
        <v>0</v>
      </c>
      <c r="BF177" s="190">
        <f>IF(N177="snížená",J177,0)</f>
        <v>0</v>
      </c>
      <c r="BG177" s="190">
        <f>IF(N177="zákl. přenesená",J177,0)</f>
        <v>0</v>
      </c>
      <c r="BH177" s="190">
        <f>IF(N177="sníž. přenesená",J177,0)</f>
        <v>0</v>
      </c>
      <c r="BI177" s="190">
        <f>IF(N177="nulová",J177,0)</f>
        <v>0</v>
      </c>
      <c r="BJ177" s="17" t="s">
        <v>23</v>
      </c>
      <c r="BK177" s="190">
        <f>ROUND(I177*H177,2)</f>
        <v>0</v>
      </c>
      <c r="BL177" s="17" t="s">
        <v>135</v>
      </c>
      <c r="BM177" s="17" t="s">
        <v>317</v>
      </c>
    </row>
    <row r="178" spans="2:47" s="1" customFormat="1" ht="121.5">
      <c r="B178" s="34"/>
      <c r="C178" s="56"/>
      <c r="D178" s="205" t="s">
        <v>157</v>
      </c>
      <c r="E178" s="56"/>
      <c r="F178" s="206" t="s">
        <v>318</v>
      </c>
      <c r="G178" s="56"/>
      <c r="H178" s="56"/>
      <c r="I178" s="152"/>
      <c r="J178" s="56"/>
      <c r="K178" s="56"/>
      <c r="L178" s="54"/>
      <c r="M178" s="71"/>
      <c r="N178" s="35"/>
      <c r="O178" s="35"/>
      <c r="P178" s="35"/>
      <c r="Q178" s="35"/>
      <c r="R178" s="35"/>
      <c r="S178" s="35"/>
      <c r="T178" s="72"/>
      <c r="AT178" s="17" t="s">
        <v>157</v>
      </c>
      <c r="AU178" s="17" t="s">
        <v>84</v>
      </c>
    </row>
    <row r="179" spans="2:51" s="11" customFormat="1" ht="13.5">
      <c r="B179" s="193"/>
      <c r="C179" s="194"/>
      <c r="D179" s="195" t="s">
        <v>146</v>
      </c>
      <c r="E179" s="196" t="s">
        <v>22</v>
      </c>
      <c r="F179" s="197" t="s">
        <v>319</v>
      </c>
      <c r="G179" s="194"/>
      <c r="H179" s="198">
        <v>328</v>
      </c>
      <c r="I179" s="199"/>
      <c r="J179" s="194"/>
      <c r="K179" s="194"/>
      <c r="L179" s="200"/>
      <c r="M179" s="201"/>
      <c r="N179" s="202"/>
      <c r="O179" s="202"/>
      <c r="P179" s="202"/>
      <c r="Q179" s="202"/>
      <c r="R179" s="202"/>
      <c r="S179" s="202"/>
      <c r="T179" s="203"/>
      <c r="AT179" s="204" t="s">
        <v>146</v>
      </c>
      <c r="AU179" s="204" t="s">
        <v>84</v>
      </c>
      <c r="AV179" s="11" t="s">
        <v>84</v>
      </c>
      <c r="AW179" s="11" t="s">
        <v>38</v>
      </c>
      <c r="AX179" s="11" t="s">
        <v>75</v>
      </c>
      <c r="AY179" s="204" t="s">
        <v>130</v>
      </c>
    </row>
    <row r="180" spans="2:65" s="1" customFormat="1" ht="22.5" customHeight="1">
      <c r="B180" s="34"/>
      <c r="C180" s="232" t="s">
        <v>320</v>
      </c>
      <c r="D180" s="232" t="s">
        <v>321</v>
      </c>
      <c r="E180" s="233" t="s">
        <v>322</v>
      </c>
      <c r="F180" s="234" t="s">
        <v>323</v>
      </c>
      <c r="G180" s="235" t="s">
        <v>324</v>
      </c>
      <c r="H180" s="236">
        <v>16.4</v>
      </c>
      <c r="I180" s="237"/>
      <c r="J180" s="238">
        <f>ROUND(I180*H180,2)</f>
        <v>0</v>
      </c>
      <c r="K180" s="234" t="s">
        <v>140</v>
      </c>
      <c r="L180" s="239"/>
      <c r="M180" s="240" t="s">
        <v>22</v>
      </c>
      <c r="N180" s="241" t="s">
        <v>46</v>
      </c>
      <c r="O180" s="35"/>
      <c r="P180" s="188">
        <f>O180*H180</f>
        <v>0</v>
      </c>
      <c r="Q180" s="188">
        <v>0.001</v>
      </c>
      <c r="R180" s="188">
        <f>Q180*H180</f>
        <v>0.016399999999999998</v>
      </c>
      <c r="S180" s="188">
        <v>0</v>
      </c>
      <c r="T180" s="189">
        <f>S180*H180</f>
        <v>0</v>
      </c>
      <c r="AR180" s="17" t="s">
        <v>178</v>
      </c>
      <c r="AT180" s="17" t="s">
        <v>321</v>
      </c>
      <c r="AU180" s="17" t="s">
        <v>84</v>
      </c>
      <c r="AY180" s="17" t="s">
        <v>130</v>
      </c>
      <c r="BE180" s="190">
        <f>IF(N180="základní",J180,0)</f>
        <v>0</v>
      </c>
      <c r="BF180" s="190">
        <f>IF(N180="snížená",J180,0)</f>
        <v>0</v>
      </c>
      <c r="BG180" s="190">
        <f>IF(N180="zákl. přenesená",J180,0)</f>
        <v>0</v>
      </c>
      <c r="BH180" s="190">
        <f>IF(N180="sníž. přenesená",J180,0)</f>
        <v>0</v>
      </c>
      <c r="BI180" s="190">
        <f>IF(N180="nulová",J180,0)</f>
        <v>0</v>
      </c>
      <c r="BJ180" s="17" t="s">
        <v>23</v>
      </c>
      <c r="BK180" s="190">
        <f>ROUND(I180*H180,2)</f>
        <v>0</v>
      </c>
      <c r="BL180" s="17" t="s">
        <v>135</v>
      </c>
      <c r="BM180" s="17" t="s">
        <v>325</v>
      </c>
    </row>
    <row r="181" spans="2:51" s="11" customFormat="1" ht="13.5">
      <c r="B181" s="193"/>
      <c r="C181" s="194"/>
      <c r="D181" s="195" t="s">
        <v>146</v>
      </c>
      <c r="E181" s="196" t="s">
        <v>22</v>
      </c>
      <c r="F181" s="197" t="s">
        <v>326</v>
      </c>
      <c r="G181" s="194"/>
      <c r="H181" s="198">
        <v>16.4</v>
      </c>
      <c r="I181" s="199"/>
      <c r="J181" s="194"/>
      <c r="K181" s="194"/>
      <c r="L181" s="200"/>
      <c r="M181" s="201"/>
      <c r="N181" s="202"/>
      <c r="O181" s="202"/>
      <c r="P181" s="202"/>
      <c r="Q181" s="202"/>
      <c r="R181" s="202"/>
      <c r="S181" s="202"/>
      <c r="T181" s="203"/>
      <c r="AT181" s="204" t="s">
        <v>146</v>
      </c>
      <c r="AU181" s="204" t="s">
        <v>84</v>
      </c>
      <c r="AV181" s="11" t="s">
        <v>84</v>
      </c>
      <c r="AW181" s="11" t="s">
        <v>38</v>
      </c>
      <c r="AX181" s="11" t="s">
        <v>23</v>
      </c>
      <c r="AY181" s="204" t="s">
        <v>130</v>
      </c>
    </row>
    <row r="182" spans="2:65" s="1" customFormat="1" ht="22.5" customHeight="1">
      <c r="B182" s="34"/>
      <c r="C182" s="232" t="s">
        <v>327</v>
      </c>
      <c r="D182" s="232" t="s">
        <v>321</v>
      </c>
      <c r="E182" s="233" t="s">
        <v>328</v>
      </c>
      <c r="F182" s="234" t="s">
        <v>329</v>
      </c>
      <c r="G182" s="235" t="s">
        <v>155</v>
      </c>
      <c r="H182" s="236">
        <v>49.2</v>
      </c>
      <c r="I182" s="237"/>
      <c r="J182" s="238">
        <f>ROUND(I182*H182,2)</f>
        <v>0</v>
      </c>
      <c r="K182" s="234" t="s">
        <v>22</v>
      </c>
      <c r="L182" s="239"/>
      <c r="M182" s="240" t="s">
        <v>22</v>
      </c>
      <c r="N182" s="241" t="s">
        <v>46</v>
      </c>
      <c r="O182" s="35"/>
      <c r="P182" s="188">
        <f>O182*H182</f>
        <v>0</v>
      </c>
      <c r="Q182" s="188">
        <v>0</v>
      </c>
      <c r="R182" s="188">
        <f>Q182*H182</f>
        <v>0</v>
      </c>
      <c r="S182" s="188">
        <v>0</v>
      </c>
      <c r="T182" s="189">
        <f>S182*H182</f>
        <v>0</v>
      </c>
      <c r="AR182" s="17" t="s">
        <v>178</v>
      </c>
      <c r="AT182" s="17" t="s">
        <v>321</v>
      </c>
      <c r="AU182" s="17" t="s">
        <v>84</v>
      </c>
      <c r="AY182" s="17" t="s">
        <v>130</v>
      </c>
      <c r="BE182" s="190">
        <f>IF(N182="základní",J182,0)</f>
        <v>0</v>
      </c>
      <c r="BF182" s="190">
        <f>IF(N182="snížená",J182,0)</f>
        <v>0</v>
      </c>
      <c r="BG182" s="190">
        <f>IF(N182="zákl. přenesená",J182,0)</f>
        <v>0</v>
      </c>
      <c r="BH182" s="190">
        <f>IF(N182="sníž. přenesená",J182,0)</f>
        <v>0</v>
      </c>
      <c r="BI182" s="190">
        <f>IF(N182="nulová",J182,0)</f>
        <v>0</v>
      </c>
      <c r="BJ182" s="17" t="s">
        <v>23</v>
      </c>
      <c r="BK182" s="190">
        <f>ROUND(I182*H182,2)</f>
        <v>0</v>
      </c>
      <c r="BL182" s="17" t="s">
        <v>135</v>
      </c>
      <c r="BM182" s="17" t="s">
        <v>330</v>
      </c>
    </row>
    <row r="183" spans="2:51" s="11" customFormat="1" ht="13.5">
      <c r="B183" s="193"/>
      <c r="C183" s="194"/>
      <c r="D183" s="205" t="s">
        <v>146</v>
      </c>
      <c r="E183" s="218" t="s">
        <v>22</v>
      </c>
      <c r="F183" s="219" t="s">
        <v>331</v>
      </c>
      <c r="G183" s="194"/>
      <c r="H183" s="220">
        <v>49.2</v>
      </c>
      <c r="I183" s="199"/>
      <c r="J183" s="194"/>
      <c r="K183" s="194"/>
      <c r="L183" s="200"/>
      <c r="M183" s="201"/>
      <c r="N183" s="202"/>
      <c r="O183" s="202"/>
      <c r="P183" s="202"/>
      <c r="Q183" s="202"/>
      <c r="R183" s="202"/>
      <c r="S183" s="202"/>
      <c r="T183" s="203"/>
      <c r="AT183" s="204" t="s">
        <v>146</v>
      </c>
      <c r="AU183" s="204" t="s">
        <v>84</v>
      </c>
      <c r="AV183" s="11" t="s">
        <v>84</v>
      </c>
      <c r="AW183" s="11" t="s">
        <v>38</v>
      </c>
      <c r="AX183" s="11" t="s">
        <v>75</v>
      </c>
      <c r="AY183" s="204" t="s">
        <v>130</v>
      </c>
    </row>
    <row r="184" spans="2:63" s="10" customFormat="1" ht="29.85" customHeight="1">
      <c r="B184" s="165"/>
      <c r="C184" s="166"/>
      <c r="D184" s="167" t="s">
        <v>74</v>
      </c>
      <c r="E184" s="191" t="s">
        <v>152</v>
      </c>
      <c r="F184" s="191" t="s">
        <v>332</v>
      </c>
      <c r="G184" s="166"/>
      <c r="H184" s="166"/>
      <c r="I184" s="169"/>
      <c r="J184" s="192">
        <f>BK184</f>
        <v>0</v>
      </c>
      <c r="K184" s="166"/>
      <c r="L184" s="171"/>
      <c r="M184" s="172"/>
      <c r="N184" s="173"/>
      <c r="O184" s="173"/>
      <c r="P184" s="174">
        <f>SUM(P185:P248)</f>
        <v>0</v>
      </c>
      <c r="Q184" s="173"/>
      <c r="R184" s="174">
        <f>SUM(R185:R248)</f>
        <v>40.1175605</v>
      </c>
      <c r="S184" s="173"/>
      <c r="T184" s="175">
        <f>SUM(T185:T248)</f>
        <v>63.423</v>
      </c>
      <c r="AR184" s="176" t="s">
        <v>23</v>
      </c>
      <c r="AT184" s="177" t="s">
        <v>74</v>
      </c>
      <c r="AU184" s="177" t="s">
        <v>23</v>
      </c>
      <c r="AY184" s="176" t="s">
        <v>130</v>
      </c>
      <c r="BK184" s="178">
        <f>SUM(BK185:BK248)</f>
        <v>0</v>
      </c>
    </row>
    <row r="185" spans="2:65" s="1" customFormat="1" ht="22.5" customHeight="1">
      <c r="B185" s="34"/>
      <c r="C185" s="179" t="s">
        <v>333</v>
      </c>
      <c r="D185" s="179" t="s">
        <v>131</v>
      </c>
      <c r="E185" s="180" t="s">
        <v>334</v>
      </c>
      <c r="F185" s="181" t="s">
        <v>335</v>
      </c>
      <c r="G185" s="182" t="s">
        <v>134</v>
      </c>
      <c r="H185" s="183">
        <v>2313</v>
      </c>
      <c r="I185" s="184"/>
      <c r="J185" s="185">
        <f>ROUND(I185*H185,2)</f>
        <v>0</v>
      </c>
      <c r="K185" s="181" t="s">
        <v>22</v>
      </c>
      <c r="L185" s="54"/>
      <c r="M185" s="186" t="s">
        <v>22</v>
      </c>
      <c r="N185" s="187" t="s">
        <v>46</v>
      </c>
      <c r="O185" s="35"/>
      <c r="P185" s="188">
        <f>O185*H185</f>
        <v>0</v>
      </c>
      <c r="Q185" s="188">
        <v>0</v>
      </c>
      <c r="R185" s="188">
        <f>Q185*H185</f>
        <v>0</v>
      </c>
      <c r="S185" s="188">
        <v>0</v>
      </c>
      <c r="T185" s="189">
        <f>S185*H185</f>
        <v>0</v>
      </c>
      <c r="AR185" s="17" t="s">
        <v>135</v>
      </c>
      <c r="AT185" s="17" t="s">
        <v>131</v>
      </c>
      <c r="AU185" s="17" t="s">
        <v>84</v>
      </c>
      <c r="AY185" s="17" t="s">
        <v>130</v>
      </c>
      <c r="BE185" s="190">
        <f>IF(N185="základní",J185,0)</f>
        <v>0</v>
      </c>
      <c r="BF185" s="190">
        <f>IF(N185="snížená",J185,0)</f>
        <v>0</v>
      </c>
      <c r="BG185" s="190">
        <f>IF(N185="zákl. přenesená",J185,0)</f>
        <v>0</v>
      </c>
      <c r="BH185" s="190">
        <f>IF(N185="sníž. přenesená",J185,0)</f>
        <v>0</v>
      </c>
      <c r="BI185" s="190">
        <f>IF(N185="nulová",J185,0)</f>
        <v>0</v>
      </c>
      <c r="BJ185" s="17" t="s">
        <v>23</v>
      </c>
      <c r="BK185" s="190">
        <f>ROUND(I185*H185,2)</f>
        <v>0</v>
      </c>
      <c r="BL185" s="17" t="s">
        <v>135</v>
      </c>
      <c r="BM185" s="17" t="s">
        <v>336</v>
      </c>
    </row>
    <row r="186" spans="2:51" s="11" customFormat="1" ht="13.5">
      <c r="B186" s="193"/>
      <c r="C186" s="194"/>
      <c r="D186" s="195" t="s">
        <v>146</v>
      </c>
      <c r="E186" s="196" t="s">
        <v>22</v>
      </c>
      <c r="F186" s="197" t="s">
        <v>337</v>
      </c>
      <c r="G186" s="194"/>
      <c r="H186" s="198">
        <v>2313</v>
      </c>
      <c r="I186" s="199"/>
      <c r="J186" s="194"/>
      <c r="K186" s="194"/>
      <c r="L186" s="200"/>
      <c r="M186" s="201"/>
      <c r="N186" s="202"/>
      <c r="O186" s="202"/>
      <c r="P186" s="202"/>
      <c r="Q186" s="202"/>
      <c r="R186" s="202"/>
      <c r="S186" s="202"/>
      <c r="T186" s="203"/>
      <c r="AT186" s="204" t="s">
        <v>146</v>
      </c>
      <c r="AU186" s="204" t="s">
        <v>84</v>
      </c>
      <c r="AV186" s="11" t="s">
        <v>84</v>
      </c>
      <c r="AW186" s="11" t="s">
        <v>38</v>
      </c>
      <c r="AX186" s="11" t="s">
        <v>23</v>
      </c>
      <c r="AY186" s="204" t="s">
        <v>130</v>
      </c>
    </row>
    <row r="187" spans="2:65" s="1" customFormat="1" ht="22.5" customHeight="1">
      <c r="B187" s="34"/>
      <c r="C187" s="179" t="s">
        <v>338</v>
      </c>
      <c r="D187" s="179" t="s">
        <v>131</v>
      </c>
      <c r="E187" s="180" t="s">
        <v>339</v>
      </c>
      <c r="F187" s="181" t="s">
        <v>340</v>
      </c>
      <c r="G187" s="182" t="s">
        <v>134</v>
      </c>
      <c r="H187" s="183">
        <v>2546.371</v>
      </c>
      <c r="I187" s="184"/>
      <c r="J187" s="185">
        <f>ROUND(I187*H187,2)</f>
        <v>0</v>
      </c>
      <c r="K187" s="181" t="s">
        <v>22</v>
      </c>
      <c r="L187" s="54"/>
      <c r="M187" s="186" t="s">
        <v>22</v>
      </c>
      <c r="N187" s="187" t="s">
        <v>46</v>
      </c>
      <c r="O187" s="35"/>
      <c r="P187" s="188">
        <f>O187*H187</f>
        <v>0</v>
      </c>
      <c r="Q187" s="188">
        <v>0</v>
      </c>
      <c r="R187" s="188">
        <f>Q187*H187</f>
        <v>0</v>
      </c>
      <c r="S187" s="188">
        <v>0</v>
      </c>
      <c r="T187" s="189">
        <f>S187*H187</f>
        <v>0</v>
      </c>
      <c r="AR187" s="17" t="s">
        <v>135</v>
      </c>
      <c r="AT187" s="17" t="s">
        <v>131</v>
      </c>
      <c r="AU187" s="17" t="s">
        <v>84</v>
      </c>
      <c r="AY187" s="17" t="s">
        <v>130</v>
      </c>
      <c r="BE187" s="190">
        <f>IF(N187="základní",J187,0)</f>
        <v>0</v>
      </c>
      <c r="BF187" s="190">
        <f>IF(N187="snížená",J187,0)</f>
        <v>0</v>
      </c>
      <c r="BG187" s="190">
        <f>IF(N187="zákl. přenesená",J187,0)</f>
        <v>0</v>
      </c>
      <c r="BH187" s="190">
        <f>IF(N187="sníž. přenesená",J187,0)</f>
        <v>0</v>
      </c>
      <c r="BI187" s="190">
        <f>IF(N187="nulová",J187,0)</f>
        <v>0</v>
      </c>
      <c r="BJ187" s="17" t="s">
        <v>23</v>
      </c>
      <c r="BK187" s="190">
        <f>ROUND(I187*H187,2)</f>
        <v>0</v>
      </c>
      <c r="BL187" s="17" t="s">
        <v>135</v>
      </c>
      <c r="BM187" s="17" t="s">
        <v>341</v>
      </c>
    </row>
    <row r="188" spans="2:51" s="12" customFormat="1" ht="13.5">
      <c r="B188" s="207"/>
      <c r="C188" s="208"/>
      <c r="D188" s="205" t="s">
        <v>146</v>
      </c>
      <c r="E188" s="209" t="s">
        <v>22</v>
      </c>
      <c r="F188" s="210" t="s">
        <v>342</v>
      </c>
      <c r="G188" s="208"/>
      <c r="H188" s="211" t="s">
        <v>22</v>
      </c>
      <c r="I188" s="212"/>
      <c r="J188" s="208"/>
      <c r="K188" s="208"/>
      <c r="L188" s="213"/>
      <c r="M188" s="214"/>
      <c r="N188" s="215"/>
      <c r="O188" s="215"/>
      <c r="P188" s="215"/>
      <c r="Q188" s="215"/>
      <c r="R188" s="215"/>
      <c r="S188" s="215"/>
      <c r="T188" s="216"/>
      <c r="AT188" s="217" t="s">
        <v>146</v>
      </c>
      <c r="AU188" s="217" t="s">
        <v>84</v>
      </c>
      <c r="AV188" s="12" t="s">
        <v>23</v>
      </c>
      <c r="AW188" s="12" t="s">
        <v>38</v>
      </c>
      <c r="AX188" s="12" t="s">
        <v>75</v>
      </c>
      <c r="AY188" s="217" t="s">
        <v>130</v>
      </c>
    </row>
    <row r="189" spans="2:51" s="11" customFormat="1" ht="13.5">
      <c r="B189" s="193"/>
      <c r="C189" s="194"/>
      <c r="D189" s="205" t="s">
        <v>146</v>
      </c>
      <c r="E189" s="218" t="s">
        <v>22</v>
      </c>
      <c r="F189" s="219" t="s">
        <v>343</v>
      </c>
      <c r="G189" s="194"/>
      <c r="H189" s="220">
        <v>2386</v>
      </c>
      <c r="I189" s="199"/>
      <c r="J189" s="194"/>
      <c r="K189" s="194"/>
      <c r="L189" s="200"/>
      <c r="M189" s="201"/>
      <c r="N189" s="202"/>
      <c r="O189" s="202"/>
      <c r="P189" s="202"/>
      <c r="Q189" s="202"/>
      <c r="R189" s="202"/>
      <c r="S189" s="202"/>
      <c r="T189" s="203"/>
      <c r="AT189" s="204" t="s">
        <v>146</v>
      </c>
      <c r="AU189" s="204" t="s">
        <v>84</v>
      </c>
      <c r="AV189" s="11" t="s">
        <v>84</v>
      </c>
      <c r="AW189" s="11" t="s">
        <v>38</v>
      </c>
      <c r="AX189" s="11" t="s">
        <v>75</v>
      </c>
      <c r="AY189" s="204" t="s">
        <v>130</v>
      </c>
    </row>
    <row r="190" spans="2:51" s="12" customFormat="1" ht="13.5">
      <c r="B190" s="207"/>
      <c r="C190" s="208"/>
      <c r="D190" s="205" t="s">
        <v>146</v>
      </c>
      <c r="E190" s="209" t="s">
        <v>22</v>
      </c>
      <c r="F190" s="210" t="s">
        <v>344</v>
      </c>
      <c r="G190" s="208"/>
      <c r="H190" s="211" t="s">
        <v>22</v>
      </c>
      <c r="I190" s="212"/>
      <c r="J190" s="208"/>
      <c r="K190" s="208"/>
      <c r="L190" s="213"/>
      <c r="M190" s="214"/>
      <c r="N190" s="215"/>
      <c r="O190" s="215"/>
      <c r="P190" s="215"/>
      <c r="Q190" s="215"/>
      <c r="R190" s="215"/>
      <c r="S190" s="215"/>
      <c r="T190" s="216"/>
      <c r="AT190" s="217" t="s">
        <v>146</v>
      </c>
      <c r="AU190" s="217" t="s">
        <v>84</v>
      </c>
      <c r="AV190" s="12" t="s">
        <v>23</v>
      </c>
      <c r="AW190" s="12" t="s">
        <v>38</v>
      </c>
      <c r="AX190" s="12" t="s">
        <v>75</v>
      </c>
      <c r="AY190" s="217" t="s">
        <v>130</v>
      </c>
    </row>
    <row r="191" spans="2:51" s="11" customFormat="1" ht="13.5">
      <c r="B191" s="193"/>
      <c r="C191" s="194"/>
      <c r="D191" s="205" t="s">
        <v>146</v>
      </c>
      <c r="E191" s="218" t="s">
        <v>22</v>
      </c>
      <c r="F191" s="219" t="s">
        <v>345</v>
      </c>
      <c r="G191" s="194"/>
      <c r="H191" s="220">
        <v>160.371</v>
      </c>
      <c r="I191" s="199"/>
      <c r="J191" s="194"/>
      <c r="K191" s="194"/>
      <c r="L191" s="200"/>
      <c r="M191" s="201"/>
      <c r="N191" s="202"/>
      <c r="O191" s="202"/>
      <c r="P191" s="202"/>
      <c r="Q191" s="202"/>
      <c r="R191" s="202"/>
      <c r="S191" s="202"/>
      <c r="T191" s="203"/>
      <c r="AT191" s="204" t="s">
        <v>146</v>
      </c>
      <c r="AU191" s="204" t="s">
        <v>84</v>
      </c>
      <c r="AV191" s="11" t="s">
        <v>84</v>
      </c>
      <c r="AW191" s="11" t="s">
        <v>38</v>
      </c>
      <c r="AX191" s="11" t="s">
        <v>75</v>
      </c>
      <c r="AY191" s="204" t="s">
        <v>130</v>
      </c>
    </row>
    <row r="192" spans="2:51" s="13" customFormat="1" ht="13.5">
      <c r="B192" s="221"/>
      <c r="C192" s="222"/>
      <c r="D192" s="195" t="s">
        <v>146</v>
      </c>
      <c r="E192" s="223" t="s">
        <v>22</v>
      </c>
      <c r="F192" s="224" t="s">
        <v>177</v>
      </c>
      <c r="G192" s="222"/>
      <c r="H192" s="225">
        <v>2546.371</v>
      </c>
      <c r="I192" s="226"/>
      <c r="J192" s="222"/>
      <c r="K192" s="222"/>
      <c r="L192" s="227"/>
      <c r="M192" s="228"/>
      <c r="N192" s="229"/>
      <c r="O192" s="229"/>
      <c r="P192" s="229"/>
      <c r="Q192" s="229"/>
      <c r="R192" s="229"/>
      <c r="S192" s="229"/>
      <c r="T192" s="230"/>
      <c r="AT192" s="231" t="s">
        <v>146</v>
      </c>
      <c r="AU192" s="231" t="s">
        <v>84</v>
      </c>
      <c r="AV192" s="13" t="s">
        <v>135</v>
      </c>
      <c r="AW192" s="13" t="s">
        <v>38</v>
      </c>
      <c r="AX192" s="13" t="s">
        <v>23</v>
      </c>
      <c r="AY192" s="231" t="s">
        <v>130</v>
      </c>
    </row>
    <row r="193" spans="2:65" s="1" customFormat="1" ht="22.5" customHeight="1">
      <c r="B193" s="34"/>
      <c r="C193" s="179" t="s">
        <v>346</v>
      </c>
      <c r="D193" s="179" t="s">
        <v>131</v>
      </c>
      <c r="E193" s="180" t="s">
        <v>347</v>
      </c>
      <c r="F193" s="181" t="s">
        <v>348</v>
      </c>
      <c r="G193" s="182" t="s">
        <v>134</v>
      </c>
      <c r="H193" s="183">
        <v>72</v>
      </c>
      <c r="I193" s="184"/>
      <c r="J193" s="185">
        <f>ROUND(I193*H193,2)</f>
        <v>0</v>
      </c>
      <c r="K193" s="181" t="s">
        <v>140</v>
      </c>
      <c r="L193" s="54"/>
      <c r="M193" s="186" t="s">
        <v>22</v>
      </c>
      <c r="N193" s="187" t="s">
        <v>46</v>
      </c>
      <c r="O193" s="35"/>
      <c r="P193" s="188">
        <f>O193*H193</f>
        <v>0</v>
      </c>
      <c r="Q193" s="188">
        <v>0</v>
      </c>
      <c r="R193" s="188">
        <f>Q193*H193</f>
        <v>0</v>
      </c>
      <c r="S193" s="188">
        <v>0</v>
      </c>
      <c r="T193" s="189">
        <f>S193*H193</f>
        <v>0</v>
      </c>
      <c r="AR193" s="17" t="s">
        <v>135</v>
      </c>
      <c r="AT193" s="17" t="s">
        <v>131</v>
      </c>
      <c r="AU193" s="17" t="s">
        <v>84</v>
      </c>
      <c r="AY193" s="17" t="s">
        <v>130</v>
      </c>
      <c r="BE193" s="190">
        <f>IF(N193="základní",J193,0)</f>
        <v>0</v>
      </c>
      <c r="BF193" s="190">
        <f>IF(N193="snížená",J193,0)</f>
        <v>0</v>
      </c>
      <c r="BG193" s="190">
        <f>IF(N193="zákl. přenesená",J193,0)</f>
        <v>0</v>
      </c>
      <c r="BH193" s="190">
        <f>IF(N193="sníž. přenesená",J193,0)</f>
        <v>0</v>
      </c>
      <c r="BI193" s="190">
        <f>IF(N193="nulová",J193,0)</f>
        <v>0</v>
      </c>
      <c r="BJ193" s="17" t="s">
        <v>23</v>
      </c>
      <c r="BK193" s="190">
        <f>ROUND(I193*H193,2)</f>
        <v>0</v>
      </c>
      <c r="BL193" s="17" t="s">
        <v>135</v>
      </c>
      <c r="BM193" s="17" t="s">
        <v>349</v>
      </c>
    </row>
    <row r="194" spans="2:51" s="11" customFormat="1" ht="13.5">
      <c r="B194" s="193"/>
      <c r="C194" s="194"/>
      <c r="D194" s="195" t="s">
        <v>146</v>
      </c>
      <c r="E194" s="196" t="s">
        <v>22</v>
      </c>
      <c r="F194" s="197" t="s">
        <v>350</v>
      </c>
      <c r="G194" s="194"/>
      <c r="H194" s="198">
        <v>72</v>
      </c>
      <c r="I194" s="199"/>
      <c r="J194" s="194"/>
      <c r="K194" s="194"/>
      <c r="L194" s="200"/>
      <c r="M194" s="201"/>
      <c r="N194" s="202"/>
      <c r="O194" s="202"/>
      <c r="P194" s="202"/>
      <c r="Q194" s="202"/>
      <c r="R194" s="202"/>
      <c r="S194" s="202"/>
      <c r="T194" s="203"/>
      <c r="AT194" s="204" t="s">
        <v>146</v>
      </c>
      <c r="AU194" s="204" t="s">
        <v>84</v>
      </c>
      <c r="AV194" s="11" t="s">
        <v>84</v>
      </c>
      <c r="AW194" s="11" t="s">
        <v>38</v>
      </c>
      <c r="AX194" s="11" t="s">
        <v>23</v>
      </c>
      <c r="AY194" s="204" t="s">
        <v>130</v>
      </c>
    </row>
    <row r="195" spans="2:65" s="1" customFormat="1" ht="22.5" customHeight="1">
      <c r="B195" s="34"/>
      <c r="C195" s="179" t="s">
        <v>351</v>
      </c>
      <c r="D195" s="179" t="s">
        <v>131</v>
      </c>
      <c r="E195" s="180" t="s">
        <v>352</v>
      </c>
      <c r="F195" s="181" t="s">
        <v>353</v>
      </c>
      <c r="G195" s="182" t="s">
        <v>134</v>
      </c>
      <c r="H195" s="183">
        <v>19.4</v>
      </c>
      <c r="I195" s="184"/>
      <c r="J195" s="185">
        <f>ROUND(I195*H195,2)</f>
        <v>0</v>
      </c>
      <c r="K195" s="181" t="s">
        <v>140</v>
      </c>
      <c r="L195" s="54"/>
      <c r="M195" s="186" t="s">
        <v>22</v>
      </c>
      <c r="N195" s="187" t="s">
        <v>46</v>
      </c>
      <c r="O195" s="35"/>
      <c r="P195" s="188">
        <f>O195*H195</f>
        <v>0</v>
      </c>
      <c r="Q195" s="188">
        <v>0</v>
      </c>
      <c r="R195" s="188">
        <f>Q195*H195</f>
        <v>0</v>
      </c>
      <c r="S195" s="188">
        <v>0</v>
      </c>
      <c r="T195" s="189">
        <f>S195*H195</f>
        <v>0</v>
      </c>
      <c r="AR195" s="17" t="s">
        <v>135</v>
      </c>
      <c r="AT195" s="17" t="s">
        <v>131</v>
      </c>
      <c r="AU195" s="17" t="s">
        <v>84</v>
      </c>
      <c r="AY195" s="17" t="s">
        <v>130</v>
      </c>
      <c r="BE195" s="190">
        <f>IF(N195="základní",J195,0)</f>
        <v>0</v>
      </c>
      <c r="BF195" s="190">
        <f>IF(N195="snížená",J195,0)</f>
        <v>0</v>
      </c>
      <c r="BG195" s="190">
        <f>IF(N195="zákl. přenesená",J195,0)</f>
        <v>0</v>
      </c>
      <c r="BH195" s="190">
        <f>IF(N195="sníž. přenesená",J195,0)</f>
        <v>0</v>
      </c>
      <c r="BI195" s="190">
        <f>IF(N195="nulová",J195,0)</f>
        <v>0</v>
      </c>
      <c r="BJ195" s="17" t="s">
        <v>23</v>
      </c>
      <c r="BK195" s="190">
        <f>ROUND(I195*H195,2)</f>
        <v>0</v>
      </c>
      <c r="BL195" s="17" t="s">
        <v>135</v>
      </c>
      <c r="BM195" s="17" t="s">
        <v>354</v>
      </c>
    </row>
    <row r="196" spans="2:51" s="11" customFormat="1" ht="13.5">
      <c r="B196" s="193"/>
      <c r="C196" s="194"/>
      <c r="D196" s="195" t="s">
        <v>146</v>
      </c>
      <c r="E196" s="196" t="s">
        <v>22</v>
      </c>
      <c r="F196" s="197" t="s">
        <v>355</v>
      </c>
      <c r="G196" s="194"/>
      <c r="H196" s="198">
        <v>19.4</v>
      </c>
      <c r="I196" s="199"/>
      <c r="J196" s="194"/>
      <c r="K196" s="194"/>
      <c r="L196" s="200"/>
      <c r="M196" s="201"/>
      <c r="N196" s="202"/>
      <c r="O196" s="202"/>
      <c r="P196" s="202"/>
      <c r="Q196" s="202"/>
      <c r="R196" s="202"/>
      <c r="S196" s="202"/>
      <c r="T196" s="203"/>
      <c r="AT196" s="204" t="s">
        <v>146</v>
      </c>
      <c r="AU196" s="204" t="s">
        <v>84</v>
      </c>
      <c r="AV196" s="11" t="s">
        <v>84</v>
      </c>
      <c r="AW196" s="11" t="s">
        <v>38</v>
      </c>
      <c r="AX196" s="11" t="s">
        <v>23</v>
      </c>
      <c r="AY196" s="204" t="s">
        <v>130</v>
      </c>
    </row>
    <row r="197" spans="2:65" s="1" customFormat="1" ht="31.5" customHeight="1">
      <c r="B197" s="34"/>
      <c r="C197" s="179" t="s">
        <v>356</v>
      </c>
      <c r="D197" s="179" t="s">
        <v>131</v>
      </c>
      <c r="E197" s="180" t="s">
        <v>357</v>
      </c>
      <c r="F197" s="181" t="s">
        <v>358</v>
      </c>
      <c r="G197" s="182" t="s">
        <v>134</v>
      </c>
      <c r="H197" s="183">
        <v>40</v>
      </c>
      <c r="I197" s="184"/>
      <c r="J197" s="185">
        <f>ROUND(I197*H197,2)</f>
        <v>0</v>
      </c>
      <c r="K197" s="181" t="s">
        <v>140</v>
      </c>
      <c r="L197" s="54"/>
      <c r="M197" s="186" t="s">
        <v>22</v>
      </c>
      <c r="N197" s="187" t="s">
        <v>46</v>
      </c>
      <c r="O197" s="35"/>
      <c r="P197" s="188">
        <f>O197*H197</f>
        <v>0</v>
      </c>
      <c r="Q197" s="188">
        <v>0</v>
      </c>
      <c r="R197" s="188">
        <f>Q197*H197</f>
        <v>0</v>
      </c>
      <c r="S197" s="188">
        <v>0</v>
      </c>
      <c r="T197" s="189">
        <f>S197*H197</f>
        <v>0</v>
      </c>
      <c r="AR197" s="17" t="s">
        <v>135</v>
      </c>
      <c r="AT197" s="17" t="s">
        <v>131</v>
      </c>
      <c r="AU197" s="17" t="s">
        <v>84</v>
      </c>
      <c r="AY197" s="17" t="s">
        <v>130</v>
      </c>
      <c r="BE197" s="190">
        <f>IF(N197="základní",J197,0)</f>
        <v>0</v>
      </c>
      <c r="BF197" s="190">
        <f>IF(N197="snížená",J197,0)</f>
        <v>0</v>
      </c>
      <c r="BG197" s="190">
        <f>IF(N197="zákl. přenesená",J197,0)</f>
        <v>0</v>
      </c>
      <c r="BH197" s="190">
        <f>IF(N197="sníž. přenesená",J197,0)</f>
        <v>0</v>
      </c>
      <c r="BI197" s="190">
        <f>IF(N197="nulová",J197,0)</f>
        <v>0</v>
      </c>
      <c r="BJ197" s="17" t="s">
        <v>23</v>
      </c>
      <c r="BK197" s="190">
        <f>ROUND(I197*H197,2)</f>
        <v>0</v>
      </c>
      <c r="BL197" s="17" t="s">
        <v>135</v>
      </c>
      <c r="BM197" s="17" t="s">
        <v>359</v>
      </c>
    </row>
    <row r="198" spans="2:47" s="1" customFormat="1" ht="27">
      <c r="B198" s="34"/>
      <c r="C198" s="56"/>
      <c r="D198" s="205" t="s">
        <v>159</v>
      </c>
      <c r="E198" s="56"/>
      <c r="F198" s="206" t="s">
        <v>360</v>
      </c>
      <c r="G198" s="56"/>
      <c r="H198" s="56"/>
      <c r="I198" s="152"/>
      <c r="J198" s="56"/>
      <c r="K198" s="56"/>
      <c r="L198" s="54"/>
      <c r="M198" s="71"/>
      <c r="N198" s="35"/>
      <c r="O198" s="35"/>
      <c r="P198" s="35"/>
      <c r="Q198" s="35"/>
      <c r="R198" s="35"/>
      <c r="S198" s="35"/>
      <c r="T198" s="72"/>
      <c r="AT198" s="17" t="s">
        <v>159</v>
      </c>
      <c r="AU198" s="17" t="s">
        <v>84</v>
      </c>
    </row>
    <row r="199" spans="2:51" s="11" customFormat="1" ht="13.5">
      <c r="B199" s="193"/>
      <c r="C199" s="194"/>
      <c r="D199" s="195" t="s">
        <v>146</v>
      </c>
      <c r="E199" s="196" t="s">
        <v>22</v>
      </c>
      <c r="F199" s="197" t="s">
        <v>356</v>
      </c>
      <c r="G199" s="194"/>
      <c r="H199" s="198">
        <v>40</v>
      </c>
      <c r="I199" s="199"/>
      <c r="J199" s="194"/>
      <c r="K199" s="194"/>
      <c r="L199" s="200"/>
      <c r="M199" s="201"/>
      <c r="N199" s="202"/>
      <c r="O199" s="202"/>
      <c r="P199" s="202"/>
      <c r="Q199" s="202"/>
      <c r="R199" s="202"/>
      <c r="S199" s="202"/>
      <c r="T199" s="203"/>
      <c r="AT199" s="204" t="s">
        <v>146</v>
      </c>
      <c r="AU199" s="204" t="s">
        <v>84</v>
      </c>
      <c r="AV199" s="11" t="s">
        <v>84</v>
      </c>
      <c r="AW199" s="11" t="s">
        <v>38</v>
      </c>
      <c r="AX199" s="11" t="s">
        <v>23</v>
      </c>
      <c r="AY199" s="204" t="s">
        <v>130</v>
      </c>
    </row>
    <row r="200" spans="2:65" s="1" customFormat="1" ht="31.5" customHeight="1">
      <c r="B200" s="34"/>
      <c r="C200" s="179" t="s">
        <v>361</v>
      </c>
      <c r="D200" s="179" t="s">
        <v>131</v>
      </c>
      <c r="E200" s="180" t="s">
        <v>362</v>
      </c>
      <c r="F200" s="181" t="s">
        <v>363</v>
      </c>
      <c r="G200" s="182" t="s">
        <v>134</v>
      </c>
      <c r="H200" s="183">
        <v>2281.05</v>
      </c>
      <c r="I200" s="184"/>
      <c r="J200" s="185">
        <f>ROUND(I200*H200,2)</f>
        <v>0</v>
      </c>
      <c r="K200" s="181" t="s">
        <v>140</v>
      </c>
      <c r="L200" s="54"/>
      <c r="M200" s="186" t="s">
        <v>22</v>
      </c>
      <c r="N200" s="187" t="s">
        <v>46</v>
      </c>
      <c r="O200" s="35"/>
      <c r="P200" s="188">
        <f>O200*H200</f>
        <v>0</v>
      </c>
      <c r="Q200" s="188">
        <v>0</v>
      </c>
      <c r="R200" s="188">
        <f>Q200*H200</f>
        <v>0</v>
      </c>
      <c r="S200" s="188">
        <v>0</v>
      </c>
      <c r="T200" s="189">
        <f>S200*H200</f>
        <v>0</v>
      </c>
      <c r="AR200" s="17" t="s">
        <v>135</v>
      </c>
      <c r="AT200" s="17" t="s">
        <v>131</v>
      </c>
      <c r="AU200" s="17" t="s">
        <v>84</v>
      </c>
      <c r="AY200" s="17" t="s">
        <v>130</v>
      </c>
      <c r="BE200" s="190">
        <f>IF(N200="základní",J200,0)</f>
        <v>0</v>
      </c>
      <c r="BF200" s="190">
        <f>IF(N200="snížená",J200,0)</f>
        <v>0</v>
      </c>
      <c r="BG200" s="190">
        <f>IF(N200="zákl. přenesená",J200,0)</f>
        <v>0</v>
      </c>
      <c r="BH200" s="190">
        <f>IF(N200="sníž. přenesená",J200,0)</f>
        <v>0</v>
      </c>
      <c r="BI200" s="190">
        <f>IF(N200="nulová",J200,0)</f>
        <v>0</v>
      </c>
      <c r="BJ200" s="17" t="s">
        <v>23</v>
      </c>
      <c r="BK200" s="190">
        <f>ROUND(I200*H200,2)</f>
        <v>0</v>
      </c>
      <c r="BL200" s="17" t="s">
        <v>135</v>
      </c>
      <c r="BM200" s="17" t="s">
        <v>364</v>
      </c>
    </row>
    <row r="201" spans="2:51" s="11" customFormat="1" ht="13.5">
      <c r="B201" s="193"/>
      <c r="C201" s="194"/>
      <c r="D201" s="195" t="s">
        <v>146</v>
      </c>
      <c r="E201" s="196" t="s">
        <v>22</v>
      </c>
      <c r="F201" s="197" t="s">
        <v>365</v>
      </c>
      <c r="G201" s="194"/>
      <c r="H201" s="198">
        <v>2281.05</v>
      </c>
      <c r="I201" s="199"/>
      <c r="J201" s="194"/>
      <c r="K201" s="194"/>
      <c r="L201" s="200"/>
      <c r="M201" s="201"/>
      <c r="N201" s="202"/>
      <c r="O201" s="202"/>
      <c r="P201" s="202"/>
      <c r="Q201" s="202"/>
      <c r="R201" s="202"/>
      <c r="S201" s="202"/>
      <c r="T201" s="203"/>
      <c r="AT201" s="204" t="s">
        <v>146</v>
      </c>
      <c r="AU201" s="204" t="s">
        <v>84</v>
      </c>
      <c r="AV201" s="11" t="s">
        <v>84</v>
      </c>
      <c r="AW201" s="11" t="s">
        <v>38</v>
      </c>
      <c r="AX201" s="11" t="s">
        <v>23</v>
      </c>
      <c r="AY201" s="204" t="s">
        <v>130</v>
      </c>
    </row>
    <row r="202" spans="2:65" s="1" customFormat="1" ht="31.5" customHeight="1">
      <c r="B202" s="34"/>
      <c r="C202" s="179" t="s">
        <v>191</v>
      </c>
      <c r="D202" s="179" t="s">
        <v>131</v>
      </c>
      <c r="E202" s="180" t="s">
        <v>366</v>
      </c>
      <c r="F202" s="181" t="s">
        <v>367</v>
      </c>
      <c r="G202" s="182" t="s">
        <v>134</v>
      </c>
      <c r="H202" s="183">
        <v>72</v>
      </c>
      <c r="I202" s="184"/>
      <c r="J202" s="185">
        <f>ROUND(I202*H202,2)</f>
        <v>0</v>
      </c>
      <c r="K202" s="181" t="s">
        <v>140</v>
      </c>
      <c r="L202" s="54"/>
      <c r="M202" s="186" t="s">
        <v>22</v>
      </c>
      <c r="N202" s="187" t="s">
        <v>46</v>
      </c>
      <c r="O202" s="35"/>
      <c r="P202" s="188">
        <f>O202*H202</f>
        <v>0</v>
      </c>
      <c r="Q202" s="188">
        <v>0</v>
      </c>
      <c r="R202" s="188">
        <f>Q202*H202</f>
        <v>0</v>
      </c>
      <c r="S202" s="188">
        <v>0</v>
      </c>
      <c r="T202" s="189">
        <f>S202*H202</f>
        <v>0</v>
      </c>
      <c r="AR202" s="17" t="s">
        <v>135</v>
      </c>
      <c r="AT202" s="17" t="s">
        <v>131</v>
      </c>
      <c r="AU202" s="17" t="s">
        <v>84</v>
      </c>
      <c r="AY202" s="17" t="s">
        <v>130</v>
      </c>
      <c r="BE202" s="190">
        <f>IF(N202="základní",J202,0)</f>
        <v>0</v>
      </c>
      <c r="BF202" s="190">
        <f>IF(N202="snížená",J202,0)</f>
        <v>0</v>
      </c>
      <c r="BG202" s="190">
        <f>IF(N202="zákl. přenesená",J202,0)</f>
        <v>0</v>
      </c>
      <c r="BH202" s="190">
        <f>IF(N202="sníž. přenesená",J202,0)</f>
        <v>0</v>
      </c>
      <c r="BI202" s="190">
        <f>IF(N202="nulová",J202,0)</f>
        <v>0</v>
      </c>
      <c r="BJ202" s="17" t="s">
        <v>23</v>
      </c>
      <c r="BK202" s="190">
        <f>ROUND(I202*H202,2)</f>
        <v>0</v>
      </c>
      <c r="BL202" s="17" t="s">
        <v>135</v>
      </c>
      <c r="BM202" s="17" t="s">
        <v>368</v>
      </c>
    </row>
    <row r="203" spans="2:51" s="11" customFormat="1" ht="13.5">
      <c r="B203" s="193"/>
      <c r="C203" s="194"/>
      <c r="D203" s="195" t="s">
        <v>146</v>
      </c>
      <c r="E203" s="196" t="s">
        <v>22</v>
      </c>
      <c r="F203" s="197" t="s">
        <v>350</v>
      </c>
      <c r="G203" s="194"/>
      <c r="H203" s="198">
        <v>72</v>
      </c>
      <c r="I203" s="199"/>
      <c r="J203" s="194"/>
      <c r="K203" s="194"/>
      <c r="L203" s="200"/>
      <c r="M203" s="201"/>
      <c r="N203" s="202"/>
      <c r="O203" s="202"/>
      <c r="P203" s="202"/>
      <c r="Q203" s="202"/>
      <c r="R203" s="202"/>
      <c r="S203" s="202"/>
      <c r="T203" s="203"/>
      <c r="AT203" s="204" t="s">
        <v>146</v>
      </c>
      <c r="AU203" s="204" t="s">
        <v>84</v>
      </c>
      <c r="AV203" s="11" t="s">
        <v>84</v>
      </c>
      <c r="AW203" s="11" t="s">
        <v>38</v>
      </c>
      <c r="AX203" s="11" t="s">
        <v>23</v>
      </c>
      <c r="AY203" s="204" t="s">
        <v>130</v>
      </c>
    </row>
    <row r="204" spans="2:65" s="1" customFormat="1" ht="31.5" customHeight="1">
      <c r="B204" s="34"/>
      <c r="C204" s="179" t="s">
        <v>369</v>
      </c>
      <c r="D204" s="179" t="s">
        <v>131</v>
      </c>
      <c r="E204" s="180" t="s">
        <v>370</v>
      </c>
      <c r="F204" s="181" t="s">
        <v>371</v>
      </c>
      <c r="G204" s="182" t="s">
        <v>134</v>
      </c>
      <c r="H204" s="183">
        <v>72</v>
      </c>
      <c r="I204" s="184"/>
      <c r="J204" s="185">
        <f>ROUND(I204*H204,2)</f>
        <v>0</v>
      </c>
      <c r="K204" s="181" t="s">
        <v>140</v>
      </c>
      <c r="L204" s="54"/>
      <c r="M204" s="186" t="s">
        <v>22</v>
      </c>
      <c r="N204" s="187" t="s">
        <v>46</v>
      </c>
      <c r="O204" s="35"/>
      <c r="P204" s="188">
        <f>O204*H204</f>
        <v>0</v>
      </c>
      <c r="Q204" s="188">
        <v>0</v>
      </c>
      <c r="R204" s="188">
        <f>Q204*H204</f>
        <v>0</v>
      </c>
      <c r="S204" s="188">
        <v>0</v>
      </c>
      <c r="T204" s="189">
        <f>S204*H204</f>
        <v>0</v>
      </c>
      <c r="AR204" s="17" t="s">
        <v>135</v>
      </c>
      <c r="AT204" s="17" t="s">
        <v>131</v>
      </c>
      <c r="AU204" s="17" t="s">
        <v>84</v>
      </c>
      <c r="AY204" s="17" t="s">
        <v>130</v>
      </c>
      <c r="BE204" s="190">
        <f>IF(N204="základní",J204,0)</f>
        <v>0</v>
      </c>
      <c r="BF204" s="190">
        <f>IF(N204="snížená",J204,0)</f>
        <v>0</v>
      </c>
      <c r="BG204" s="190">
        <f>IF(N204="zákl. přenesená",J204,0)</f>
        <v>0</v>
      </c>
      <c r="BH204" s="190">
        <f>IF(N204="sníž. přenesená",J204,0)</f>
        <v>0</v>
      </c>
      <c r="BI204" s="190">
        <f>IF(N204="nulová",J204,0)</f>
        <v>0</v>
      </c>
      <c r="BJ204" s="17" t="s">
        <v>23</v>
      </c>
      <c r="BK204" s="190">
        <f>ROUND(I204*H204,2)</f>
        <v>0</v>
      </c>
      <c r="BL204" s="17" t="s">
        <v>135</v>
      </c>
      <c r="BM204" s="17" t="s">
        <v>372</v>
      </c>
    </row>
    <row r="205" spans="2:51" s="11" customFormat="1" ht="13.5">
      <c r="B205" s="193"/>
      <c r="C205" s="194"/>
      <c r="D205" s="195" t="s">
        <v>146</v>
      </c>
      <c r="E205" s="196" t="s">
        <v>22</v>
      </c>
      <c r="F205" s="197" t="s">
        <v>350</v>
      </c>
      <c r="G205" s="194"/>
      <c r="H205" s="198">
        <v>72</v>
      </c>
      <c r="I205" s="199"/>
      <c r="J205" s="194"/>
      <c r="K205" s="194"/>
      <c r="L205" s="200"/>
      <c r="M205" s="201"/>
      <c r="N205" s="202"/>
      <c r="O205" s="202"/>
      <c r="P205" s="202"/>
      <c r="Q205" s="202"/>
      <c r="R205" s="202"/>
      <c r="S205" s="202"/>
      <c r="T205" s="203"/>
      <c r="AT205" s="204" t="s">
        <v>146</v>
      </c>
      <c r="AU205" s="204" t="s">
        <v>84</v>
      </c>
      <c r="AV205" s="11" t="s">
        <v>84</v>
      </c>
      <c r="AW205" s="11" t="s">
        <v>38</v>
      </c>
      <c r="AX205" s="11" t="s">
        <v>23</v>
      </c>
      <c r="AY205" s="204" t="s">
        <v>130</v>
      </c>
    </row>
    <row r="206" spans="2:65" s="1" customFormat="1" ht="22.5" customHeight="1">
      <c r="B206" s="34"/>
      <c r="C206" s="179" t="s">
        <v>373</v>
      </c>
      <c r="D206" s="179" t="s">
        <v>131</v>
      </c>
      <c r="E206" s="180" t="s">
        <v>374</v>
      </c>
      <c r="F206" s="181" t="s">
        <v>375</v>
      </c>
      <c r="G206" s="182" t="s">
        <v>134</v>
      </c>
      <c r="H206" s="183">
        <v>2353.05</v>
      </c>
      <c r="I206" s="184"/>
      <c r="J206" s="185">
        <f>ROUND(I206*H206,2)</f>
        <v>0</v>
      </c>
      <c r="K206" s="181" t="s">
        <v>140</v>
      </c>
      <c r="L206" s="54"/>
      <c r="M206" s="186" t="s">
        <v>22</v>
      </c>
      <c r="N206" s="187" t="s">
        <v>46</v>
      </c>
      <c r="O206" s="35"/>
      <c r="P206" s="188">
        <f>O206*H206</f>
        <v>0</v>
      </c>
      <c r="Q206" s="188">
        <v>0.00034</v>
      </c>
      <c r="R206" s="188">
        <f>Q206*H206</f>
        <v>0.8000370000000001</v>
      </c>
      <c r="S206" s="188">
        <v>0</v>
      </c>
      <c r="T206" s="189">
        <f>S206*H206</f>
        <v>0</v>
      </c>
      <c r="AR206" s="17" t="s">
        <v>135</v>
      </c>
      <c r="AT206" s="17" t="s">
        <v>131</v>
      </c>
      <c r="AU206" s="17" t="s">
        <v>84</v>
      </c>
      <c r="AY206" s="17" t="s">
        <v>130</v>
      </c>
      <c r="BE206" s="190">
        <f>IF(N206="základní",J206,0)</f>
        <v>0</v>
      </c>
      <c r="BF206" s="190">
        <f>IF(N206="snížená",J206,0)</f>
        <v>0</v>
      </c>
      <c r="BG206" s="190">
        <f>IF(N206="zákl. přenesená",J206,0)</f>
        <v>0</v>
      </c>
      <c r="BH206" s="190">
        <f>IF(N206="sníž. přenesená",J206,0)</f>
        <v>0</v>
      </c>
      <c r="BI206" s="190">
        <f>IF(N206="nulová",J206,0)</f>
        <v>0</v>
      </c>
      <c r="BJ206" s="17" t="s">
        <v>23</v>
      </c>
      <c r="BK206" s="190">
        <f>ROUND(I206*H206,2)</f>
        <v>0</v>
      </c>
      <c r="BL206" s="17" t="s">
        <v>135</v>
      </c>
      <c r="BM206" s="17" t="s">
        <v>376</v>
      </c>
    </row>
    <row r="207" spans="2:47" s="1" customFormat="1" ht="40.5">
      <c r="B207" s="34"/>
      <c r="C207" s="56"/>
      <c r="D207" s="205" t="s">
        <v>157</v>
      </c>
      <c r="E207" s="56"/>
      <c r="F207" s="206" t="s">
        <v>377</v>
      </c>
      <c r="G207" s="56"/>
      <c r="H207" s="56"/>
      <c r="I207" s="152"/>
      <c r="J207" s="56"/>
      <c r="K207" s="56"/>
      <c r="L207" s="54"/>
      <c r="M207" s="71"/>
      <c r="N207" s="35"/>
      <c r="O207" s="35"/>
      <c r="P207" s="35"/>
      <c r="Q207" s="35"/>
      <c r="R207" s="35"/>
      <c r="S207" s="35"/>
      <c r="T207" s="72"/>
      <c r="AT207" s="17" t="s">
        <v>157</v>
      </c>
      <c r="AU207" s="17" t="s">
        <v>84</v>
      </c>
    </row>
    <row r="208" spans="2:51" s="11" customFormat="1" ht="13.5">
      <c r="B208" s="193"/>
      <c r="C208" s="194"/>
      <c r="D208" s="195" t="s">
        <v>146</v>
      </c>
      <c r="E208" s="196" t="s">
        <v>22</v>
      </c>
      <c r="F208" s="197" t="s">
        <v>378</v>
      </c>
      <c r="G208" s="194"/>
      <c r="H208" s="198">
        <v>2353.05</v>
      </c>
      <c r="I208" s="199"/>
      <c r="J208" s="194"/>
      <c r="K208" s="194"/>
      <c r="L208" s="200"/>
      <c r="M208" s="201"/>
      <c r="N208" s="202"/>
      <c r="O208" s="202"/>
      <c r="P208" s="202"/>
      <c r="Q208" s="202"/>
      <c r="R208" s="202"/>
      <c r="S208" s="202"/>
      <c r="T208" s="203"/>
      <c r="AT208" s="204" t="s">
        <v>146</v>
      </c>
      <c r="AU208" s="204" t="s">
        <v>84</v>
      </c>
      <c r="AV208" s="11" t="s">
        <v>84</v>
      </c>
      <c r="AW208" s="11" t="s">
        <v>38</v>
      </c>
      <c r="AX208" s="11" t="s">
        <v>23</v>
      </c>
      <c r="AY208" s="204" t="s">
        <v>130</v>
      </c>
    </row>
    <row r="209" spans="2:65" s="1" customFormat="1" ht="31.5" customHeight="1">
      <c r="B209" s="34"/>
      <c r="C209" s="179" t="s">
        <v>379</v>
      </c>
      <c r="D209" s="179" t="s">
        <v>131</v>
      </c>
      <c r="E209" s="180" t="s">
        <v>380</v>
      </c>
      <c r="F209" s="181" t="s">
        <v>381</v>
      </c>
      <c r="G209" s="182" t="s">
        <v>134</v>
      </c>
      <c r="H209" s="183">
        <v>3084.05</v>
      </c>
      <c r="I209" s="184"/>
      <c r="J209" s="185">
        <f>ROUND(I209*H209,2)</f>
        <v>0</v>
      </c>
      <c r="K209" s="181" t="s">
        <v>140</v>
      </c>
      <c r="L209" s="54"/>
      <c r="M209" s="186" t="s">
        <v>22</v>
      </c>
      <c r="N209" s="187" t="s">
        <v>46</v>
      </c>
      <c r="O209" s="35"/>
      <c r="P209" s="188">
        <f>O209*H209</f>
        <v>0</v>
      </c>
      <c r="Q209" s="188">
        <v>0.00061</v>
      </c>
      <c r="R209" s="188">
        <f>Q209*H209</f>
        <v>1.8812705</v>
      </c>
      <c r="S209" s="188">
        <v>0</v>
      </c>
      <c r="T209" s="189">
        <f>S209*H209</f>
        <v>0</v>
      </c>
      <c r="AR209" s="17" t="s">
        <v>135</v>
      </c>
      <c r="AT209" s="17" t="s">
        <v>131</v>
      </c>
      <c r="AU209" s="17" t="s">
        <v>84</v>
      </c>
      <c r="AY209" s="17" t="s">
        <v>130</v>
      </c>
      <c r="BE209" s="190">
        <f>IF(N209="základní",J209,0)</f>
        <v>0</v>
      </c>
      <c r="BF209" s="190">
        <f>IF(N209="snížená",J209,0)</f>
        <v>0</v>
      </c>
      <c r="BG209" s="190">
        <f>IF(N209="zákl. přenesená",J209,0)</f>
        <v>0</v>
      </c>
      <c r="BH209" s="190">
        <f>IF(N209="sníž. přenesená",J209,0)</f>
        <v>0</v>
      </c>
      <c r="BI209" s="190">
        <f>IF(N209="nulová",J209,0)</f>
        <v>0</v>
      </c>
      <c r="BJ209" s="17" t="s">
        <v>23</v>
      </c>
      <c r="BK209" s="190">
        <f>ROUND(I209*H209,2)</f>
        <v>0</v>
      </c>
      <c r="BL209" s="17" t="s">
        <v>135</v>
      </c>
      <c r="BM209" s="17" t="s">
        <v>382</v>
      </c>
    </row>
    <row r="210" spans="2:51" s="11" customFormat="1" ht="13.5">
      <c r="B210" s="193"/>
      <c r="C210" s="194"/>
      <c r="D210" s="195" t="s">
        <v>146</v>
      </c>
      <c r="E210" s="196" t="s">
        <v>22</v>
      </c>
      <c r="F210" s="197" t="s">
        <v>383</v>
      </c>
      <c r="G210" s="194"/>
      <c r="H210" s="198">
        <v>3084.05</v>
      </c>
      <c r="I210" s="199"/>
      <c r="J210" s="194"/>
      <c r="K210" s="194"/>
      <c r="L210" s="200"/>
      <c r="M210" s="201"/>
      <c r="N210" s="202"/>
      <c r="O210" s="202"/>
      <c r="P210" s="202"/>
      <c r="Q210" s="202"/>
      <c r="R210" s="202"/>
      <c r="S210" s="202"/>
      <c r="T210" s="203"/>
      <c r="AT210" s="204" t="s">
        <v>146</v>
      </c>
      <c r="AU210" s="204" t="s">
        <v>84</v>
      </c>
      <c r="AV210" s="11" t="s">
        <v>84</v>
      </c>
      <c r="AW210" s="11" t="s">
        <v>38</v>
      </c>
      <c r="AX210" s="11" t="s">
        <v>23</v>
      </c>
      <c r="AY210" s="204" t="s">
        <v>130</v>
      </c>
    </row>
    <row r="211" spans="2:65" s="1" customFormat="1" ht="31.5" customHeight="1">
      <c r="B211" s="34"/>
      <c r="C211" s="179" t="s">
        <v>14</v>
      </c>
      <c r="D211" s="179" t="s">
        <v>131</v>
      </c>
      <c r="E211" s="180" t="s">
        <v>384</v>
      </c>
      <c r="F211" s="181" t="s">
        <v>385</v>
      </c>
      <c r="G211" s="182" t="s">
        <v>134</v>
      </c>
      <c r="H211" s="183">
        <v>2940.05</v>
      </c>
      <c r="I211" s="184"/>
      <c r="J211" s="185">
        <f>ROUND(I211*H211,2)</f>
        <v>0</v>
      </c>
      <c r="K211" s="181" t="s">
        <v>140</v>
      </c>
      <c r="L211" s="54"/>
      <c r="M211" s="186" t="s">
        <v>22</v>
      </c>
      <c r="N211" s="187" t="s">
        <v>46</v>
      </c>
      <c r="O211" s="35"/>
      <c r="P211" s="188">
        <f>O211*H211</f>
        <v>0</v>
      </c>
      <c r="Q211" s="188">
        <v>0</v>
      </c>
      <c r="R211" s="188">
        <f>Q211*H211</f>
        <v>0</v>
      </c>
      <c r="S211" s="188">
        <v>0</v>
      </c>
      <c r="T211" s="189">
        <f>S211*H211</f>
        <v>0</v>
      </c>
      <c r="AR211" s="17" t="s">
        <v>135</v>
      </c>
      <c r="AT211" s="17" t="s">
        <v>131</v>
      </c>
      <c r="AU211" s="17" t="s">
        <v>84</v>
      </c>
      <c r="AY211" s="17" t="s">
        <v>130</v>
      </c>
      <c r="BE211" s="190">
        <f>IF(N211="základní",J211,0)</f>
        <v>0</v>
      </c>
      <c r="BF211" s="190">
        <f>IF(N211="snížená",J211,0)</f>
        <v>0</v>
      </c>
      <c r="BG211" s="190">
        <f>IF(N211="zákl. přenesená",J211,0)</f>
        <v>0</v>
      </c>
      <c r="BH211" s="190">
        <f>IF(N211="sníž. přenesená",J211,0)</f>
        <v>0</v>
      </c>
      <c r="BI211" s="190">
        <f>IF(N211="nulová",J211,0)</f>
        <v>0</v>
      </c>
      <c r="BJ211" s="17" t="s">
        <v>23</v>
      </c>
      <c r="BK211" s="190">
        <f>ROUND(I211*H211,2)</f>
        <v>0</v>
      </c>
      <c r="BL211" s="17" t="s">
        <v>135</v>
      </c>
      <c r="BM211" s="17" t="s">
        <v>386</v>
      </c>
    </row>
    <row r="212" spans="2:47" s="1" customFormat="1" ht="27">
      <c r="B212" s="34"/>
      <c r="C212" s="56"/>
      <c r="D212" s="205" t="s">
        <v>157</v>
      </c>
      <c r="E212" s="56"/>
      <c r="F212" s="206" t="s">
        <v>387</v>
      </c>
      <c r="G212" s="56"/>
      <c r="H212" s="56"/>
      <c r="I212" s="152"/>
      <c r="J212" s="56"/>
      <c r="K212" s="56"/>
      <c r="L212" s="54"/>
      <c r="M212" s="71"/>
      <c r="N212" s="35"/>
      <c r="O212" s="35"/>
      <c r="P212" s="35"/>
      <c r="Q212" s="35"/>
      <c r="R212" s="35"/>
      <c r="S212" s="35"/>
      <c r="T212" s="72"/>
      <c r="AT212" s="17" t="s">
        <v>157</v>
      </c>
      <c r="AU212" s="17" t="s">
        <v>84</v>
      </c>
    </row>
    <row r="213" spans="2:51" s="11" customFormat="1" ht="13.5">
      <c r="B213" s="193"/>
      <c r="C213" s="194"/>
      <c r="D213" s="205" t="s">
        <v>146</v>
      </c>
      <c r="E213" s="218" t="s">
        <v>22</v>
      </c>
      <c r="F213" s="219" t="s">
        <v>388</v>
      </c>
      <c r="G213" s="194"/>
      <c r="H213" s="220">
        <v>2900.05</v>
      </c>
      <c r="I213" s="199"/>
      <c r="J213" s="194"/>
      <c r="K213" s="194"/>
      <c r="L213" s="200"/>
      <c r="M213" s="201"/>
      <c r="N213" s="202"/>
      <c r="O213" s="202"/>
      <c r="P213" s="202"/>
      <c r="Q213" s="202"/>
      <c r="R213" s="202"/>
      <c r="S213" s="202"/>
      <c r="T213" s="203"/>
      <c r="AT213" s="204" t="s">
        <v>146</v>
      </c>
      <c r="AU213" s="204" t="s">
        <v>84</v>
      </c>
      <c r="AV213" s="11" t="s">
        <v>84</v>
      </c>
      <c r="AW213" s="11" t="s">
        <v>38</v>
      </c>
      <c r="AX213" s="11" t="s">
        <v>75</v>
      </c>
      <c r="AY213" s="204" t="s">
        <v>130</v>
      </c>
    </row>
    <row r="214" spans="2:51" s="12" customFormat="1" ht="13.5">
      <c r="B214" s="207"/>
      <c r="C214" s="208"/>
      <c r="D214" s="205" t="s">
        <v>146</v>
      </c>
      <c r="E214" s="209" t="s">
        <v>22</v>
      </c>
      <c r="F214" s="210" t="s">
        <v>389</v>
      </c>
      <c r="G214" s="208"/>
      <c r="H214" s="211" t="s">
        <v>22</v>
      </c>
      <c r="I214" s="212"/>
      <c r="J214" s="208"/>
      <c r="K214" s="208"/>
      <c r="L214" s="213"/>
      <c r="M214" s="214"/>
      <c r="N214" s="215"/>
      <c r="O214" s="215"/>
      <c r="P214" s="215"/>
      <c r="Q214" s="215"/>
      <c r="R214" s="215"/>
      <c r="S214" s="215"/>
      <c r="T214" s="216"/>
      <c r="AT214" s="217" t="s">
        <v>146</v>
      </c>
      <c r="AU214" s="217" t="s">
        <v>84</v>
      </c>
      <c r="AV214" s="12" t="s">
        <v>23</v>
      </c>
      <c r="AW214" s="12" t="s">
        <v>38</v>
      </c>
      <c r="AX214" s="12" t="s">
        <v>75</v>
      </c>
      <c r="AY214" s="217" t="s">
        <v>130</v>
      </c>
    </row>
    <row r="215" spans="2:51" s="11" customFormat="1" ht="13.5">
      <c r="B215" s="193"/>
      <c r="C215" s="194"/>
      <c r="D215" s="205" t="s">
        <v>146</v>
      </c>
      <c r="E215" s="218" t="s">
        <v>22</v>
      </c>
      <c r="F215" s="219" t="s">
        <v>356</v>
      </c>
      <c r="G215" s="194"/>
      <c r="H215" s="220">
        <v>40</v>
      </c>
      <c r="I215" s="199"/>
      <c r="J215" s="194"/>
      <c r="K215" s="194"/>
      <c r="L215" s="200"/>
      <c r="M215" s="201"/>
      <c r="N215" s="202"/>
      <c r="O215" s="202"/>
      <c r="P215" s="202"/>
      <c r="Q215" s="202"/>
      <c r="R215" s="202"/>
      <c r="S215" s="202"/>
      <c r="T215" s="203"/>
      <c r="AT215" s="204" t="s">
        <v>146</v>
      </c>
      <c r="AU215" s="204" t="s">
        <v>84</v>
      </c>
      <c r="AV215" s="11" t="s">
        <v>84</v>
      </c>
      <c r="AW215" s="11" t="s">
        <v>38</v>
      </c>
      <c r="AX215" s="11" t="s">
        <v>75</v>
      </c>
      <c r="AY215" s="204" t="s">
        <v>130</v>
      </c>
    </row>
    <row r="216" spans="2:51" s="13" customFormat="1" ht="13.5">
      <c r="B216" s="221"/>
      <c r="C216" s="222"/>
      <c r="D216" s="195" t="s">
        <v>146</v>
      </c>
      <c r="E216" s="223" t="s">
        <v>22</v>
      </c>
      <c r="F216" s="224" t="s">
        <v>177</v>
      </c>
      <c r="G216" s="222"/>
      <c r="H216" s="225">
        <v>2940.05</v>
      </c>
      <c r="I216" s="226"/>
      <c r="J216" s="222"/>
      <c r="K216" s="222"/>
      <c r="L216" s="227"/>
      <c r="M216" s="228"/>
      <c r="N216" s="229"/>
      <c r="O216" s="229"/>
      <c r="P216" s="229"/>
      <c r="Q216" s="229"/>
      <c r="R216" s="229"/>
      <c r="S216" s="229"/>
      <c r="T216" s="230"/>
      <c r="AT216" s="231" t="s">
        <v>146</v>
      </c>
      <c r="AU216" s="231" t="s">
        <v>84</v>
      </c>
      <c r="AV216" s="13" t="s">
        <v>135</v>
      </c>
      <c r="AW216" s="13" t="s">
        <v>38</v>
      </c>
      <c r="AX216" s="13" t="s">
        <v>23</v>
      </c>
      <c r="AY216" s="231" t="s">
        <v>130</v>
      </c>
    </row>
    <row r="217" spans="2:65" s="1" customFormat="1" ht="31.5" customHeight="1">
      <c r="B217" s="34"/>
      <c r="C217" s="179" t="s">
        <v>390</v>
      </c>
      <c r="D217" s="179" t="s">
        <v>131</v>
      </c>
      <c r="E217" s="180" t="s">
        <v>391</v>
      </c>
      <c r="F217" s="181" t="s">
        <v>392</v>
      </c>
      <c r="G217" s="182" t="s">
        <v>134</v>
      </c>
      <c r="H217" s="183">
        <v>72</v>
      </c>
      <c r="I217" s="184"/>
      <c r="J217" s="185">
        <f>ROUND(I217*H217,2)</f>
        <v>0</v>
      </c>
      <c r="K217" s="181" t="s">
        <v>22</v>
      </c>
      <c r="L217" s="54"/>
      <c r="M217" s="186" t="s">
        <v>22</v>
      </c>
      <c r="N217" s="187" t="s">
        <v>46</v>
      </c>
      <c r="O217" s="35"/>
      <c r="P217" s="188">
        <f>O217*H217</f>
        <v>0</v>
      </c>
      <c r="Q217" s="188">
        <v>0</v>
      </c>
      <c r="R217" s="188">
        <f>Q217*H217</f>
        <v>0</v>
      </c>
      <c r="S217" s="188">
        <v>0</v>
      </c>
      <c r="T217" s="189">
        <f>S217*H217</f>
        <v>0</v>
      </c>
      <c r="AR217" s="17" t="s">
        <v>135</v>
      </c>
      <c r="AT217" s="17" t="s">
        <v>131</v>
      </c>
      <c r="AU217" s="17" t="s">
        <v>84</v>
      </c>
      <c r="AY217" s="17" t="s">
        <v>130</v>
      </c>
      <c r="BE217" s="190">
        <f>IF(N217="základní",J217,0)</f>
        <v>0</v>
      </c>
      <c r="BF217" s="190">
        <f>IF(N217="snížená",J217,0)</f>
        <v>0</v>
      </c>
      <c r="BG217" s="190">
        <f>IF(N217="zákl. přenesená",J217,0)</f>
        <v>0</v>
      </c>
      <c r="BH217" s="190">
        <f>IF(N217="sníž. přenesená",J217,0)</f>
        <v>0</v>
      </c>
      <c r="BI217" s="190">
        <f>IF(N217="nulová",J217,0)</f>
        <v>0</v>
      </c>
      <c r="BJ217" s="17" t="s">
        <v>23</v>
      </c>
      <c r="BK217" s="190">
        <f>ROUND(I217*H217,2)</f>
        <v>0</v>
      </c>
      <c r="BL217" s="17" t="s">
        <v>135</v>
      </c>
      <c r="BM217" s="17" t="s">
        <v>393</v>
      </c>
    </row>
    <row r="218" spans="2:51" s="11" customFormat="1" ht="13.5">
      <c r="B218" s="193"/>
      <c r="C218" s="194"/>
      <c r="D218" s="195" t="s">
        <v>146</v>
      </c>
      <c r="E218" s="196" t="s">
        <v>22</v>
      </c>
      <c r="F218" s="197" t="s">
        <v>350</v>
      </c>
      <c r="G218" s="194"/>
      <c r="H218" s="198">
        <v>72</v>
      </c>
      <c r="I218" s="199"/>
      <c r="J218" s="194"/>
      <c r="K218" s="194"/>
      <c r="L218" s="200"/>
      <c r="M218" s="201"/>
      <c r="N218" s="202"/>
      <c r="O218" s="202"/>
      <c r="P218" s="202"/>
      <c r="Q218" s="202"/>
      <c r="R218" s="202"/>
      <c r="S218" s="202"/>
      <c r="T218" s="203"/>
      <c r="AT218" s="204" t="s">
        <v>146</v>
      </c>
      <c r="AU218" s="204" t="s">
        <v>84</v>
      </c>
      <c r="AV218" s="11" t="s">
        <v>84</v>
      </c>
      <c r="AW218" s="11" t="s">
        <v>38</v>
      </c>
      <c r="AX218" s="11" t="s">
        <v>23</v>
      </c>
      <c r="AY218" s="204" t="s">
        <v>130</v>
      </c>
    </row>
    <row r="219" spans="2:65" s="1" customFormat="1" ht="31.5" customHeight="1">
      <c r="B219" s="34"/>
      <c r="C219" s="232" t="s">
        <v>394</v>
      </c>
      <c r="D219" s="232" t="s">
        <v>321</v>
      </c>
      <c r="E219" s="233" t="s">
        <v>395</v>
      </c>
      <c r="F219" s="234" t="s">
        <v>396</v>
      </c>
      <c r="G219" s="235" t="s">
        <v>134</v>
      </c>
      <c r="H219" s="236">
        <v>10.5</v>
      </c>
      <c r="I219" s="237"/>
      <c r="J219" s="238">
        <f>ROUND(I219*H219,2)</f>
        <v>0</v>
      </c>
      <c r="K219" s="234" t="s">
        <v>140</v>
      </c>
      <c r="L219" s="239"/>
      <c r="M219" s="240" t="s">
        <v>22</v>
      </c>
      <c r="N219" s="241" t="s">
        <v>46</v>
      </c>
      <c r="O219" s="35"/>
      <c r="P219" s="188">
        <f>O219*H219</f>
        <v>0</v>
      </c>
      <c r="Q219" s="188">
        <v>0.132</v>
      </c>
      <c r="R219" s="188">
        <f>Q219*H219</f>
        <v>1.3860000000000001</v>
      </c>
      <c r="S219" s="188">
        <v>0</v>
      </c>
      <c r="T219" s="189">
        <f>S219*H219</f>
        <v>0</v>
      </c>
      <c r="AR219" s="17" t="s">
        <v>178</v>
      </c>
      <c r="AT219" s="17" t="s">
        <v>321</v>
      </c>
      <c r="AU219" s="17" t="s">
        <v>84</v>
      </c>
      <c r="AY219" s="17" t="s">
        <v>130</v>
      </c>
      <c r="BE219" s="190">
        <f>IF(N219="základní",J219,0)</f>
        <v>0</v>
      </c>
      <c r="BF219" s="190">
        <f>IF(N219="snížená",J219,0)</f>
        <v>0</v>
      </c>
      <c r="BG219" s="190">
        <f>IF(N219="zákl. přenesená",J219,0)</f>
        <v>0</v>
      </c>
      <c r="BH219" s="190">
        <f>IF(N219="sníž. přenesená",J219,0)</f>
        <v>0</v>
      </c>
      <c r="BI219" s="190">
        <f>IF(N219="nulová",J219,0)</f>
        <v>0</v>
      </c>
      <c r="BJ219" s="17" t="s">
        <v>23</v>
      </c>
      <c r="BK219" s="190">
        <f>ROUND(I219*H219,2)</f>
        <v>0</v>
      </c>
      <c r="BL219" s="17" t="s">
        <v>135</v>
      </c>
      <c r="BM219" s="17" t="s">
        <v>397</v>
      </c>
    </row>
    <row r="220" spans="2:47" s="1" customFormat="1" ht="40.5">
      <c r="B220" s="34"/>
      <c r="C220" s="56"/>
      <c r="D220" s="205" t="s">
        <v>159</v>
      </c>
      <c r="E220" s="56"/>
      <c r="F220" s="206" t="s">
        <v>398</v>
      </c>
      <c r="G220" s="56"/>
      <c r="H220" s="56"/>
      <c r="I220" s="152"/>
      <c r="J220" s="56"/>
      <c r="K220" s="56"/>
      <c r="L220" s="54"/>
      <c r="M220" s="71"/>
      <c r="N220" s="35"/>
      <c r="O220" s="35"/>
      <c r="P220" s="35"/>
      <c r="Q220" s="35"/>
      <c r="R220" s="35"/>
      <c r="S220" s="35"/>
      <c r="T220" s="72"/>
      <c r="AT220" s="17" t="s">
        <v>159</v>
      </c>
      <c r="AU220" s="17" t="s">
        <v>84</v>
      </c>
    </row>
    <row r="221" spans="2:51" s="11" customFormat="1" ht="13.5">
      <c r="B221" s="193"/>
      <c r="C221" s="194"/>
      <c r="D221" s="195" t="s">
        <v>146</v>
      </c>
      <c r="E221" s="196" t="s">
        <v>22</v>
      </c>
      <c r="F221" s="197" t="s">
        <v>399</v>
      </c>
      <c r="G221" s="194"/>
      <c r="H221" s="198">
        <v>10.5</v>
      </c>
      <c r="I221" s="199"/>
      <c r="J221" s="194"/>
      <c r="K221" s="194"/>
      <c r="L221" s="200"/>
      <c r="M221" s="201"/>
      <c r="N221" s="202"/>
      <c r="O221" s="202"/>
      <c r="P221" s="202"/>
      <c r="Q221" s="202"/>
      <c r="R221" s="202"/>
      <c r="S221" s="202"/>
      <c r="T221" s="203"/>
      <c r="AT221" s="204" t="s">
        <v>146</v>
      </c>
      <c r="AU221" s="204" t="s">
        <v>84</v>
      </c>
      <c r="AV221" s="11" t="s">
        <v>84</v>
      </c>
      <c r="AW221" s="11" t="s">
        <v>38</v>
      </c>
      <c r="AX221" s="11" t="s">
        <v>23</v>
      </c>
      <c r="AY221" s="204" t="s">
        <v>130</v>
      </c>
    </row>
    <row r="222" spans="2:65" s="1" customFormat="1" ht="44.25" customHeight="1">
      <c r="B222" s="34"/>
      <c r="C222" s="232" t="s">
        <v>400</v>
      </c>
      <c r="D222" s="232" t="s">
        <v>321</v>
      </c>
      <c r="E222" s="233" t="s">
        <v>401</v>
      </c>
      <c r="F222" s="234" t="s">
        <v>402</v>
      </c>
      <c r="G222" s="235" t="s">
        <v>134</v>
      </c>
      <c r="H222" s="236">
        <v>43.2</v>
      </c>
      <c r="I222" s="237"/>
      <c r="J222" s="238">
        <f>ROUND(I222*H222,2)</f>
        <v>0</v>
      </c>
      <c r="K222" s="234" t="s">
        <v>140</v>
      </c>
      <c r="L222" s="239"/>
      <c r="M222" s="240" t="s">
        <v>22</v>
      </c>
      <c r="N222" s="241" t="s">
        <v>46</v>
      </c>
      <c r="O222" s="35"/>
      <c r="P222" s="188">
        <f>O222*H222</f>
        <v>0</v>
      </c>
      <c r="Q222" s="188">
        <v>0.131</v>
      </c>
      <c r="R222" s="188">
        <f>Q222*H222</f>
        <v>5.6592</v>
      </c>
      <c r="S222" s="188">
        <v>0</v>
      </c>
      <c r="T222" s="189">
        <f>S222*H222</f>
        <v>0</v>
      </c>
      <c r="AR222" s="17" t="s">
        <v>178</v>
      </c>
      <c r="AT222" s="17" t="s">
        <v>321</v>
      </c>
      <c r="AU222" s="17" t="s">
        <v>84</v>
      </c>
      <c r="AY222" s="17" t="s">
        <v>130</v>
      </c>
      <c r="BE222" s="190">
        <f>IF(N222="základní",J222,0)</f>
        <v>0</v>
      </c>
      <c r="BF222" s="190">
        <f>IF(N222="snížená",J222,0)</f>
        <v>0</v>
      </c>
      <c r="BG222" s="190">
        <f>IF(N222="zákl. přenesená",J222,0)</f>
        <v>0</v>
      </c>
      <c r="BH222" s="190">
        <f>IF(N222="sníž. přenesená",J222,0)</f>
        <v>0</v>
      </c>
      <c r="BI222" s="190">
        <f>IF(N222="nulová",J222,0)</f>
        <v>0</v>
      </c>
      <c r="BJ222" s="17" t="s">
        <v>23</v>
      </c>
      <c r="BK222" s="190">
        <f>ROUND(I222*H222,2)</f>
        <v>0</v>
      </c>
      <c r="BL222" s="17" t="s">
        <v>135</v>
      </c>
      <c r="BM222" s="17" t="s">
        <v>403</v>
      </c>
    </row>
    <row r="223" spans="2:51" s="11" customFormat="1" ht="13.5">
      <c r="B223" s="193"/>
      <c r="C223" s="194"/>
      <c r="D223" s="205" t="s">
        <v>146</v>
      </c>
      <c r="E223" s="218" t="s">
        <v>22</v>
      </c>
      <c r="F223" s="219" t="s">
        <v>404</v>
      </c>
      <c r="G223" s="194"/>
      <c r="H223" s="220">
        <v>31.6</v>
      </c>
      <c r="I223" s="199"/>
      <c r="J223" s="194"/>
      <c r="K223" s="194"/>
      <c r="L223" s="200"/>
      <c r="M223" s="201"/>
      <c r="N223" s="202"/>
      <c r="O223" s="202"/>
      <c r="P223" s="202"/>
      <c r="Q223" s="202"/>
      <c r="R223" s="202"/>
      <c r="S223" s="202"/>
      <c r="T223" s="203"/>
      <c r="AT223" s="204" t="s">
        <v>146</v>
      </c>
      <c r="AU223" s="204" t="s">
        <v>84</v>
      </c>
      <c r="AV223" s="11" t="s">
        <v>84</v>
      </c>
      <c r="AW223" s="11" t="s">
        <v>38</v>
      </c>
      <c r="AX223" s="11" t="s">
        <v>75</v>
      </c>
      <c r="AY223" s="204" t="s">
        <v>130</v>
      </c>
    </row>
    <row r="224" spans="2:51" s="11" customFormat="1" ht="13.5">
      <c r="B224" s="193"/>
      <c r="C224" s="194"/>
      <c r="D224" s="205" t="s">
        <v>146</v>
      </c>
      <c r="E224" s="218" t="s">
        <v>22</v>
      </c>
      <c r="F224" s="219" t="s">
        <v>405</v>
      </c>
      <c r="G224" s="194"/>
      <c r="H224" s="220">
        <v>11.6</v>
      </c>
      <c r="I224" s="199"/>
      <c r="J224" s="194"/>
      <c r="K224" s="194"/>
      <c r="L224" s="200"/>
      <c r="M224" s="201"/>
      <c r="N224" s="202"/>
      <c r="O224" s="202"/>
      <c r="P224" s="202"/>
      <c r="Q224" s="202"/>
      <c r="R224" s="202"/>
      <c r="S224" s="202"/>
      <c r="T224" s="203"/>
      <c r="AT224" s="204" t="s">
        <v>146</v>
      </c>
      <c r="AU224" s="204" t="s">
        <v>84</v>
      </c>
      <c r="AV224" s="11" t="s">
        <v>84</v>
      </c>
      <c r="AW224" s="11" t="s">
        <v>38</v>
      </c>
      <c r="AX224" s="11" t="s">
        <v>75</v>
      </c>
      <c r="AY224" s="204" t="s">
        <v>130</v>
      </c>
    </row>
    <row r="225" spans="2:51" s="13" customFormat="1" ht="13.5">
      <c r="B225" s="221"/>
      <c r="C225" s="222"/>
      <c r="D225" s="195" t="s">
        <v>146</v>
      </c>
      <c r="E225" s="223" t="s">
        <v>22</v>
      </c>
      <c r="F225" s="224" t="s">
        <v>177</v>
      </c>
      <c r="G225" s="222"/>
      <c r="H225" s="225">
        <v>43.2</v>
      </c>
      <c r="I225" s="226"/>
      <c r="J225" s="222"/>
      <c r="K225" s="222"/>
      <c r="L225" s="227"/>
      <c r="M225" s="228"/>
      <c r="N225" s="229"/>
      <c r="O225" s="229"/>
      <c r="P225" s="229"/>
      <c r="Q225" s="229"/>
      <c r="R225" s="229"/>
      <c r="S225" s="229"/>
      <c r="T225" s="230"/>
      <c r="AT225" s="231" t="s">
        <v>146</v>
      </c>
      <c r="AU225" s="231" t="s">
        <v>84</v>
      </c>
      <c r="AV225" s="13" t="s">
        <v>135</v>
      </c>
      <c r="AW225" s="13" t="s">
        <v>38</v>
      </c>
      <c r="AX225" s="13" t="s">
        <v>23</v>
      </c>
      <c r="AY225" s="231" t="s">
        <v>130</v>
      </c>
    </row>
    <row r="226" spans="2:65" s="1" customFormat="1" ht="31.5" customHeight="1">
      <c r="B226" s="34"/>
      <c r="C226" s="232" t="s">
        <v>406</v>
      </c>
      <c r="D226" s="232" t="s">
        <v>321</v>
      </c>
      <c r="E226" s="233" t="s">
        <v>407</v>
      </c>
      <c r="F226" s="234" t="s">
        <v>408</v>
      </c>
      <c r="G226" s="235" t="s">
        <v>134</v>
      </c>
      <c r="H226" s="236">
        <v>86</v>
      </c>
      <c r="I226" s="237"/>
      <c r="J226" s="238">
        <f>ROUND(I226*H226,2)</f>
        <v>0</v>
      </c>
      <c r="K226" s="234" t="s">
        <v>22</v>
      </c>
      <c r="L226" s="239"/>
      <c r="M226" s="240" t="s">
        <v>22</v>
      </c>
      <c r="N226" s="241" t="s">
        <v>46</v>
      </c>
      <c r="O226" s="35"/>
      <c r="P226" s="188">
        <f>O226*H226</f>
        <v>0</v>
      </c>
      <c r="Q226" s="188">
        <v>0.132</v>
      </c>
      <c r="R226" s="188">
        <f>Q226*H226</f>
        <v>11.352</v>
      </c>
      <c r="S226" s="188">
        <v>0</v>
      </c>
      <c r="T226" s="189">
        <f>S226*H226</f>
        <v>0</v>
      </c>
      <c r="AR226" s="17" t="s">
        <v>178</v>
      </c>
      <c r="AT226" s="17" t="s">
        <v>321</v>
      </c>
      <c r="AU226" s="17" t="s">
        <v>84</v>
      </c>
      <c r="AY226" s="17" t="s">
        <v>130</v>
      </c>
      <c r="BE226" s="190">
        <f>IF(N226="základní",J226,0)</f>
        <v>0</v>
      </c>
      <c r="BF226" s="190">
        <f>IF(N226="snížená",J226,0)</f>
        <v>0</v>
      </c>
      <c r="BG226" s="190">
        <f>IF(N226="zákl. přenesená",J226,0)</f>
        <v>0</v>
      </c>
      <c r="BH226" s="190">
        <f>IF(N226="sníž. přenesená",J226,0)</f>
        <v>0</v>
      </c>
      <c r="BI226" s="190">
        <f>IF(N226="nulová",J226,0)</f>
        <v>0</v>
      </c>
      <c r="BJ226" s="17" t="s">
        <v>23</v>
      </c>
      <c r="BK226" s="190">
        <f>ROUND(I226*H226,2)</f>
        <v>0</v>
      </c>
      <c r="BL226" s="17" t="s">
        <v>135</v>
      </c>
      <c r="BM226" s="17" t="s">
        <v>409</v>
      </c>
    </row>
    <row r="227" spans="2:47" s="1" customFormat="1" ht="27">
      <c r="B227" s="34"/>
      <c r="C227" s="56"/>
      <c r="D227" s="205" t="s">
        <v>159</v>
      </c>
      <c r="E227" s="56"/>
      <c r="F227" s="206" t="s">
        <v>410</v>
      </c>
      <c r="G227" s="56"/>
      <c r="H227" s="56"/>
      <c r="I227" s="152"/>
      <c r="J227" s="56"/>
      <c r="K227" s="56"/>
      <c r="L227" s="54"/>
      <c r="M227" s="71"/>
      <c r="N227" s="35"/>
      <c r="O227" s="35"/>
      <c r="P227" s="35"/>
      <c r="Q227" s="35"/>
      <c r="R227" s="35"/>
      <c r="S227" s="35"/>
      <c r="T227" s="72"/>
      <c r="AT227" s="17" t="s">
        <v>159</v>
      </c>
      <c r="AU227" s="17" t="s">
        <v>84</v>
      </c>
    </row>
    <row r="228" spans="2:51" s="11" customFormat="1" ht="13.5">
      <c r="B228" s="193"/>
      <c r="C228" s="194"/>
      <c r="D228" s="195" t="s">
        <v>146</v>
      </c>
      <c r="E228" s="196" t="s">
        <v>22</v>
      </c>
      <c r="F228" s="197" t="s">
        <v>411</v>
      </c>
      <c r="G228" s="194"/>
      <c r="H228" s="198">
        <v>86</v>
      </c>
      <c r="I228" s="199"/>
      <c r="J228" s="194"/>
      <c r="K228" s="194"/>
      <c r="L228" s="200"/>
      <c r="M228" s="201"/>
      <c r="N228" s="202"/>
      <c r="O228" s="202"/>
      <c r="P228" s="202"/>
      <c r="Q228" s="202"/>
      <c r="R228" s="202"/>
      <c r="S228" s="202"/>
      <c r="T228" s="203"/>
      <c r="AT228" s="204" t="s">
        <v>146</v>
      </c>
      <c r="AU228" s="204" t="s">
        <v>84</v>
      </c>
      <c r="AV228" s="11" t="s">
        <v>84</v>
      </c>
      <c r="AW228" s="11" t="s">
        <v>38</v>
      </c>
      <c r="AX228" s="11" t="s">
        <v>75</v>
      </c>
      <c r="AY228" s="204" t="s">
        <v>130</v>
      </c>
    </row>
    <row r="229" spans="2:65" s="1" customFormat="1" ht="57" customHeight="1">
      <c r="B229" s="34"/>
      <c r="C229" s="179" t="s">
        <v>412</v>
      </c>
      <c r="D229" s="179" t="s">
        <v>131</v>
      </c>
      <c r="E229" s="180" t="s">
        <v>413</v>
      </c>
      <c r="F229" s="181" t="s">
        <v>414</v>
      </c>
      <c r="G229" s="182" t="s">
        <v>134</v>
      </c>
      <c r="H229" s="183">
        <v>157.7</v>
      </c>
      <c r="I229" s="184"/>
      <c r="J229" s="185">
        <f>ROUND(I229*H229,2)</f>
        <v>0</v>
      </c>
      <c r="K229" s="181" t="s">
        <v>140</v>
      </c>
      <c r="L229" s="54"/>
      <c r="M229" s="186" t="s">
        <v>22</v>
      </c>
      <c r="N229" s="187" t="s">
        <v>46</v>
      </c>
      <c r="O229" s="35"/>
      <c r="P229" s="188">
        <f>O229*H229</f>
        <v>0</v>
      </c>
      <c r="Q229" s="188">
        <v>0.08425</v>
      </c>
      <c r="R229" s="188">
        <f>Q229*H229</f>
        <v>13.286225</v>
      </c>
      <c r="S229" s="188">
        <v>0</v>
      </c>
      <c r="T229" s="189">
        <f>S229*H229</f>
        <v>0</v>
      </c>
      <c r="AR229" s="17" t="s">
        <v>135</v>
      </c>
      <c r="AT229" s="17" t="s">
        <v>131</v>
      </c>
      <c r="AU229" s="17" t="s">
        <v>84</v>
      </c>
      <c r="AY229" s="17" t="s">
        <v>130</v>
      </c>
      <c r="BE229" s="190">
        <f>IF(N229="základní",J229,0)</f>
        <v>0</v>
      </c>
      <c r="BF229" s="190">
        <f>IF(N229="snížená",J229,0)</f>
        <v>0</v>
      </c>
      <c r="BG229" s="190">
        <f>IF(N229="zákl. přenesená",J229,0)</f>
        <v>0</v>
      </c>
      <c r="BH229" s="190">
        <f>IF(N229="sníž. přenesená",J229,0)</f>
        <v>0</v>
      </c>
      <c r="BI229" s="190">
        <f>IF(N229="nulová",J229,0)</f>
        <v>0</v>
      </c>
      <c r="BJ229" s="17" t="s">
        <v>23</v>
      </c>
      <c r="BK229" s="190">
        <f>ROUND(I229*H229,2)</f>
        <v>0</v>
      </c>
      <c r="BL229" s="17" t="s">
        <v>135</v>
      </c>
      <c r="BM229" s="17" t="s">
        <v>415</v>
      </c>
    </row>
    <row r="230" spans="2:51" s="12" customFormat="1" ht="13.5">
      <c r="B230" s="207"/>
      <c r="C230" s="208"/>
      <c r="D230" s="205" t="s">
        <v>146</v>
      </c>
      <c r="E230" s="209" t="s">
        <v>22</v>
      </c>
      <c r="F230" s="210" t="s">
        <v>416</v>
      </c>
      <c r="G230" s="208"/>
      <c r="H230" s="211" t="s">
        <v>22</v>
      </c>
      <c r="I230" s="212"/>
      <c r="J230" s="208"/>
      <c r="K230" s="208"/>
      <c r="L230" s="213"/>
      <c r="M230" s="214"/>
      <c r="N230" s="215"/>
      <c r="O230" s="215"/>
      <c r="P230" s="215"/>
      <c r="Q230" s="215"/>
      <c r="R230" s="215"/>
      <c r="S230" s="215"/>
      <c r="T230" s="216"/>
      <c r="AT230" s="217" t="s">
        <v>146</v>
      </c>
      <c r="AU230" s="217" t="s">
        <v>84</v>
      </c>
      <c r="AV230" s="12" t="s">
        <v>23</v>
      </c>
      <c r="AW230" s="12" t="s">
        <v>38</v>
      </c>
      <c r="AX230" s="12" t="s">
        <v>75</v>
      </c>
      <c r="AY230" s="217" t="s">
        <v>130</v>
      </c>
    </row>
    <row r="231" spans="2:51" s="11" customFormat="1" ht="13.5">
      <c r="B231" s="193"/>
      <c r="C231" s="194"/>
      <c r="D231" s="205" t="s">
        <v>146</v>
      </c>
      <c r="E231" s="218" t="s">
        <v>22</v>
      </c>
      <c r="F231" s="219" t="s">
        <v>417</v>
      </c>
      <c r="G231" s="194"/>
      <c r="H231" s="220">
        <v>139.7</v>
      </c>
      <c r="I231" s="199"/>
      <c r="J231" s="194"/>
      <c r="K231" s="194"/>
      <c r="L231" s="200"/>
      <c r="M231" s="201"/>
      <c r="N231" s="202"/>
      <c r="O231" s="202"/>
      <c r="P231" s="202"/>
      <c r="Q231" s="202"/>
      <c r="R231" s="202"/>
      <c r="S231" s="202"/>
      <c r="T231" s="203"/>
      <c r="AT231" s="204" t="s">
        <v>146</v>
      </c>
      <c r="AU231" s="204" t="s">
        <v>84</v>
      </c>
      <c r="AV231" s="11" t="s">
        <v>84</v>
      </c>
      <c r="AW231" s="11" t="s">
        <v>38</v>
      </c>
      <c r="AX231" s="11" t="s">
        <v>75</v>
      </c>
      <c r="AY231" s="204" t="s">
        <v>130</v>
      </c>
    </row>
    <row r="232" spans="2:51" s="12" customFormat="1" ht="13.5">
      <c r="B232" s="207"/>
      <c r="C232" s="208"/>
      <c r="D232" s="205" t="s">
        <v>146</v>
      </c>
      <c r="E232" s="209" t="s">
        <v>22</v>
      </c>
      <c r="F232" s="210" t="s">
        <v>418</v>
      </c>
      <c r="G232" s="208"/>
      <c r="H232" s="211" t="s">
        <v>22</v>
      </c>
      <c r="I232" s="212"/>
      <c r="J232" s="208"/>
      <c r="K232" s="208"/>
      <c r="L232" s="213"/>
      <c r="M232" s="214"/>
      <c r="N232" s="215"/>
      <c r="O232" s="215"/>
      <c r="P232" s="215"/>
      <c r="Q232" s="215"/>
      <c r="R232" s="215"/>
      <c r="S232" s="215"/>
      <c r="T232" s="216"/>
      <c r="AT232" s="217" t="s">
        <v>146</v>
      </c>
      <c r="AU232" s="217" t="s">
        <v>84</v>
      </c>
      <c r="AV232" s="12" t="s">
        <v>23</v>
      </c>
      <c r="AW232" s="12" t="s">
        <v>38</v>
      </c>
      <c r="AX232" s="12" t="s">
        <v>75</v>
      </c>
      <c r="AY232" s="217" t="s">
        <v>130</v>
      </c>
    </row>
    <row r="233" spans="2:51" s="11" customFormat="1" ht="13.5">
      <c r="B233" s="193"/>
      <c r="C233" s="194"/>
      <c r="D233" s="205" t="s">
        <v>146</v>
      </c>
      <c r="E233" s="218" t="s">
        <v>22</v>
      </c>
      <c r="F233" s="219" t="s">
        <v>419</v>
      </c>
      <c r="G233" s="194"/>
      <c r="H233" s="220">
        <v>18</v>
      </c>
      <c r="I233" s="199"/>
      <c r="J233" s="194"/>
      <c r="K233" s="194"/>
      <c r="L233" s="200"/>
      <c r="M233" s="201"/>
      <c r="N233" s="202"/>
      <c r="O233" s="202"/>
      <c r="P233" s="202"/>
      <c r="Q233" s="202"/>
      <c r="R233" s="202"/>
      <c r="S233" s="202"/>
      <c r="T233" s="203"/>
      <c r="AT233" s="204" t="s">
        <v>146</v>
      </c>
      <c r="AU233" s="204" t="s">
        <v>84</v>
      </c>
      <c r="AV233" s="11" t="s">
        <v>84</v>
      </c>
      <c r="AW233" s="11" t="s">
        <v>38</v>
      </c>
      <c r="AX233" s="11" t="s">
        <v>75</v>
      </c>
      <c r="AY233" s="204" t="s">
        <v>130</v>
      </c>
    </row>
    <row r="234" spans="2:51" s="13" customFormat="1" ht="13.5">
      <c r="B234" s="221"/>
      <c r="C234" s="222"/>
      <c r="D234" s="195" t="s">
        <v>146</v>
      </c>
      <c r="E234" s="223" t="s">
        <v>22</v>
      </c>
      <c r="F234" s="224" t="s">
        <v>177</v>
      </c>
      <c r="G234" s="222"/>
      <c r="H234" s="225">
        <v>157.7</v>
      </c>
      <c r="I234" s="226"/>
      <c r="J234" s="222"/>
      <c r="K234" s="222"/>
      <c r="L234" s="227"/>
      <c r="M234" s="228"/>
      <c r="N234" s="229"/>
      <c r="O234" s="229"/>
      <c r="P234" s="229"/>
      <c r="Q234" s="229"/>
      <c r="R234" s="229"/>
      <c r="S234" s="229"/>
      <c r="T234" s="230"/>
      <c r="AT234" s="231" t="s">
        <v>146</v>
      </c>
      <c r="AU234" s="231" t="s">
        <v>84</v>
      </c>
      <c r="AV234" s="13" t="s">
        <v>135</v>
      </c>
      <c r="AW234" s="13" t="s">
        <v>38</v>
      </c>
      <c r="AX234" s="13" t="s">
        <v>23</v>
      </c>
      <c r="AY234" s="231" t="s">
        <v>130</v>
      </c>
    </row>
    <row r="235" spans="2:65" s="1" customFormat="1" ht="31.5" customHeight="1">
      <c r="B235" s="34"/>
      <c r="C235" s="232" t="s">
        <v>420</v>
      </c>
      <c r="D235" s="232" t="s">
        <v>321</v>
      </c>
      <c r="E235" s="233" t="s">
        <v>421</v>
      </c>
      <c r="F235" s="234" t="s">
        <v>422</v>
      </c>
      <c r="G235" s="235" t="s">
        <v>134</v>
      </c>
      <c r="H235" s="236">
        <v>18.2</v>
      </c>
      <c r="I235" s="237"/>
      <c r="J235" s="238">
        <f>ROUND(I235*H235,2)</f>
        <v>0</v>
      </c>
      <c r="K235" s="234" t="s">
        <v>140</v>
      </c>
      <c r="L235" s="239"/>
      <c r="M235" s="240" t="s">
        <v>22</v>
      </c>
      <c r="N235" s="241" t="s">
        <v>46</v>
      </c>
      <c r="O235" s="35"/>
      <c r="P235" s="188">
        <f>O235*H235</f>
        <v>0</v>
      </c>
      <c r="Q235" s="188">
        <v>0.197</v>
      </c>
      <c r="R235" s="188">
        <f>Q235*H235</f>
        <v>3.5854</v>
      </c>
      <c r="S235" s="188">
        <v>0</v>
      </c>
      <c r="T235" s="189">
        <f>S235*H235</f>
        <v>0</v>
      </c>
      <c r="AR235" s="17" t="s">
        <v>178</v>
      </c>
      <c r="AT235" s="17" t="s">
        <v>321</v>
      </c>
      <c r="AU235" s="17" t="s">
        <v>84</v>
      </c>
      <c r="AY235" s="17" t="s">
        <v>130</v>
      </c>
      <c r="BE235" s="190">
        <f>IF(N235="základní",J235,0)</f>
        <v>0</v>
      </c>
      <c r="BF235" s="190">
        <f>IF(N235="snížená",J235,0)</f>
        <v>0</v>
      </c>
      <c r="BG235" s="190">
        <f>IF(N235="zákl. přenesená",J235,0)</f>
        <v>0</v>
      </c>
      <c r="BH235" s="190">
        <f>IF(N235="sníž. přenesená",J235,0)</f>
        <v>0</v>
      </c>
      <c r="BI235" s="190">
        <f>IF(N235="nulová",J235,0)</f>
        <v>0</v>
      </c>
      <c r="BJ235" s="17" t="s">
        <v>23</v>
      </c>
      <c r="BK235" s="190">
        <f>ROUND(I235*H235,2)</f>
        <v>0</v>
      </c>
      <c r="BL235" s="17" t="s">
        <v>135</v>
      </c>
      <c r="BM235" s="17" t="s">
        <v>423</v>
      </c>
    </row>
    <row r="236" spans="2:47" s="1" customFormat="1" ht="40.5">
      <c r="B236" s="34"/>
      <c r="C236" s="56"/>
      <c r="D236" s="205" t="s">
        <v>159</v>
      </c>
      <c r="E236" s="56"/>
      <c r="F236" s="206" t="s">
        <v>424</v>
      </c>
      <c r="G236" s="56"/>
      <c r="H236" s="56"/>
      <c r="I236" s="152"/>
      <c r="J236" s="56"/>
      <c r="K236" s="56"/>
      <c r="L236" s="54"/>
      <c r="M236" s="71"/>
      <c r="N236" s="35"/>
      <c r="O236" s="35"/>
      <c r="P236" s="35"/>
      <c r="Q236" s="35"/>
      <c r="R236" s="35"/>
      <c r="S236" s="35"/>
      <c r="T236" s="72"/>
      <c r="AT236" s="17" t="s">
        <v>159</v>
      </c>
      <c r="AU236" s="17" t="s">
        <v>84</v>
      </c>
    </row>
    <row r="237" spans="2:51" s="11" customFormat="1" ht="13.5">
      <c r="B237" s="193"/>
      <c r="C237" s="194"/>
      <c r="D237" s="195" t="s">
        <v>146</v>
      </c>
      <c r="E237" s="196" t="s">
        <v>22</v>
      </c>
      <c r="F237" s="197" t="s">
        <v>425</v>
      </c>
      <c r="G237" s="194"/>
      <c r="H237" s="198">
        <v>18.2</v>
      </c>
      <c r="I237" s="199"/>
      <c r="J237" s="194"/>
      <c r="K237" s="194"/>
      <c r="L237" s="200"/>
      <c r="M237" s="201"/>
      <c r="N237" s="202"/>
      <c r="O237" s="202"/>
      <c r="P237" s="202"/>
      <c r="Q237" s="202"/>
      <c r="R237" s="202"/>
      <c r="S237" s="202"/>
      <c r="T237" s="203"/>
      <c r="AT237" s="204" t="s">
        <v>146</v>
      </c>
      <c r="AU237" s="204" t="s">
        <v>84</v>
      </c>
      <c r="AV237" s="11" t="s">
        <v>84</v>
      </c>
      <c r="AW237" s="11" t="s">
        <v>38</v>
      </c>
      <c r="AX237" s="11" t="s">
        <v>23</v>
      </c>
      <c r="AY237" s="204" t="s">
        <v>130</v>
      </c>
    </row>
    <row r="238" spans="2:65" s="1" customFormat="1" ht="31.5" customHeight="1">
      <c r="B238" s="34"/>
      <c r="C238" s="232" t="s">
        <v>426</v>
      </c>
      <c r="D238" s="232" t="s">
        <v>321</v>
      </c>
      <c r="E238" s="233" t="s">
        <v>427</v>
      </c>
      <c r="F238" s="234" t="s">
        <v>428</v>
      </c>
      <c r="G238" s="235" t="s">
        <v>134</v>
      </c>
      <c r="H238" s="236">
        <v>1.2</v>
      </c>
      <c r="I238" s="237"/>
      <c r="J238" s="238">
        <f>ROUND(I238*H238,2)</f>
        <v>0</v>
      </c>
      <c r="K238" s="234" t="s">
        <v>22</v>
      </c>
      <c r="L238" s="239"/>
      <c r="M238" s="240" t="s">
        <v>22</v>
      </c>
      <c r="N238" s="241" t="s">
        <v>46</v>
      </c>
      <c r="O238" s="35"/>
      <c r="P238" s="188">
        <f>O238*H238</f>
        <v>0</v>
      </c>
      <c r="Q238" s="188">
        <v>0.131</v>
      </c>
      <c r="R238" s="188">
        <f>Q238*H238</f>
        <v>0.1572</v>
      </c>
      <c r="S238" s="188">
        <v>0</v>
      </c>
      <c r="T238" s="189">
        <f>S238*H238</f>
        <v>0</v>
      </c>
      <c r="AR238" s="17" t="s">
        <v>178</v>
      </c>
      <c r="AT238" s="17" t="s">
        <v>321</v>
      </c>
      <c r="AU238" s="17" t="s">
        <v>84</v>
      </c>
      <c r="AY238" s="17" t="s">
        <v>130</v>
      </c>
      <c r="BE238" s="190">
        <f>IF(N238="základní",J238,0)</f>
        <v>0</v>
      </c>
      <c r="BF238" s="190">
        <f>IF(N238="snížená",J238,0)</f>
        <v>0</v>
      </c>
      <c r="BG238" s="190">
        <f>IF(N238="zákl. přenesená",J238,0)</f>
        <v>0</v>
      </c>
      <c r="BH238" s="190">
        <f>IF(N238="sníž. přenesená",J238,0)</f>
        <v>0</v>
      </c>
      <c r="BI238" s="190">
        <f>IF(N238="nulová",J238,0)</f>
        <v>0</v>
      </c>
      <c r="BJ238" s="17" t="s">
        <v>23</v>
      </c>
      <c r="BK238" s="190">
        <f>ROUND(I238*H238,2)</f>
        <v>0</v>
      </c>
      <c r="BL238" s="17" t="s">
        <v>135</v>
      </c>
      <c r="BM238" s="17" t="s">
        <v>429</v>
      </c>
    </row>
    <row r="239" spans="2:47" s="1" customFormat="1" ht="27">
      <c r="B239" s="34"/>
      <c r="C239" s="56"/>
      <c r="D239" s="205" t="s">
        <v>159</v>
      </c>
      <c r="E239" s="56"/>
      <c r="F239" s="206" t="s">
        <v>430</v>
      </c>
      <c r="G239" s="56"/>
      <c r="H239" s="56"/>
      <c r="I239" s="152"/>
      <c r="J239" s="56"/>
      <c r="K239" s="56"/>
      <c r="L239" s="54"/>
      <c r="M239" s="71"/>
      <c r="N239" s="35"/>
      <c r="O239" s="35"/>
      <c r="P239" s="35"/>
      <c r="Q239" s="35"/>
      <c r="R239" s="35"/>
      <c r="S239" s="35"/>
      <c r="T239" s="72"/>
      <c r="AT239" s="17" t="s">
        <v>159</v>
      </c>
      <c r="AU239" s="17" t="s">
        <v>84</v>
      </c>
    </row>
    <row r="240" spans="2:51" s="11" customFormat="1" ht="13.5">
      <c r="B240" s="193"/>
      <c r="C240" s="194"/>
      <c r="D240" s="195" t="s">
        <v>146</v>
      </c>
      <c r="E240" s="196" t="s">
        <v>22</v>
      </c>
      <c r="F240" s="197" t="s">
        <v>431</v>
      </c>
      <c r="G240" s="194"/>
      <c r="H240" s="198">
        <v>1.2</v>
      </c>
      <c r="I240" s="199"/>
      <c r="J240" s="194"/>
      <c r="K240" s="194"/>
      <c r="L240" s="200"/>
      <c r="M240" s="201"/>
      <c r="N240" s="202"/>
      <c r="O240" s="202"/>
      <c r="P240" s="202"/>
      <c r="Q240" s="202"/>
      <c r="R240" s="202"/>
      <c r="S240" s="202"/>
      <c r="T240" s="203"/>
      <c r="AT240" s="204" t="s">
        <v>146</v>
      </c>
      <c r="AU240" s="204" t="s">
        <v>84</v>
      </c>
      <c r="AV240" s="11" t="s">
        <v>84</v>
      </c>
      <c r="AW240" s="11" t="s">
        <v>38</v>
      </c>
      <c r="AX240" s="11" t="s">
        <v>23</v>
      </c>
      <c r="AY240" s="204" t="s">
        <v>130</v>
      </c>
    </row>
    <row r="241" spans="2:65" s="1" customFormat="1" ht="57" customHeight="1">
      <c r="B241" s="34"/>
      <c r="C241" s="179" t="s">
        <v>432</v>
      </c>
      <c r="D241" s="179" t="s">
        <v>131</v>
      </c>
      <c r="E241" s="180" t="s">
        <v>433</v>
      </c>
      <c r="F241" s="181" t="s">
        <v>434</v>
      </c>
      <c r="G241" s="182" t="s">
        <v>134</v>
      </c>
      <c r="H241" s="183">
        <v>19.4</v>
      </c>
      <c r="I241" s="184"/>
      <c r="J241" s="185">
        <f>ROUND(I241*H241,2)</f>
        <v>0</v>
      </c>
      <c r="K241" s="181" t="s">
        <v>140</v>
      </c>
      <c r="L241" s="54"/>
      <c r="M241" s="186" t="s">
        <v>22</v>
      </c>
      <c r="N241" s="187" t="s">
        <v>46</v>
      </c>
      <c r="O241" s="35"/>
      <c r="P241" s="188">
        <f>O241*H241</f>
        <v>0</v>
      </c>
      <c r="Q241" s="188">
        <v>0.10362</v>
      </c>
      <c r="R241" s="188">
        <f>Q241*H241</f>
        <v>2.010228</v>
      </c>
      <c r="S241" s="188">
        <v>0</v>
      </c>
      <c r="T241" s="189">
        <f>S241*H241</f>
        <v>0</v>
      </c>
      <c r="AR241" s="17" t="s">
        <v>135</v>
      </c>
      <c r="AT241" s="17" t="s">
        <v>131</v>
      </c>
      <c r="AU241" s="17" t="s">
        <v>84</v>
      </c>
      <c r="AY241" s="17" t="s">
        <v>130</v>
      </c>
      <c r="BE241" s="190">
        <f>IF(N241="základní",J241,0)</f>
        <v>0</v>
      </c>
      <c r="BF241" s="190">
        <f>IF(N241="snížená",J241,0)</f>
        <v>0</v>
      </c>
      <c r="BG241" s="190">
        <f>IF(N241="zákl. přenesená",J241,0)</f>
        <v>0</v>
      </c>
      <c r="BH241" s="190">
        <f>IF(N241="sníž. přenesená",J241,0)</f>
        <v>0</v>
      </c>
      <c r="BI241" s="190">
        <f>IF(N241="nulová",J241,0)</f>
        <v>0</v>
      </c>
      <c r="BJ241" s="17" t="s">
        <v>23</v>
      </c>
      <c r="BK241" s="190">
        <f>ROUND(I241*H241,2)</f>
        <v>0</v>
      </c>
      <c r="BL241" s="17" t="s">
        <v>135</v>
      </c>
      <c r="BM241" s="17" t="s">
        <v>435</v>
      </c>
    </row>
    <row r="242" spans="2:51" s="11" customFormat="1" ht="13.5">
      <c r="B242" s="193"/>
      <c r="C242" s="194"/>
      <c r="D242" s="195" t="s">
        <v>146</v>
      </c>
      <c r="E242" s="196" t="s">
        <v>22</v>
      </c>
      <c r="F242" s="197" t="s">
        <v>436</v>
      </c>
      <c r="G242" s="194"/>
      <c r="H242" s="198">
        <v>19.4</v>
      </c>
      <c r="I242" s="199"/>
      <c r="J242" s="194"/>
      <c r="K242" s="194"/>
      <c r="L242" s="200"/>
      <c r="M242" s="201"/>
      <c r="N242" s="202"/>
      <c r="O242" s="202"/>
      <c r="P242" s="202"/>
      <c r="Q242" s="202"/>
      <c r="R242" s="202"/>
      <c r="S242" s="202"/>
      <c r="T242" s="203"/>
      <c r="AT242" s="204" t="s">
        <v>146</v>
      </c>
      <c r="AU242" s="204" t="s">
        <v>84</v>
      </c>
      <c r="AV242" s="11" t="s">
        <v>84</v>
      </c>
      <c r="AW242" s="11" t="s">
        <v>38</v>
      </c>
      <c r="AX242" s="11" t="s">
        <v>23</v>
      </c>
      <c r="AY242" s="204" t="s">
        <v>130</v>
      </c>
    </row>
    <row r="243" spans="2:65" s="1" customFormat="1" ht="22.5" customHeight="1">
      <c r="B243" s="34"/>
      <c r="C243" s="179" t="s">
        <v>437</v>
      </c>
      <c r="D243" s="179" t="s">
        <v>131</v>
      </c>
      <c r="E243" s="180" t="s">
        <v>438</v>
      </c>
      <c r="F243" s="181" t="s">
        <v>439</v>
      </c>
      <c r="G243" s="182" t="s">
        <v>134</v>
      </c>
      <c r="H243" s="183">
        <v>2512.15</v>
      </c>
      <c r="I243" s="184"/>
      <c r="J243" s="185">
        <f>ROUND(I243*H243,2)</f>
        <v>0</v>
      </c>
      <c r="K243" s="181" t="s">
        <v>140</v>
      </c>
      <c r="L243" s="54"/>
      <c r="M243" s="186" t="s">
        <v>22</v>
      </c>
      <c r="N243" s="187" t="s">
        <v>46</v>
      </c>
      <c r="O243" s="35"/>
      <c r="P243" s="188">
        <f>O243*H243</f>
        <v>0</v>
      </c>
      <c r="Q243" s="188">
        <v>0</v>
      </c>
      <c r="R243" s="188">
        <f>Q243*H243</f>
        <v>0</v>
      </c>
      <c r="S243" s="188">
        <v>0</v>
      </c>
      <c r="T243" s="189">
        <f>S243*H243</f>
        <v>0</v>
      </c>
      <c r="AR243" s="17" t="s">
        <v>135</v>
      </c>
      <c r="AT243" s="17" t="s">
        <v>131</v>
      </c>
      <c r="AU243" s="17" t="s">
        <v>84</v>
      </c>
      <c r="AY243" s="17" t="s">
        <v>130</v>
      </c>
      <c r="BE243" s="190">
        <f>IF(N243="základní",J243,0)</f>
        <v>0</v>
      </c>
      <c r="BF243" s="190">
        <f>IF(N243="snížená",J243,0)</f>
        <v>0</v>
      </c>
      <c r="BG243" s="190">
        <f>IF(N243="zákl. přenesená",J243,0)</f>
        <v>0</v>
      </c>
      <c r="BH243" s="190">
        <f>IF(N243="sníž. přenesená",J243,0)</f>
        <v>0</v>
      </c>
      <c r="BI243" s="190">
        <f>IF(N243="nulová",J243,0)</f>
        <v>0</v>
      </c>
      <c r="BJ243" s="17" t="s">
        <v>23</v>
      </c>
      <c r="BK243" s="190">
        <f>ROUND(I243*H243,2)</f>
        <v>0</v>
      </c>
      <c r="BL243" s="17" t="s">
        <v>135</v>
      </c>
      <c r="BM243" s="17" t="s">
        <v>440</v>
      </c>
    </row>
    <row r="244" spans="2:47" s="1" customFormat="1" ht="162">
      <c r="B244" s="34"/>
      <c r="C244" s="56"/>
      <c r="D244" s="205" t="s">
        <v>157</v>
      </c>
      <c r="E244" s="56"/>
      <c r="F244" s="206" t="s">
        <v>441</v>
      </c>
      <c r="G244" s="56"/>
      <c r="H244" s="56"/>
      <c r="I244" s="152"/>
      <c r="J244" s="56"/>
      <c r="K244" s="56"/>
      <c r="L244" s="54"/>
      <c r="M244" s="71"/>
      <c r="N244" s="35"/>
      <c r="O244" s="35"/>
      <c r="P244" s="35"/>
      <c r="Q244" s="35"/>
      <c r="R244" s="35"/>
      <c r="S244" s="35"/>
      <c r="T244" s="72"/>
      <c r="AT244" s="17" t="s">
        <v>157</v>
      </c>
      <c r="AU244" s="17" t="s">
        <v>84</v>
      </c>
    </row>
    <row r="245" spans="2:51" s="11" customFormat="1" ht="13.5">
      <c r="B245" s="193"/>
      <c r="C245" s="194"/>
      <c r="D245" s="195" t="s">
        <v>146</v>
      </c>
      <c r="E245" s="196" t="s">
        <v>22</v>
      </c>
      <c r="F245" s="197" t="s">
        <v>442</v>
      </c>
      <c r="G245" s="194"/>
      <c r="H245" s="198">
        <v>2512.15</v>
      </c>
      <c r="I245" s="199"/>
      <c r="J245" s="194"/>
      <c r="K245" s="194"/>
      <c r="L245" s="200"/>
      <c r="M245" s="201"/>
      <c r="N245" s="202"/>
      <c r="O245" s="202"/>
      <c r="P245" s="202"/>
      <c r="Q245" s="202"/>
      <c r="R245" s="202"/>
      <c r="S245" s="202"/>
      <c r="T245" s="203"/>
      <c r="AT245" s="204" t="s">
        <v>146</v>
      </c>
      <c r="AU245" s="204" t="s">
        <v>84</v>
      </c>
      <c r="AV245" s="11" t="s">
        <v>84</v>
      </c>
      <c r="AW245" s="11" t="s">
        <v>38</v>
      </c>
      <c r="AX245" s="11" t="s">
        <v>23</v>
      </c>
      <c r="AY245" s="204" t="s">
        <v>130</v>
      </c>
    </row>
    <row r="246" spans="2:65" s="1" customFormat="1" ht="31.5" customHeight="1">
      <c r="B246" s="34"/>
      <c r="C246" s="179" t="s">
        <v>443</v>
      </c>
      <c r="D246" s="179" t="s">
        <v>131</v>
      </c>
      <c r="E246" s="180" t="s">
        <v>444</v>
      </c>
      <c r="F246" s="181" t="s">
        <v>445</v>
      </c>
      <c r="G246" s="182" t="s">
        <v>134</v>
      </c>
      <c r="H246" s="183">
        <v>3171.15</v>
      </c>
      <c r="I246" s="184"/>
      <c r="J246" s="185">
        <f>ROUND(I246*H246,2)</f>
        <v>0</v>
      </c>
      <c r="K246" s="181" t="s">
        <v>140</v>
      </c>
      <c r="L246" s="54"/>
      <c r="M246" s="186" t="s">
        <v>22</v>
      </c>
      <c r="N246" s="187" t="s">
        <v>46</v>
      </c>
      <c r="O246" s="35"/>
      <c r="P246" s="188">
        <f>O246*H246</f>
        <v>0</v>
      </c>
      <c r="Q246" s="188">
        <v>0</v>
      </c>
      <c r="R246" s="188">
        <f>Q246*H246</f>
        <v>0</v>
      </c>
      <c r="S246" s="188">
        <v>0.02</v>
      </c>
      <c r="T246" s="189">
        <f>S246*H246</f>
        <v>63.423</v>
      </c>
      <c r="AR246" s="17" t="s">
        <v>135</v>
      </c>
      <c r="AT246" s="17" t="s">
        <v>131</v>
      </c>
      <c r="AU246" s="17" t="s">
        <v>84</v>
      </c>
      <c r="AY246" s="17" t="s">
        <v>130</v>
      </c>
      <c r="BE246" s="190">
        <f>IF(N246="základní",J246,0)</f>
        <v>0</v>
      </c>
      <c r="BF246" s="190">
        <f>IF(N246="snížená",J246,0)</f>
        <v>0</v>
      </c>
      <c r="BG246" s="190">
        <f>IF(N246="zákl. přenesená",J246,0)</f>
        <v>0</v>
      </c>
      <c r="BH246" s="190">
        <f>IF(N246="sníž. přenesená",J246,0)</f>
        <v>0</v>
      </c>
      <c r="BI246" s="190">
        <f>IF(N246="nulová",J246,0)</f>
        <v>0</v>
      </c>
      <c r="BJ246" s="17" t="s">
        <v>23</v>
      </c>
      <c r="BK246" s="190">
        <f>ROUND(I246*H246,2)</f>
        <v>0</v>
      </c>
      <c r="BL246" s="17" t="s">
        <v>135</v>
      </c>
      <c r="BM246" s="17" t="s">
        <v>446</v>
      </c>
    </row>
    <row r="247" spans="2:47" s="1" customFormat="1" ht="67.5">
      <c r="B247" s="34"/>
      <c r="C247" s="56"/>
      <c r="D247" s="205" t="s">
        <v>157</v>
      </c>
      <c r="E247" s="56"/>
      <c r="F247" s="206" t="s">
        <v>447</v>
      </c>
      <c r="G247" s="56"/>
      <c r="H247" s="56"/>
      <c r="I247" s="152"/>
      <c r="J247" s="56"/>
      <c r="K247" s="56"/>
      <c r="L247" s="54"/>
      <c r="M247" s="71"/>
      <c r="N247" s="35"/>
      <c r="O247" s="35"/>
      <c r="P247" s="35"/>
      <c r="Q247" s="35"/>
      <c r="R247" s="35"/>
      <c r="S247" s="35"/>
      <c r="T247" s="72"/>
      <c r="AT247" s="17" t="s">
        <v>157</v>
      </c>
      <c r="AU247" s="17" t="s">
        <v>84</v>
      </c>
    </row>
    <row r="248" spans="2:51" s="11" customFormat="1" ht="13.5">
      <c r="B248" s="193"/>
      <c r="C248" s="194"/>
      <c r="D248" s="205" t="s">
        <v>146</v>
      </c>
      <c r="E248" s="218" t="s">
        <v>22</v>
      </c>
      <c r="F248" s="219" t="s">
        <v>448</v>
      </c>
      <c r="G248" s="194"/>
      <c r="H248" s="220">
        <v>3171.15</v>
      </c>
      <c r="I248" s="199"/>
      <c r="J248" s="194"/>
      <c r="K248" s="194"/>
      <c r="L248" s="200"/>
      <c r="M248" s="201"/>
      <c r="N248" s="202"/>
      <c r="O248" s="202"/>
      <c r="P248" s="202"/>
      <c r="Q248" s="202"/>
      <c r="R248" s="202"/>
      <c r="S248" s="202"/>
      <c r="T248" s="203"/>
      <c r="AT248" s="204" t="s">
        <v>146</v>
      </c>
      <c r="AU248" s="204" t="s">
        <v>84</v>
      </c>
      <c r="AV248" s="11" t="s">
        <v>84</v>
      </c>
      <c r="AW248" s="11" t="s">
        <v>38</v>
      </c>
      <c r="AX248" s="11" t="s">
        <v>75</v>
      </c>
      <c r="AY248" s="204" t="s">
        <v>130</v>
      </c>
    </row>
    <row r="249" spans="2:63" s="10" customFormat="1" ht="29.85" customHeight="1">
      <c r="B249" s="165"/>
      <c r="C249" s="166"/>
      <c r="D249" s="167" t="s">
        <v>74</v>
      </c>
      <c r="E249" s="191" t="s">
        <v>178</v>
      </c>
      <c r="F249" s="191" t="s">
        <v>449</v>
      </c>
      <c r="G249" s="166"/>
      <c r="H249" s="166"/>
      <c r="I249" s="169"/>
      <c r="J249" s="192">
        <f>BK249</f>
        <v>0</v>
      </c>
      <c r="K249" s="166"/>
      <c r="L249" s="171"/>
      <c r="M249" s="172"/>
      <c r="N249" s="173"/>
      <c r="O249" s="173"/>
      <c r="P249" s="174">
        <f>SUM(P250:P330)</f>
        <v>0</v>
      </c>
      <c r="Q249" s="173"/>
      <c r="R249" s="174">
        <f>SUM(R250:R330)</f>
        <v>169.488262</v>
      </c>
      <c r="S249" s="173"/>
      <c r="T249" s="175">
        <f>SUM(T250:T330)</f>
        <v>2.6335</v>
      </c>
      <c r="AR249" s="176" t="s">
        <v>23</v>
      </c>
      <c r="AT249" s="177" t="s">
        <v>74</v>
      </c>
      <c r="AU249" s="177" t="s">
        <v>23</v>
      </c>
      <c r="AY249" s="176" t="s">
        <v>130</v>
      </c>
      <c r="BK249" s="178">
        <f>SUM(BK250:BK330)</f>
        <v>0</v>
      </c>
    </row>
    <row r="250" spans="2:65" s="1" customFormat="1" ht="44.25" customHeight="1">
      <c r="B250" s="34"/>
      <c r="C250" s="179" t="s">
        <v>450</v>
      </c>
      <c r="D250" s="179" t="s">
        <v>131</v>
      </c>
      <c r="E250" s="180" t="s">
        <v>451</v>
      </c>
      <c r="F250" s="181" t="s">
        <v>452</v>
      </c>
      <c r="G250" s="182" t="s">
        <v>274</v>
      </c>
      <c r="H250" s="183">
        <v>73</v>
      </c>
      <c r="I250" s="184"/>
      <c r="J250" s="185">
        <f>ROUND(I250*H250,2)</f>
        <v>0</v>
      </c>
      <c r="K250" s="181" t="s">
        <v>140</v>
      </c>
      <c r="L250" s="54"/>
      <c r="M250" s="186" t="s">
        <v>22</v>
      </c>
      <c r="N250" s="187" t="s">
        <v>46</v>
      </c>
      <c r="O250" s="35"/>
      <c r="P250" s="188">
        <f>O250*H250</f>
        <v>0</v>
      </c>
      <c r="Q250" s="188">
        <v>0.22657</v>
      </c>
      <c r="R250" s="188">
        <f>Q250*H250</f>
        <v>16.53961</v>
      </c>
      <c r="S250" s="188">
        <v>0</v>
      </c>
      <c r="T250" s="189">
        <f>S250*H250</f>
        <v>0</v>
      </c>
      <c r="AR250" s="17" t="s">
        <v>135</v>
      </c>
      <c r="AT250" s="17" t="s">
        <v>131</v>
      </c>
      <c r="AU250" s="17" t="s">
        <v>84</v>
      </c>
      <c r="AY250" s="17" t="s">
        <v>130</v>
      </c>
      <c r="BE250" s="190">
        <f>IF(N250="základní",J250,0)</f>
        <v>0</v>
      </c>
      <c r="BF250" s="190">
        <f>IF(N250="snížená",J250,0)</f>
        <v>0</v>
      </c>
      <c r="BG250" s="190">
        <f>IF(N250="zákl. přenesená",J250,0)</f>
        <v>0</v>
      </c>
      <c r="BH250" s="190">
        <f>IF(N250="sníž. přenesená",J250,0)</f>
        <v>0</v>
      </c>
      <c r="BI250" s="190">
        <f>IF(N250="nulová",J250,0)</f>
        <v>0</v>
      </c>
      <c r="BJ250" s="17" t="s">
        <v>23</v>
      </c>
      <c r="BK250" s="190">
        <f>ROUND(I250*H250,2)</f>
        <v>0</v>
      </c>
      <c r="BL250" s="17" t="s">
        <v>135</v>
      </c>
      <c r="BM250" s="17" t="s">
        <v>453</v>
      </c>
    </row>
    <row r="251" spans="2:51" s="11" customFormat="1" ht="13.5">
      <c r="B251" s="193"/>
      <c r="C251" s="194"/>
      <c r="D251" s="195" t="s">
        <v>146</v>
      </c>
      <c r="E251" s="196" t="s">
        <v>22</v>
      </c>
      <c r="F251" s="197" t="s">
        <v>454</v>
      </c>
      <c r="G251" s="194"/>
      <c r="H251" s="198">
        <v>73</v>
      </c>
      <c r="I251" s="199"/>
      <c r="J251" s="194"/>
      <c r="K251" s="194"/>
      <c r="L251" s="200"/>
      <c r="M251" s="201"/>
      <c r="N251" s="202"/>
      <c r="O251" s="202"/>
      <c r="P251" s="202"/>
      <c r="Q251" s="202"/>
      <c r="R251" s="202"/>
      <c r="S251" s="202"/>
      <c r="T251" s="203"/>
      <c r="AT251" s="204" t="s">
        <v>146</v>
      </c>
      <c r="AU251" s="204" t="s">
        <v>84</v>
      </c>
      <c r="AV251" s="11" t="s">
        <v>84</v>
      </c>
      <c r="AW251" s="11" t="s">
        <v>38</v>
      </c>
      <c r="AX251" s="11" t="s">
        <v>23</v>
      </c>
      <c r="AY251" s="204" t="s">
        <v>130</v>
      </c>
    </row>
    <row r="252" spans="2:65" s="1" customFormat="1" ht="22.5" customHeight="1">
      <c r="B252" s="34"/>
      <c r="C252" s="179" t="s">
        <v>455</v>
      </c>
      <c r="D252" s="179" t="s">
        <v>131</v>
      </c>
      <c r="E252" s="180" t="s">
        <v>456</v>
      </c>
      <c r="F252" s="181" t="s">
        <v>457</v>
      </c>
      <c r="G252" s="182" t="s">
        <v>458</v>
      </c>
      <c r="H252" s="183">
        <v>10</v>
      </c>
      <c r="I252" s="184"/>
      <c r="J252" s="185">
        <f>ROUND(I252*H252,2)</f>
        <v>0</v>
      </c>
      <c r="K252" s="181" t="s">
        <v>22</v>
      </c>
      <c r="L252" s="54"/>
      <c r="M252" s="186" t="s">
        <v>22</v>
      </c>
      <c r="N252" s="187" t="s">
        <v>46</v>
      </c>
      <c r="O252" s="35"/>
      <c r="P252" s="188">
        <f>O252*H252</f>
        <v>0</v>
      </c>
      <c r="Q252" s="188">
        <v>0</v>
      </c>
      <c r="R252" s="188">
        <f>Q252*H252</f>
        <v>0</v>
      </c>
      <c r="S252" s="188">
        <v>0.25</v>
      </c>
      <c r="T252" s="189">
        <f>S252*H252</f>
        <v>2.5</v>
      </c>
      <c r="AR252" s="17" t="s">
        <v>135</v>
      </c>
      <c r="AT252" s="17" t="s">
        <v>131</v>
      </c>
      <c r="AU252" s="17" t="s">
        <v>84</v>
      </c>
      <c r="AY252" s="17" t="s">
        <v>130</v>
      </c>
      <c r="BE252" s="190">
        <f>IF(N252="základní",J252,0)</f>
        <v>0</v>
      </c>
      <c r="BF252" s="190">
        <f>IF(N252="snížená",J252,0)</f>
        <v>0</v>
      </c>
      <c r="BG252" s="190">
        <f>IF(N252="zákl. přenesená",J252,0)</f>
        <v>0</v>
      </c>
      <c r="BH252" s="190">
        <f>IF(N252="sníž. přenesená",J252,0)</f>
        <v>0</v>
      </c>
      <c r="BI252" s="190">
        <f>IF(N252="nulová",J252,0)</f>
        <v>0</v>
      </c>
      <c r="BJ252" s="17" t="s">
        <v>23</v>
      </c>
      <c r="BK252" s="190">
        <f>ROUND(I252*H252,2)</f>
        <v>0</v>
      </c>
      <c r="BL252" s="17" t="s">
        <v>135</v>
      </c>
      <c r="BM252" s="17" t="s">
        <v>459</v>
      </c>
    </row>
    <row r="253" spans="2:51" s="12" customFormat="1" ht="13.5">
      <c r="B253" s="207"/>
      <c r="C253" s="208"/>
      <c r="D253" s="205" t="s">
        <v>146</v>
      </c>
      <c r="E253" s="209" t="s">
        <v>22</v>
      </c>
      <c r="F253" s="210" t="s">
        <v>460</v>
      </c>
      <c r="G253" s="208"/>
      <c r="H253" s="211" t="s">
        <v>22</v>
      </c>
      <c r="I253" s="212"/>
      <c r="J253" s="208"/>
      <c r="K253" s="208"/>
      <c r="L253" s="213"/>
      <c r="M253" s="214"/>
      <c r="N253" s="215"/>
      <c r="O253" s="215"/>
      <c r="P253" s="215"/>
      <c r="Q253" s="215"/>
      <c r="R253" s="215"/>
      <c r="S253" s="215"/>
      <c r="T253" s="216"/>
      <c r="AT253" s="217" t="s">
        <v>146</v>
      </c>
      <c r="AU253" s="217" t="s">
        <v>84</v>
      </c>
      <c r="AV253" s="12" t="s">
        <v>23</v>
      </c>
      <c r="AW253" s="12" t="s">
        <v>38</v>
      </c>
      <c r="AX253" s="12" t="s">
        <v>75</v>
      </c>
      <c r="AY253" s="217" t="s">
        <v>130</v>
      </c>
    </row>
    <row r="254" spans="2:51" s="11" customFormat="1" ht="13.5">
      <c r="B254" s="193"/>
      <c r="C254" s="194"/>
      <c r="D254" s="195" t="s">
        <v>146</v>
      </c>
      <c r="E254" s="196" t="s">
        <v>22</v>
      </c>
      <c r="F254" s="197" t="s">
        <v>28</v>
      </c>
      <c r="G254" s="194"/>
      <c r="H254" s="198">
        <v>10</v>
      </c>
      <c r="I254" s="199"/>
      <c r="J254" s="194"/>
      <c r="K254" s="194"/>
      <c r="L254" s="200"/>
      <c r="M254" s="201"/>
      <c r="N254" s="202"/>
      <c r="O254" s="202"/>
      <c r="P254" s="202"/>
      <c r="Q254" s="202"/>
      <c r="R254" s="202"/>
      <c r="S254" s="202"/>
      <c r="T254" s="203"/>
      <c r="AT254" s="204" t="s">
        <v>146</v>
      </c>
      <c r="AU254" s="204" t="s">
        <v>84</v>
      </c>
      <c r="AV254" s="11" t="s">
        <v>84</v>
      </c>
      <c r="AW254" s="11" t="s">
        <v>38</v>
      </c>
      <c r="AX254" s="11" t="s">
        <v>23</v>
      </c>
      <c r="AY254" s="204" t="s">
        <v>130</v>
      </c>
    </row>
    <row r="255" spans="2:65" s="1" customFormat="1" ht="31.5" customHeight="1">
      <c r="B255" s="34"/>
      <c r="C255" s="179" t="s">
        <v>461</v>
      </c>
      <c r="D255" s="179" t="s">
        <v>131</v>
      </c>
      <c r="E255" s="180" t="s">
        <v>462</v>
      </c>
      <c r="F255" s="181" t="s">
        <v>463</v>
      </c>
      <c r="G255" s="182" t="s">
        <v>134</v>
      </c>
      <c r="H255" s="183">
        <v>68.8</v>
      </c>
      <c r="I255" s="184"/>
      <c r="J255" s="185">
        <f>ROUND(I255*H255,2)</f>
        <v>0</v>
      </c>
      <c r="K255" s="181" t="s">
        <v>140</v>
      </c>
      <c r="L255" s="54"/>
      <c r="M255" s="186" t="s">
        <v>22</v>
      </c>
      <c r="N255" s="187" t="s">
        <v>46</v>
      </c>
      <c r="O255" s="35"/>
      <c r="P255" s="188">
        <f>O255*H255</f>
        <v>0</v>
      </c>
      <c r="Q255" s="188">
        <v>0.00069</v>
      </c>
      <c r="R255" s="188">
        <f>Q255*H255</f>
        <v>0.04747199999999999</v>
      </c>
      <c r="S255" s="188">
        <v>0</v>
      </c>
      <c r="T255" s="189">
        <f>S255*H255</f>
        <v>0</v>
      </c>
      <c r="AR255" s="17" t="s">
        <v>135</v>
      </c>
      <c r="AT255" s="17" t="s">
        <v>131</v>
      </c>
      <c r="AU255" s="17" t="s">
        <v>84</v>
      </c>
      <c r="AY255" s="17" t="s">
        <v>130</v>
      </c>
      <c r="BE255" s="190">
        <f>IF(N255="základní",J255,0)</f>
        <v>0</v>
      </c>
      <c r="BF255" s="190">
        <f>IF(N255="snížená",J255,0)</f>
        <v>0</v>
      </c>
      <c r="BG255" s="190">
        <f>IF(N255="zákl. přenesená",J255,0)</f>
        <v>0</v>
      </c>
      <c r="BH255" s="190">
        <f>IF(N255="sníž. přenesená",J255,0)</f>
        <v>0</v>
      </c>
      <c r="BI255" s="190">
        <f>IF(N255="nulová",J255,0)</f>
        <v>0</v>
      </c>
      <c r="BJ255" s="17" t="s">
        <v>23</v>
      </c>
      <c r="BK255" s="190">
        <f>ROUND(I255*H255,2)</f>
        <v>0</v>
      </c>
      <c r="BL255" s="17" t="s">
        <v>135</v>
      </c>
      <c r="BM255" s="17" t="s">
        <v>464</v>
      </c>
    </row>
    <row r="256" spans="2:47" s="1" customFormat="1" ht="27">
      <c r="B256" s="34"/>
      <c r="C256" s="56"/>
      <c r="D256" s="205" t="s">
        <v>157</v>
      </c>
      <c r="E256" s="56"/>
      <c r="F256" s="206" t="s">
        <v>465</v>
      </c>
      <c r="G256" s="56"/>
      <c r="H256" s="56"/>
      <c r="I256" s="152"/>
      <c r="J256" s="56"/>
      <c r="K256" s="56"/>
      <c r="L256" s="54"/>
      <c r="M256" s="71"/>
      <c r="N256" s="35"/>
      <c r="O256" s="35"/>
      <c r="P256" s="35"/>
      <c r="Q256" s="35"/>
      <c r="R256" s="35"/>
      <c r="S256" s="35"/>
      <c r="T256" s="72"/>
      <c r="AT256" s="17" t="s">
        <v>157</v>
      </c>
      <c r="AU256" s="17" t="s">
        <v>84</v>
      </c>
    </row>
    <row r="257" spans="2:51" s="12" customFormat="1" ht="13.5">
      <c r="B257" s="207"/>
      <c r="C257" s="208"/>
      <c r="D257" s="205" t="s">
        <v>146</v>
      </c>
      <c r="E257" s="209" t="s">
        <v>22</v>
      </c>
      <c r="F257" s="210" t="s">
        <v>466</v>
      </c>
      <c r="G257" s="208"/>
      <c r="H257" s="211" t="s">
        <v>22</v>
      </c>
      <c r="I257" s="212"/>
      <c r="J257" s="208"/>
      <c r="K257" s="208"/>
      <c r="L257" s="213"/>
      <c r="M257" s="214"/>
      <c r="N257" s="215"/>
      <c r="O257" s="215"/>
      <c r="P257" s="215"/>
      <c r="Q257" s="215"/>
      <c r="R257" s="215"/>
      <c r="S257" s="215"/>
      <c r="T257" s="216"/>
      <c r="AT257" s="217" t="s">
        <v>146</v>
      </c>
      <c r="AU257" s="217" t="s">
        <v>84</v>
      </c>
      <c r="AV257" s="12" t="s">
        <v>23</v>
      </c>
      <c r="AW257" s="12" t="s">
        <v>38</v>
      </c>
      <c r="AX257" s="12" t="s">
        <v>75</v>
      </c>
      <c r="AY257" s="217" t="s">
        <v>130</v>
      </c>
    </row>
    <row r="258" spans="2:51" s="11" customFormat="1" ht="13.5">
      <c r="B258" s="193"/>
      <c r="C258" s="194"/>
      <c r="D258" s="195" t="s">
        <v>146</v>
      </c>
      <c r="E258" s="196" t="s">
        <v>22</v>
      </c>
      <c r="F258" s="197" t="s">
        <v>467</v>
      </c>
      <c r="G258" s="194"/>
      <c r="H258" s="198">
        <v>68.8</v>
      </c>
      <c r="I258" s="199"/>
      <c r="J258" s="194"/>
      <c r="K258" s="194"/>
      <c r="L258" s="200"/>
      <c r="M258" s="201"/>
      <c r="N258" s="202"/>
      <c r="O258" s="202"/>
      <c r="P258" s="202"/>
      <c r="Q258" s="202"/>
      <c r="R258" s="202"/>
      <c r="S258" s="202"/>
      <c r="T258" s="203"/>
      <c r="AT258" s="204" t="s">
        <v>146</v>
      </c>
      <c r="AU258" s="204" t="s">
        <v>84</v>
      </c>
      <c r="AV258" s="11" t="s">
        <v>84</v>
      </c>
      <c r="AW258" s="11" t="s">
        <v>38</v>
      </c>
      <c r="AX258" s="11" t="s">
        <v>75</v>
      </c>
      <c r="AY258" s="204" t="s">
        <v>130</v>
      </c>
    </row>
    <row r="259" spans="2:65" s="1" customFormat="1" ht="31.5" customHeight="1">
      <c r="B259" s="34"/>
      <c r="C259" s="179" t="s">
        <v>468</v>
      </c>
      <c r="D259" s="179" t="s">
        <v>131</v>
      </c>
      <c r="E259" s="180" t="s">
        <v>469</v>
      </c>
      <c r="F259" s="181" t="s">
        <v>470</v>
      </c>
      <c r="G259" s="182" t="s">
        <v>274</v>
      </c>
      <c r="H259" s="183">
        <v>5</v>
      </c>
      <c r="I259" s="184"/>
      <c r="J259" s="185">
        <f>ROUND(I259*H259,2)</f>
        <v>0</v>
      </c>
      <c r="K259" s="181" t="s">
        <v>140</v>
      </c>
      <c r="L259" s="54"/>
      <c r="M259" s="186" t="s">
        <v>22</v>
      </c>
      <c r="N259" s="187" t="s">
        <v>46</v>
      </c>
      <c r="O259" s="35"/>
      <c r="P259" s="188">
        <f>O259*H259</f>
        <v>0</v>
      </c>
      <c r="Q259" s="188">
        <v>0</v>
      </c>
      <c r="R259" s="188">
        <f>Q259*H259</f>
        <v>0</v>
      </c>
      <c r="S259" s="188">
        <v>0.0267</v>
      </c>
      <c r="T259" s="189">
        <f>S259*H259</f>
        <v>0.1335</v>
      </c>
      <c r="AR259" s="17" t="s">
        <v>220</v>
      </c>
      <c r="AT259" s="17" t="s">
        <v>131</v>
      </c>
      <c r="AU259" s="17" t="s">
        <v>84</v>
      </c>
      <c r="AY259" s="17" t="s">
        <v>130</v>
      </c>
      <c r="BE259" s="190">
        <f>IF(N259="základní",J259,0)</f>
        <v>0</v>
      </c>
      <c r="BF259" s="190">
        <f>IF(N259="snížená",J259,0)</f>
        <v>0</v>
      </c>
      <c r="BG259" s="190">
        <f>IF(N259="zákl. přenesená",J259,0)</f>
        <v>0</v>
      </c>
      <c r="BH259" s="190">
        <f>IF(N259="sníž. přenesená",J259,0)</f>
        <v>0</v>
      </c>
      <c r="BI259" s="190">
        <f>IF(N259="nulová",J259,0)</f>
        <v>0</v>
      </c>
      <c r="BJ259" s="17" t="s">
        <v>23</v>
      </c>
      <c r="BK259" s="190">
        <f>ROUND(I259*H259,2)</f>
        <v>0</v>
      </c>
      <c r="BL259" s="17" t="s">
        <v>220</v>
      </c>
      <c r="BM259" s="17" t="s">
        <v>471</v>
      </c>
    </row>
    <row r="260" spans="2:65" s="1" customFormat="1" ht="31.5" customHeight="1">
      <c r="B260" s="34"/>
      <c r="C260" s="232" t="s">
        <v>472</v>
      </c>
      <c r="D260" s="232" t="s">
        <v>321</v>
      </c>
      <c r="E260" s="233" t="s">
        <v>473</v>
      </c>
      <c r="F260" s="234" t="s">
        <v>474</v>
      </c>
      <c r="G260" s="235" t="s">
        <v>475</v>
      </c>
      <c r="H260" s="236">
        <v>14</v>
      </c>
      <c r="I260" s="237"/>
      <c r="J260" s="238">
        <f>ROUND(I260*H260,2)</f>
        <v>0</v>
      </c>
      <c r="K260" s="234" t="s">
        <v>140</v>
      </c>
      <c r="L260" s="239"/>
      <c r="M260" s="240" t="s">
        <v>22</v>
      </c>
      <c r="N260" s="241" t="s">
        <v>46</v>
      </c>
      <c r="O260" s="35"/>
      <c r="P260" s="188">
        <f>O260*H260</f>
        <v>0</v>
      </c>
      <c r="Q260" s="188">
        <v>0.0063</v>
      </c>
      <c r="R260" s="188">
        <f>Q260*H260</f>
        <v>0.0882</v>
      </c>
      <c r="S260" s="188">
        <v>0</v>
      </c>
      <c r="T260" s="189">
        <f>S260*H260</f>
        <v>0</v>
      </c>
      <c r="AR260" s="17" t="s">
        <v>178</v>
      </c>
      <c r="AT260" s="17" t="s">
        <v>321</v>
      </c>
      <c r="AU260" s="17" t="s">
        <v>84</v>
      </c>
      <c r="AY260" s="17" t="s">
        <v>130</v>
      </c>
      <c r="BE260" s="190">
        <f>IF(N260="základní",J260,0)</f>
        <v>0</v>
      </c>
      <c r="BF260" s="190">
        <f>IF(N260="snížená",J260,0)</f>
        <v>0</v>
      </c>
      <c r="BG260" s="190">
        <f>IF(N260="zákl. přenesená",J260,0)</f>
        <v>0</v>
      </c>
      <c r="BH260" s="190">
        <f>IF(N260="sníž. přenesená",J260,0)</f>
        <v>0</v>
      </c>
      <c r="BI260" s="190">
        <f>IF(N260="nulová",J260,0)</f>
        <v>0</v>
      </c>
      <c r="BJ260" s="17" t="s">
        <v>23</v>
      </c>
      <c r="BK260" s="190">
        <f>ROUND(I260*H260,2)</f>
        <v>0</v>
      </c>
      <c r="BL260" s="17" t="s">
        <v>135</v>
      </c>
      <c r="BM260" s="17" t="s">
        <v>476</v>
      </c>
    </row>
    <row r="261" spans="2:51" s="11" customFormat="1" ht="13.5">
      <c r="B261" s="193"/>
      <c r="C261" s="194"/>
      <c r="D261" s="195" t="s">
        <v>146</v>
      </c>
      <c r="E261" s="196" t="s">
        <v>22</v>
      </c>
      <c r="F261" s="197" t="s">
        <v>477</v>
      </c>
      <c r="G261" s="194"/>
      <c r="H261" s="198">
        <v>14</v>
      </c>
      <c r="I261" s="199"/>
      <c r="J261" s="194"/>
      <c r="K261" s="194"/>
      <c r="L261" s="200"/>
      <c r="M261" s="201"/>
      <c r="N261" s="202"/>
      <c r="O261" s="202"/>
      <c r="P261" s="202"/>
      <c r="Q261" s="202"/>
      <c r="R261" s="202"/>
      <c r="S261" s="202"/>
      <c r="T261" s="203"/>
      <c r="AT261" s="204" t="s">
        <v>146</v>
      </c>
      <c r="AU261" s="204" t="s">
        <v>84</v>
      </c>
      <c r="AV261" s="11" t="s">
        <v>84</v>
      </c>
      <c r="AW261" s="11" t="s">
        <v>38</v>
      </c>
      <c r="AX261" s="11" t="s">
        <v>23</v>
      </c>
      <c r="AY261" s="204" t="s">
        <v>130</v>
      </c>
    </row>
    <row r="262" spans="2:65" s="1" customFormat="1" ht="22.5" customHeight="1">
      <c r="B262" s="34"/>
      <c r="C262" s="179" t="s">
        <v>478</v>
      </c>
      <c r="D262" s="179" t="s">
        <v>131</v>
      </c>
      <c r="E262" s="180" t="s">
        <v>479</v>
      </c>
      <c r="F262" s="181" t="s">
        <v>480</v>
      </c>
      <c r="G262" s="182" t="s">
        <v>475</v>
      </c>
      <c r="H262" s="183">
        <v>2</v>
      </c>
      <c r="I262" s="184"/>
      <c r="J262" s="185">
        <f>ROUND(I262*H262,2)</f>
        <v>0</v>
      </c>
      <c r="K262" s="181" t="s">
        <v>22</v>
      </c>
      <c r="L262" s="54"/>
      <c r="M262" s="186" t="s">
        <v>22</v>
      </c>
      <c r="N262" s="187" t="s">
        <v>46</v>
      </c>
      <c r="O262" s="35"/>
      <c r="P262" s="188">
        <f>O262*H262</f>
        <v>0</v>
      </c>
      <c r="Q262" s="188">
        <v>1.12181</v>
      </c>
      <c r="R262" s="188">
        <f>Q262*H262</f>
        <v>2.24362</v>
      </c>
      <c r="S262" s="188">
        <v>0</v>
      </c>
      <c r="T262" s="189">
        <f>S262*H262</f>
        <v>0</v>
      </c>
      <c r="AR262" s="17" t="s">
        <v>135</v>
      </c>
      <c r="AT262" s="17" t="s">
        <v>131</v>
      </c>
      <c r="AU262" s="17" t="s">
        <v>84</v>
      </c>
      <c r="AY262" s="17" t="s">
        <v>130</v>
      </c>
      <c r="BE262" s="190">
        <f>IF(N262="základní",J262,0)</f>
        <v>0</v>
      </c>
      <c r="BF262" s="190">
        <f>IF(N262="snížená",J262,0)</f>
        <v>0</v>
      </c>
      <c r="BG262" s="190">
        <f>IF(N262="zákl. přenesená",J262,0)</f>
        <v>0</v>
      </c>
      <c r="BH262" s="190">
        <f>IF(N262="sníž. přenesená",J262,0)</f>
        <v>0</v>
      </c>
      <c r="BI262" s="190">
        <f>IF(N262="nulová",J262,0)</f>
        <v>0</v>
      </c>
      <c r="BJ262" s="17" t="s">
        <v>23</v>
      </c>
      <c r="BK262" s="190">
        <f>ROUND(I262*H262,2)</f>
        <v>0</v>
      </c>
      <c r="BL262" s="17" t="s">
        <v>135</v>
      </c>
      <c r="BM262" s="17" t="s">
        <v>481</v>
      </c>
    </row>
    <row r="263" spans="2:47" s="1" customFormat="1" ht="27">
      <c r="B263" s="34"/>
      <c r="C263" s="56"/>
      <c r="D263" s="205" t="s">
        <v>159</v>
      </c>
      <c r="E263" s="56"/>
      <c r="F263" s="206" t="s">
        <v>482</v>
      </c>
      <c r="G263" s="56"/>
      <c r="H263" s="56"/>
      <c r="I263" s="152"/>
      <c r="J263" s="56"/>
      <c r="K263" s="56"/>
      <c r="L263" s="54"/>
      <c r="M263" s="71"/>
      <c r="N263" s="35"/>
      <c r="O263" s="35"/>
      <c r="P263" s="35"/>
      <c r="Q263" s="35"/>
      <c r="R263" s="35"/>
      <c r="S263" s="35"/>
      <c r="T263" s="72"/>
      <c r="AT263" s="17" t="s">
        <v>159</v>
      </c>
      <c r="AU263" s="17" t="s">
        <v>84</v>
      </c>
    </row>
    <row r="264" spans="2:51" s="11" customFormat="1" ht="13.5">
      <c r="B264" s="193"/>
      <c r="C264" s="194"/>
      <c r="D264" s="195" t="s">
        <v>146</v>
      </c>
      <c r="E264" s="196" t="s">
        <v>22</v>
      </c>
      <c r="F264" s="197" t="s">
        <v>84</v>
      </c>
      <c r="G264" s="194"/>
      <c r="H264" s="198">
        <v>2</v>
      </c>
      <c r="I264" s="199"/>
      <c r="J264" s="194"/>
      <c r="K264" s="194"/>
      <c r="L264" s="200"/>
      <c r="M264" s="201"/>
      <c r="N264" s="202"/>
      <c r="O264" s="202"/>
      <c r="P264" s="202"/>
      <c r="Q264" s="202"/>
      <c r="R264" s="202"/>
      <c r="S264" s="202"/>
      <c r="T264" s="203"/>
      <c r="AT264" s="204" t="s">
        <v>146</v>
      </c>
      <c r="AU264" s="204" t="s">
        <v>84</v>
      </c>
      <c r="AV264" s="11" t="s">
        <v>84</v>
      </c>
      <c r="AW264" s="11" t="s">
        <v>38</v>
      </c>
      <c r="AX264" s="11" t="s">
        <v>23</v>
      </c>
      <c r="AY264" s="204" t="s">
        <v>130</v>
      </c>
    </row>
    <row r="265" spans="2:65" s="1" customFormat="1" ht="31.5" customHeight="1">
      <c r="B265" s="34"/>
      <c r="C265" s="179" t="s">
        <v>483</v>
      </c>
      <c r="D265" s="179" t="s">
        <v>131</v>
      </c>
      <c r="E265" s="180" t="s">
        <v>484</v>
      </c>
      <c r="F265" s="181" t="s">
        <v>485</v>
      </c>
      <c r="G265" s="182" t="s">
        <v>274</v>
      </c>
      <c r="H265" s="183">
        <v>28</v>
      </c>
      <c r="I265" s="184"/>
      <c r="J265" s="185">
        <f>ROUND(I265*H265,2)</f>
        <v>0</v>
      </c>
      <c r="K265" s="181" t="s">
        <v>140</v>
      </c>
      <c r="L265" s="54"/>
      <c r="M265" s="186" t="s">
        <v>22</v>
      </c>
      <c r="N265" s="187" t="s">
        <v>46</v>
      </c>
      <c r="O265" s="35"/>
      <c r="P265" s="188">
        <f>O265*H265</f>
        <v>0</v>
      </c>
      <c r="Q265" s="188">
        <v>0</v>
      </c>
      <c r="R265" s="188">
        <f>Q265*H265</f>
        <v>0</v>
      </c>
      <c r="S265" s="188">
        <v>0</v>
      </c>
      <c r="T265" s="189">
        <f>S265*H265</f>
        <v>0</v>
      </c>
      <c r="AR265" s="17" t="s">
        <v>135</v>
      </c>
      <c r="AT265" s="17" t="s">
        <v>131</v>
      </c>
      <c r="AU265" s="17" t="s">
        <v>84</v>
      </c>
      <c r="AY265" s="17" t="s">
        <v>130</v>
      </c>
      <c r="BE265" s="190">
        <f>IF(N265="základní",J265,0)</f>
        <v>0</v>
      </c>
      <c r="BF265" s="190">
        <f>IF(N265="snížená",J265,0)</f>
        <v>0</v>
      </c>
      <c r="BG265" s="190">
        <f>IF(N265="zákl. přenesená",J265,0)</f>
        <v>0</v>
      </c>
      <c r="BH265" s="190">
        <f>IF(N265="sníž. přenesená",J265,0)</f>
        <v>0</v>
      </c>
      <c r="BI265" s="190">
        <f>IF(N265="nulová",J265,0)</f>
        <v>0</v>
      </c>
      <c r="BJ265" s="17" t="s">
        <v>23</v>
      </c>
      <c r="BK265" s="190">
        <f>ROUND(I265*H265,2)</f>
        <v>0</v>
      </c>
      <c r="BL265" s="17" t="s">
        <v>135</v>
      </c>
      <c r="BM265" s="17" t="s">
        <v>486</v>
      </c>
    </row>
    <row r="266" spans="2:47" s="1" customFormat="1" ht="94.5">
      <c r="B266" s="34"/>
      <c r="C266" s="56"/>
      <c r="D266" s="205" t="s">
        <v>157</v>
      </c>
      <c r="E266" s="56"/>
      <c r="F266" s="206" t="s">
        <v>487</v>
      </c>
      <c r="G266" s="56"/>
      <c r="H266" s="56"/>
      <c r="I266" s="152"/>
      <c r="J266" s="56"/>
      <c r="K266" s="56"/>
      <c r="L266" s="54"/>
      <c r="M266" s="71"/>
      <c r="N266" s="35"/>
      <c r="O266" s="35"/>
      <c r="P266" s="35"/>
      <c r="Q266" s="35"/>
      <c r="R266" s="35"/>
      <c r="S266" s="35"/>
      <c r="T266" s="72"/>
      <c r="AT266" s="17" t="s">
        <v>157</v>
      </c>
      <c r="AU266" s="17" t="s">
        <v>84</v>
      </c>
    </row>
    <row r="267" spans="2:51" s="11" customFormat="1" ht="13.5">
      <c r="B267" s="193"/>
      <c r="C267" s="194"/>
      <c r="D267" s="195" t="s">
        <v>146</v>
      </c>
      <c r="E267" s="196" t="s">
        <v>22</v>
      </c>
      <c r="F267" s="197" t="s">
        <v>287</v>
      </c>
      <c r="G267" s="194"/>
      <c r="H267" s="198">
        <v>28</v>
      </c>
      <c r="I267" s="199"/>
      <c r="J267" s="194"/>
      <c r="K267" s="194"/>
      <c r="L267" s="200"/>
      <c r="M267" s="201"/>
      <c r="N267" s="202"/>
      <c r="O267" s="202"/>
      <c r="P267" s="202"/>
      <c r="Q267" s="202"/>
      <c r="R267" s="202"/>
      <c r="S267" s="202"/>
      <c r="T267" s="203"/>
      <c r="AT267" s="204" t="s">
        <v>146</v>
      </c>
      <c r="AU267" s="204" t="s">
        <v>84</v>
      </c>
      <c r="AV267" s="11" t="s">
        <v>84</v>
      </c>
      <c r="AW267" s="11" t="s">
        <v>38</v>
      </c>
      <c r="AX267" s="11" t="s">
        <v>23</v>
      </c>
      <c r="AY267" s="204" t="s">
        <v>130</v>
      </c>
    </row>
    <row r="268" spans="2:65" s="1" customFormat="1" ht="31.5" customHeight="1">
      <c r="B268" s="34"/>
      <c r="C268" s="179" t="s">
        <v>488</v>
      </c>
      <c r="D268" s="179" t="s">
        <v>131</v>
      </c>
      <c r="E268" s="180" t="s">
        <v>489</v>
      </c>
      <c r="F268" s="181" t="s">
        <v>490</v>
      </c>
      <c r="G268" s="182" t="s">
        <v>475</v>
      </c>
      <c r="H268" s="183">
        <v>65</v>
      </c>
      <c r="I268" s="184"/>
      <c r="J268" s="185">
        <f>ROUND(I268*H268,2)</f>
        <v>0</v>
      </c>
      <c r="K268" s="181" t="s">
        <v>140</v>
      </c>
      <c r="L268" s="54"/>
      <c r="M268" s="186" t="s">
        <v>22</v>
      </c>
      <c r="N268" s="187" t="s">
        <v>46</v>
      </c>
      <c r="O268" s="35"/>
      <c r="P268" s="188">
        <f>O268*H268</f>
        <v>0</v>
      </c>
      <c r="Q268" s="188">
        <v>0</v>
      </c>
      <c r="R268" s="188">
        <f>Q268*H268</f>
        <v>0</v>
      </c>
      <c r="S268" s="188">
        <v>0</v>
      </c>
      <c r="T268" s="189">
        <f>S268*H268</f>
        <v>0</v>
      </c>
      <c r="AR268" s="17" t="s">
        <v>135</v>
      </c>
      <c r="AT268" s="17" t="s">
        <v>131</v>
      </c>
      <c r="AU268" s="17" t="s">
        <v>84</v>
      </c>
      <c r="AY268" s="17" t="s">
        <v>130</v>
      </c>
      <c r="BE268" s="190">
        <f>IF(N268="základní",J268,0)</f>
        <v>0</v>
      </c>
      <c r="BF268" s="190">
        <f>IF(N268="snížená",J268,0)</f>
        <v>0</v>
      </c>
      <c r="BG268" s="190">
        <f>IF(N268="zákl. přenesená",J268,0)</f>
        <v>0</v>
      </c>
      <c r="BH268" s="190">
        <f>IF(N268="sníž. přenesená",J268,0)</f>
        <v>0</v>
      </c>
      <c r="BI268" s="190">
        <f>IF(N268="nulová",J268,0)</f>
        <v>0</v>
      </c>
      <c r="BJ268" s="17" t="s">
        <v>23</v>
      </c>
      <c r="BK268" s="190">
        <f>ROUND(I268*H268,2)</f>
        <v>0</v>
      </c>
      <c r="BL268" s="17" t="s">
        <v>135</v>
      </c>
      <c r="BM268" s="17" t="s">
        <v>491</v>
      </c>
    </row>
    <row r="269" spans="2:47" s="1" customFormat="1" ht="27">
      <c r="B269" s="34"/>
      <c r="C269" s="56"/>
      <c r="D269" s="205" t="s">
        <v>157</v>
      </c>
      <c r="E269" s="56"/>
      <c r="F269" s="206" t="s">
        <v>492</v>
      </c>
      <c r="G269" s="56"/>
      <c r="H269" s="56"/>
      <c r="I269" s="152"/>
      <c r="J269" s="56"/>
      <c r="K269" s="56"/>
      <c r="L269" s="54"/>
      <c r="M269" s="71"/>
      <c r="N269" s="35"/>
      <c r="O269" s="35"/>
      <c r="P269" s="35"/>
      <c r="Q269" s="35"/>
      <c r="R269" s="35"/>
      <c r="S269" s="35"/>
      <c r="T269" s="72"/>
      <c r="AT269" s="17" t="s">
        <v>157</v>
      </c>
      <c r="AU269" s="17" t="s">
        <v>84</v>
      </c>
    </row>
    <row r="270" spans="2:51" s="11" customFormat="1" ht="13.5">
      <c r="B270" s="193"/>
      <c r="C270" s="194"/>
      <c r="D270" s="195" t="s">
        <v>146</v>
      </c>
      <c r="E270" s="196" t="s">
        <v>22</v>
      </c>
      <c r="F270" s="197" t="s">
        <v>493</v>
      </c>
      <c r="G270" s="194"/>
      <c r="H270" s="198">
        <v>65</v>
      </c>
      <c r="I270" s="199"/>
      <c r="J270" s="194"/>
      <c r="K270" s="194"/>
      <c r="L270" s="200"/>
      <c r="M270" s="201"/>
      <c r="N270" s="202"/>
      <c r="O270" s="202"/>
      <c r="P270" s="202"/>
      <c r="Q270" s="202"/>
      <c r="R270" s="202"/>
      <c r="S270" s="202"/>
      <c r="T270" s="203"/>
      <c r="AT270" s="204" t="s">
        <v>146</v>
      </c>
      <c r="AU270" s="204" t="s">
        <v>84</v>
      </c>
      <c r="AV270" s="11" t="s">
        <v>84</v>
      </c>
      <c r="AW270" s="11" t="s">
        <v>38</v>
      </c>
      <c r="AX270" s="11" t="s">
        <v>23</v>
      </c>
      <c r="AY270" s="204" t="s">
        <v>130</v>
      </c>
    </row>
    <row r="271" spans="2:65" s="1" customFormat="1" ht="31.5" customHeight="1">
      <c r="B271" s="34"/>
      <c r="C271" s="232" t="s">
        <v>494</v>
      </c>
      <c r="D271" s="232" t="s">
        <v>321</v>
      </c>
      <c r="E271" s="233" t="s">
        <v>495</v>
      </c>
      <c r="F271" s="234" t="s">
        <v>496</v>
      </c>
      <c r="G271" s="235" t="s">
        <v>475</v>
      </c>
      <c r="H271" s="236">
        <v>22</v>
      </c>
      <c r="I271" s="237"/>
      <c r="J271" s="238">
        <f>ROUND(I271*H271,2)</f>
        <v>0</v>
      </c>
      <c r="K271" s="234" t="s">
        <v>140</v>
      </c>
      <c r="L271" s="239"/>
      <c r="M271" s="240" t="s">
        <v>22</v>
      </c>
      <c r="N271" s="241" t="s">
        <v>46</v>
      </c>
      <c r="O271" s="35"/>
      <c r="P271" s="188">
        <f>O271*H271</f>
        <v>0</v>
      </c>
      <c r="Q271" s="188">
        <v>0.00064</v>
      </c>
      <c r="R271" s="188">
        <f>Q271*H271</f>
        <v>0.01408</v>
      </c>
      <c r="S271" s="188">
        <v>0</v>
      </c>
      <c r="T271" s="189">
        <f>S271*H271</f>
        <v>0</v>
      </c>
      <c r="AR271" s="17" t="s">
        <v>178</v>
      </c>
      <c r="AT271" s="17" t="s">
        <v>321</v>
      </c>
      <c r="AU271" s="17" t="s">
        <v>84</v>
      </c>
      <c r="AY271" s="17" t="s">
        <v>130</v>
      </c>
      <c r="BE271" s="190">
        <f>IF(N271="základní",J271,0)</f>
        <v>0</v>
      </c>
      <c r="BF271" s="190">
        <f>IF(N271="snížená",J271,0)</f>
        <v>0</v>
      </c>
      <c r="BG271" s="190">
        <f>IF(N271="zákl. přenesená",J271,0)</f>
        <v>0</v>
      </c>
      <c r="BH271" s="190">
        <f>IF(N271="sníž. přenesená",J271,0)</f>
        <v>0</v>
      </c>
      <c r="BI271" s="190">
        <f>IF(N271="nulová",J271,0)</f>
        <v>0</v>
      </c>
      <c r="BJ271" s="17" t="s">
        <v>23</v>
      </c>
      <c r="BK271" s="190">
        <f>ROUND(I271*H271,2)</f>
        <v>0</v>
      </c>
      <c r="BL271" s="17" t="s">
        <v>135</v>
      </c>
      <c r="BM271" s="17" t="s">
        <v>497</v>
      </c>
    </row>
    <row r="272" spans="2:51" s="11" customFormat="1" ht="13.5">
      <c r="B272" s="193"/>
      <c r="C272" s="194"/>
      <c r="D272" s="195" t="s">
        <v>146</v>
      </c>
      <c r="E272" s="196" t="s">
        <v>22</v>
      </c>
      <c r="F272" s="197" t="s">
        <v>256</v>
      </c>
      <c r="G272" s="194"/>
      <c r="H272" s="198">
        <v>22</v>
      </c>
      <c r="I272" s="199"/>
      <c r="J272" s="194"/>
      <c r="K272" s="194"/>
      <c r="L272" s="200"/>
      <c r="M272" s="201"/>
      <c r="N272" s="202"/>
      <c r="O272" s="202"/>
      <c r="P272" s="202"/>
      <c r="Q272" s="202"/>
      <c r="R272" s="202"/>
      <c r="S272" s="202"/>
      <c r="T272" s="203"/>
      <c r="AT272" s="204" t="s">
        <v>146</v>
      </c>
      <c r="AU272" s="204" t="s">
        <v>84</v>
      </c>
      <c r="AV272" s="11" t="s">
        <v>84</v>
      </c>
      <c r="AW272" s="11" t="s">
        <v>38</v>
      </c>
      <c r="AX272" s="11" t="s">
        <v>23</v>
      </c>
      <c r="AY272" s="204" t="s">
        <v>130</v>
      </c>
    </row>
    <row r="273" spans="2:65" s="1" customFormat="1" ht="22.5" customHeight="1">
      <c r="B273" s="34"/>
      <c r="C273" s="232" t="s">
        <v>498</v>
      </c>
      <c r="D273" s="232" t="s">
        <v>321</v>
      </c>
      <c r="E273" s="233" t="s">
        <v>499</v>
      </c>
      <c r="F273" s="234" t="s">
        <v>500</v>
      </c>
      <c r="G273" s="235" t="s">
        <v>475</v>
      </c>
      <c r="H273" s="236">
        <v>43</v>
      </c>
      <c r="I273" s="237"/>
      <c r="J273" s="238">
        <f>ROUND(I273*H273,2)</f>
        <v>0</v>
      </c>
      <c r="K273" s="234" t="s">
        <v>22</v>
      </c>
      <c r="L273" s="239"/>
      <c r="M273" s="240" t="s">
        <v>22</v>
      </c>
      <c r="N273" s="241" t="s">
        <v>46</v>
      </c>
      <c r="O273" s="35"/>
      <c r="P273" s="188">
        <f>O273*H273</f>
        <v>0</v>
      </c>
      <c r="Q273" s="188">
        <v>0.00065</v>
      </c>
      <c r="R273" s="188">
        <f>Q273*H273</f>
        <v>0.02795</v>
      </c>
      <c r="S273" s="188">
        <v>0</v>
      </c>
      <c r="T273" s="189">
        <f>S273*H273</f>
        <v>0</v>
      </c>
      <c r="AR273" s="17" t="s">
        <v>178</v>
      </c>
      <c r="AT273" s="17" t="s">
        <v>321</v>
      </c>
      <c r="AU273" s="17" t="s">
        <v>84</v>
      </c>
      <c r="AY273" s="17" t="s">
        <v>130</v>
      </c>
      <c r="BE273" s="190">
        <f>IF(N273="základní",J273,0)</f>
        <v>0</v>
      </c>
      <c r="BF273" s="190">
        <f>IF(N273="snížená",J273,0)</f>
        <v>0</v>
      </c>
      <c r="BG273" s="190">
        <f>IF(N273="zákl. přenesená",J273,0)</f>
        <v>0</v>
      </c>
      <c r="BH273" s="190">
        <f>IF(N273="sníž. přenesená",J273,0)</f>
        <v>0</v>
      </c>
      <c r="BI273" s="190">
        <f>IF(N273="nulová",J273,0)</f>
        <v>0</v>
      </c>
      <c r="BJ273" s="17" t="s">
        <v>23</v>
      </c>
      <c r="BK273" s="190">
        <f>ROUND(I273*H273,2)</f>
        <v>0</v>
      </c>
      <c r="BL273" s="17" t="s">
        <v>135</v>
      </c>
      <c r="BM273" s="17" t="s">
        <v>501</v>
      </c>
    </row>
    <row r="274" spans="2:47" s="1" customFormat="1" ht="27">
      <c r="B274" s="34"/>
      <c r="C274" s="56"/>
      <c r="D274" s="205" t="s">
        <v>159</v>
      </c>
      <c r="E274" s="56"/>
      <c r="F274" s="206" t="s">
        <v>502</v>
      </c>
      <c r="G274" s="56"/>
      <c r="H274" s="56"/>
      <c r="I274" s="152"/>
      <c r="J274" s="56"/>
      <c r="K274" s="56"/>
      <c r="L274" s="54"/>
      <c r="M274" s="71"/>
      <c r="N274" s="35"/>
      <c r="O274" s="35"/>
      <c r="P274" s="35"/>
      <c r="Q274" s="35"/>
      <c r="R274" s="35"/>
      <c r="S274" s="35"/>
      <c r="T274" s="72"/>
      <c r="AT274" s="17" t="s">
        <v>159</v>
      </c>
      <c r="AU274" s="17" t="s">
        <v>84</v>
      </c>
    </row>
    <row r="275" spans="2:51" s="11" customFormat="1" ht="13.5">
      <c r="B275" s="193"/>
      <c r="C275" s="194"/>
      <c r="D275" s="205" t="s">
        <v>146</v>
      </c>
      <c r="E275" s="218" t="s">
        <v>22</v>
      </c>
      <c r="F275" s="219" t="s">
        <v>503</v>
      </c>
      <c r="G275" s="194"/>
      <c r="H275" s="220">
        <v>40</v>
      </c>
      <c r="I275" s="199"/>
      <c r="J275" s="194"/>
      <c r="K275" s="194"/>
      <c r="L275" s="200"/>
      <c r="M275" s="201"/>
      <c r="N275" s="202"/>
      <c r="O275" s="202"/>
      <c r="P275" s="202"/>
      <c r="Q275" s="202"/>
      <c r="R275" s="202"/>
      <c r="S275" s="202"/>
      <c r="T275" s="203"/>
      <c r="AT275" s="204" t="s">
        <v>146</v>
      </c>
      <c r="AU275" s="204" t="s">
        <v>84</v>
      </c>
      <c r="AV275" s="11" t="s">
        <v>84</v>
      </c>
      <c r="AW275" s="11" t="s">
        <v>38</v>
      </c>
      <c r="AX275" s="11" t="s">
        <v>75</v>
      </c>
      <c r="AY275" s="204" t="s">
        <v>130</v>
      </c>
    </row>
    <row r="276" spans="2:51" s="11" customFormat="1" ht="13.5">
      <c r="B276" s="193"/>
      <c r="C276" s="194"/>
      <c r="D276" s="205" t="s">
        <v>146</v>
      </c>
      <c r="E276" s="218" t="s">
        <v>22</v>
      </c>
      <c r="F276" s="219" t="s">
        <v>142</v>
      </c>
      <c r="G276" s="194"/>
      <c r="H276" s="220">
        <v>3</v>
      </c>
      <c r="I276" s="199"/>
      <c r="J276" s="194"/>
      <c r="K276" s="194"/>
      <c r="L276" s="200"/>
      <c r="M276" s="201"/>
      <c r="N276" s="202"/>
      <c r="O276" s="202"/>
      <c r="P276" s="202"/>
      <c r="Q276" s="202"/>
      <c r="R276" s="202"/>
      <c r="S276" s="202"/>
      <c r="T276" s="203"/>
      <c r="AT276" s="204" t="s">
        <v>146</v>
      </c>
      <c r="AU276" s="204" t="s">
        <v>84</v>
      </c>
      <c r="AV276" s="11" t="s">
        <v>84</v>
      </c>
      <c r="AW276" s="11" t="s">
        <v>38</v>
      </c>
      <c r="AX276" s="11" t="s">
        <v>75</v>
      </c>
      <c r="AY276" s="204" t="s">
        <v>130</v>
      </c>
    </row>
    <row r="277" spans="2:51" s="13" customFormat="1" ht="13.5">
      <c r="B277" s="221"/>
      <c r="C277" s="222"/>
      <c r="D277" s="195" t="s">
        <v>146</v>
      </c>
      <c r="E277" s="223" t="s">
        <v>22</v>
      </c>
      <c r="F277" s="224" t="s">
        <v>177</v>
      </c>
      <c r="G277" s="222"/>
      <c r="H277" s="225">
        <v>43</v>
      </c>
      <c r="I277" s="226"/>
      <c r="J277" s="222"/>
      <c r="K277" s="222"/>
      <c r="L277" s="227"/>
      <c r="M277" s="228"/>
      <c r="N277" s="229"/>
      <c r="O277" s="229"/>
      <c r="P277" s="229"/>
      <c r="Q277" s="229"/>
      <c r="R277" s="229"/>
      <c r="S277" s="229"/>
      <c r="T277" s="230"/>
      <c r="AT277" s="231" t="s">
        <v>146</v>
      </c>
      <c r="AU277" s="231" t="s">
        <v>84</v>
      </c>
      <c r="AV277" s="13" t="s">
        <v>135</v>
      </c>
      <c r="AW277" s="13" t="s">
        <v>38</v>
      </c>
      <c r="AX277" s="13" t="s">
        <v>23</v>
      </c>
      <c r="AY277" s="231" t="s">
        <v>130</v>
      </c>
    </row>
    <row r="278" spans="2:65" s="1" customFormat="1" ht="22.5" customHeight="1">
      <c r="B278" s="34"/>
      <c r="C278" s="179" t="s">
        <v>504</v>
      </c>
      <c r="D278" s="179" t="s">
        <v>131</v>
      </c>
      <c r="E278" s="180" t="s">
        <v>505</v>
      </c>
      <c r="F278" s="181" t="s">
        <v>506</v>
      </c>
      <c r="G278" s="182" t="s">
        <v>475</v>
      </c>
      <c r="H278" s="183">
        <v>11</v>
      </c>
      <c r="I278" s="184"/>
      <c r="J278" s="185">
        <f>ROUND(I278*H278,2)</f>
        <v>0</v>
      </c>
      <c r="K278" s="181" t="s">
        <v>140</v>
      </c>
      <c r="L278" s="54"/>
      <c r="M278" s="186" t="s">
        <v>22</v>
      </c>
      <c r="N278" s="187" t="s">
        <v>46</v>
      </c>
      <c r="O278" s="35"/>
      <c r="P278" s="188">
        <f>O278*H278</f>
        <v>0</v>
      </c>
      <c r="Q278" s="188">
        <v>0.3409</v>
      </c>
      <c r="R278" s="188">
        <f>Q278*H278</f>
        <v>3.7499</v>
      </c>
      <c r="S278" s="188">
        <v>0</v>
      </c>
      <c r="T278" s="189">
        <f>S278*H278</f>
        <v>0</v>
      </c>
      <c r="AR278" s="17" t="s">
        <v>135</v>
      </c>
      <c r="AT278" s="17" t="s">
        <v>131</v>
      </c>
      <c r="AU278" s="17" t="s">
        <v>84</v>
      </c>
      <c r="AY278" s="17" t="s">
        <v>130</v>
      </c>
      <c r="BE278" s="190">
        <f>IF(N278="základní",J278,0)</f>
        <v>0</v>
      </c>
      <c r="BF278" s="190">
        <f>IF(N278="snížená",J278,0)</f>
        <v>0</v>
      </c>
      <c r="BG278" s="190">
        <f>IF(N278="zákl. přenesená",J278,0)</f>
        <v>0</v>
      </c>
      <c r="BH278" s="190">
        <f>IF(N278="sníž. přenesená",J278,0)</f>
        <v>0</v>
      </c>
      <c r="BI278" s="190">
        <f>IF(N278="nulová",J278,0)</f>
        <v>0</v>
      </c>
      <c r="BJ278" s="17" t="s">
        <v>23</v>
      </c>
      <c r="BK278" s="190">
        <f>ROUND(I278*H278,2)</f>
        <v>0</v>
      </c>
      <c r="BL278" s="17" t="s">
        <v>135</v>
      </c>
      <c r="BM278" s="17" t="s">
        <v>507</v>
      </c>
    </row>
    <row r="279" spans="2:47" s="1" customFormat="1" ht="108">
      <c r="B279" s="34"/>
      <c r="C279" s="56"/>
      <c r="D279" s="205" t="s">
        <v>157</v>
      </c>
      <c r="E279" s="56"/>
      <c r="F279" s="206" t="s">
        <v>508</v>
      </c>
      <c r="G279" s="56"/>
      <c r="H279" s="56"/>
      <c r="I279" s="152"/>
      <c r="J279" s="56"/>
      <c r="K279" s="56"/>
      <c r="L279" s="54"/>
      <c r="M279" s="71"/>
      <c r="N279" s="35"/>
      <c r="O279" s="35"/>
      <c r="P279" s="35"/>
      <c r="Q279" s="35"/>
      <c r="R279" s="35"/>
      <c r="S279" s="35"/>
      <c r="T279" s="72"/>
      <c r="AT279" s="17" t="s">
        <v>157</v>
      </c>
      <c r="AU279" s="17" t="s">
        <v>84</v>
      </c>
    </row>
    <row r="280" spans="2:51" s="11" customFormat="1" ht="13.5">
      <c r="B280" s="193"/>
      <c r="C280" s="194"/>
      <c r="D280" s="195" t="s">
        <v>146</v>
      </c>
      <c r="E280" s="196" t="s">
        <v>22</v>
      </c>
      <c r="F280" s="197" t="s">
        <v>192</v>
      </c>
      <c r="G280" s="194"/>
      <c r="H280" s="198">
        <v>11</v>
      </c>
      <c r="I280" s="199"/>
      <c r="J280" s="194"/>
      <c r="K280" s="194"/>
      <c r="L280" s="200"/>
      <c r="M280" s="201"/>
      <c r="N280" s="202"/>
      <c r="O280" s="202"/>
      <c r="P280" s="202"/>
      <c r="Q280" s="202"/>
      <c r="R280" s="202"/>
      <c r="S280" s="202"/>
      <c r="T280" s="203"/>
      <c r="AT280" s="204" t="s">
        <v>146</v>
      </c>
      <c r="AU280" s="204" t="s">
        <v>84</v>
      </c>
      <c r="AV280" s="11" t="s">
        <v>84</v>
      </c>
      <c r="AW280" s="11" t="s">
        <v>38</v>
      </c>
      <c r="AX280" s="11" t="s">
        <v>75</v>
      </c>
      <c r="AY280" s="204" t="s">
        <v>130</v>
      </c>
    </row>
    <row r="281" spans="2:65" s="1" customFormat="1" ht="31.5" customHeight="1">
      <c r="B281" s="34"/>
      <c r="C281" s="232" t="s">
        <v>509</v>
      </c>
      <c r="D281" s="232" t="s">
        <v>321</v>
      </c>
      <c r="E281" s="233" t="s">
        <v>510</v>
      </c>
      <c r="F281" s="234" t="s">
        <v>511</v>
      </c>
      <c r="G281" s="235" t="s">
        <v>475</v>
      </c>
      <c r="H281" s="236">
        <v>11</v>
      </c>
      <c r="I281" s="237"/>
      <c r="J281" s="238">
        <f>ROUND(I281*H281,2)</f>
        <v>0</v>
      </c>
      <c r="K281" s="234" t="s">
        <v>140</v>
      </c>
      <c r="L281" s="239"/>
      <c r="M281" s="240" t="s">
        <v>22</v>
      </c>
      <c r="N281" s="241" t="s">
        <v>46</v>
      </c>
      <c r="O281" s="35"/>
      <c r="P281" s="188">
        <f>O281*H281</f>
        <v>0</v>
      </c>
      <c r="Q281" s="188">
        <v>0.027</v>
      </c>
      <c r="R281" s="188">
        <f>Q281*H281</f>
        <v>0.297</v>
      </c>
      <c r="S281" s="188">
        <v>0</v>
      </c>
      <c r="T281" s="189">
        <f>S281*H281</f>
        <v>0</v>
      </c>
      <c r="AR281" s="17" t="s">
        <v>178</v>
      </c>
      <c r="AT281" s="17" t="s">
        <v>321</v>
      </c>
      <c r="AU281" s="17" t="s">
        <v>84</v>
      </c>
      <c r="AY281" s="17" t="s">
        <v>130</v>
      </c>
      <c r="BE281" s="190">
        <f>IF(N281="základní",J281,0)</f>
        <v>0</v>
      </c>
      <c r="BF281" s="190">
        <f>IF(N281="snížená",J281,0)</f>
        <v>0</v>
      </c>
      <c r="BG281" s="190">
        <f>IF(N281="zákl. přenesená",J281,0)</f>
        <v>0</v>
      </c>
      <c r="BH281" s="190">
        <f>IF(N281="sníž. přenesená",J281,0)</f>
        <v>0</v>
      </c>
      <c r="BI281" s="190">
        <f>IF(N281="nulová",J281,0)</f>
        <v>0</v>
      </c>
      <c r="BJ281" s="17" t="s">
        <v>23</v>
      </c>
      <c r="BK281" s="190">
        <f>ROUND(I281*H281,2)</f>
        <v>0</v>
      </c>
      <c r="BL281" s="17" t="s">
        <v>135</v>
      </c>
      <c r="BM281" s="17" t="s">
        <v>512</v>
      </c>
    </row>
    <row r="282" spans="2:51" s="11" customFormat="1" ht="13.5">
      <c r="B282" s="193"/>
      <c r="C282" s="194"/>
      <c r="D282" s="195" t="s">
        <v>146</v>
      </c>
      <c r="E282" s="196" t="s">
        <v>22</v>
      </c>
      <c r="F282" s="197" t="s">
        <v>192</v>
      </c>
      <c r="G282" s="194"/>
      <c r="H282" s="198">
        <v>11</v>
      </c>
      <c r="I282" s="199"/>
      <c r="J282" s="194"/>
      <c r="K282" s="194"/>
      <c r="L282" s="200"/>
      <c r="M282" s="201"/>
      <c r="N282" s="202"/>
      <c r="O282" s="202"/>
      <c r="P282" s="202"/>
      <c r="Q282" s="202"/>
      <c r="R282" s="202"/>
      <c r="S282" s="202"/>
      <c r="T282" s="203"/>
      <c r="AT282" s="204" t="s">
        <v>146</v>
      </c>
      <c r="AU282" s="204" t="s">
        <v>84</v>
      </c>
      <c r="AV282" s="11" t="s">
        <v>84</v>
      </c>
      <c r="AW282" s="11" t="s">
        <v>38</v>
      </c>
      <c r="AX282" s="11" t="s">
        <v>23</v>
      </c>
      <c r="AY282" s="204" t="s">
        <v>130</v>
      </c>
    </row>
    <row r="283" spans="2:65" s="1" customFormat="1" ht="31.5" customHeight="1">
      <c r="B283" s="34"/>
      <c r="C283" s="232" t="s">
        <v>513</v>
      </c>
      <c r="D283" s="232" t="s">
        <v>321</v>
      </c>
      <c r="E283" s="233" t="s">
        <v>514</v>
      </c>
      <c r="F283" s="234" t="s">
        <v>515</v>
      </c>
      <c r="G283" s="235" t="s">
        <v>475</v>
      </c>
      <c r="H283" s="236">
        <v>11</v>
      </c>
      <c r="I283" s="237"/>
      <c r="J283" s="238">
        <f>ROUND(I283*H283,2)</f>
        <v>0</v>
      </c>
      <c r="K283" s="234" t="s">
        <v>140</v>
      </c>
      <c r="L283" s="239"/>
      <c r="M283" s="240" t="s">
        <v>22</v>
      </c>
      <c r="N283" s="241" t="s">
        <v>46</v>
      </c>
      <c r="O283" s="35"/>
      <c r="P283" s="188">
        <f>O283*H283</f>
        <v>0</v>
      </c>
      <c r="Q283" s="188">
        <v>0.004</v>
      </c>
      <c r="R283" s="188">
        <f>Q283*H283</f>
        <v>0.044</v>
      </c>
      <c r="S283" s="188">
        <v>0</v>
      </c>
      <c r="T283" s="189">
        <f>S283*H283</f>
        <v>0</v>
      </c>
      <c r="AR283" s="17" t="s">
        <v>178</v>
      </c>
      <c r="AT283" s="17" t="s">
        <v>321</v>
      </c>
      <c r="AU283" s="17" t="s">
        <v>84</v>
      </c>
      <c r="AY283" s="17" t="s">
        <v>130</v>
      </c>
      <c r="BE283" s="190">
        <f>IF(N283="základní",J283,0)</f>
        <v>0</v>
      </c>
      <c r="BF283" s="190">
        <f>IF(N283="snížená",J283,0)</f>
        <v>0</v>
      </c>
      <c r="BG283" s="190">
        <f>IF(N283="zákl. přenesená",J283,0)</f>
        <v>0</v>
      </c>
      <c r="BH283" s="190">
        <f>IF(N283="sníž. přenesená",J283,0)</f>
        <v>0</v>
      </c>
      <c r="BI283" s="190">
        <f>IF(N283="nulová",J283,0)</f>
        <v>0</v>
      </c>
      <c r="BJ283" s="17" t="s">
        <v>23</v>
      </c>
      <c r="BK283" s="190">
        <f>ROUND(I283*H283,2)</f>
        <v>0</v>
      </c>
      <c r="BL283" s="17" t="s">
        <v>135</v>
      </c>
      <c r="BM283" s="17" t="s">
        <v>516</v>
      </c>
    </row>
    <row r="284" spans="2:51" s="11" customFormat="1" ht="13.5">
      <c r="B284" s="193"/>
      <c r="C284" s="194"/>
      <c r="D284" s="195" t="s">
        <v>146</v>
      </c>
      <c r="E284" s="196" t="s">
        <v>22</v>
      </c>
      <c r="F284" s="197" t="s">
        <v>192</v>
      </c>
      <c r="G284" s="194"/>
      <c r="H284" s="198">
        <v>11</v>
      </c>
      <c r="I284" s="199"/>
      <c r="J284" s="194"/>
      <c r="K284" s="194"/>
      <c r="L284" s="200"/>
      <c r="M284" s="201"/>
      <c r="N284" s="202"/>
      <c r="O284" s="202"/>
      <c r="P284" s="202"/>
      <c r="Q284" s="202"/>
      <c r="R284" s="202"/>
      <c r="S284" s="202"/>
      <c r="T284" s="203"/>
      <c r="AT284" s="204" t="s">
        <v>146</v>
      </c>
      <c r="AU284" s="204" t="s">
        <v>84</v>
      </c>
      <c r="AV284" s="11" t="s">
        <v>84</v>
      </c>
      <c r="AW284" s="11" t="s">
        <v>38</v>
      </c>
      <c r="AX284" s="11" t="s">
        <v>23</v>
      </c>
      <c r="AY284" s="204" t="s">
        <v>130</v>
      </c>
    </row>
    <row r="285" spans="2:65" s="1" customFormat="1" ht="31.5" customHeight="1">
      <c r="B285" s="34"/>
      <c r="C285" s="232" t="s">
        <v>517</v>
      </c>
      <c r="D285" s="232" t="s">
        <v>321</v>
      </c>
      <c r="E285" s="233" t="s">
        <v>518</v>
      </c>
      <c r="F285" s="234" t="s">
        <v>519</v>
      </c>
      <c r="G285" s="235" t="s">
        <v>475</v>
      </c>
      <c r="H285" s="236">
        <v>11</v>
      </c>
      <c r="I285" s="237"/>
      <c r="J285" s="238">
        <f>ROUND(I285*H285,2)</f>
        <v>0</v>
      </c>
      <c r="K285" s="234" t="s">
        <v>140</v>
      </c>
      <c r="L285" s="239"/>
      <c r="M285" s="240" t="s">
        <v>22</v>
      </c>
      <c r="N285" s="241" t="s">
        <v>46</v>
      </c>
      <c r="O285" s="35"/>
      <c r="P285" s="188">
        <f>O285*H285</f>
        <v>0</v>
      </c>
      <c r="Q285" s="188">
        <v>0.058</v>
      </c>
      <c r="R285" s="188">
        <f>Q285*H285</f>
        <v>0.638</v>
      </c>
      <c r="S285" s="188">
        <v>0</v>
      </c>
      <c r="T285" s="189">
        <f>S285*H285</f>
        <v>0</v>
      </c>
      <c r="AR285" s="17" t="s">
        <v>178</v>
      </c>
      <c r="AT285" s="17" t="s">
        <v>321</v>
      </c>
      <c r="AU285" s="17" t="s">
        <v>84</v>
      </c>
      <c r="AY285" s="17" t="s">
        <v>130</v>
      </c>
      <c r="BE285" s="190">
        <f>IF(N285="základní",J285,0)</f>
        <v>0</v>
      </c>
      <c r="BF285" s="190">
        <f>IF(N285="snížená",J285,0)</f>
        <v>0</v>
      </c>
      <c r="BG285" s="190">
        <f>IF(N285="zákl. přenesená",J285,0)</f>
        <v>0</v>
      </c>
      <c r="BH285" s="190">
        <f>IF(N285="sníž. přenesená",J285,0)</f>
        <v>0</v>
      </c>
      <c r="BI285" s="190">
        <f>IF(N285="nulová",J285,0)</f>
        <v>0</v>
      </c>
      <c r="BJ285" s="17" t="s">
        <v>23</v>
      </c>
      <c r="BK285" s="190">
        <f>ROUND(I285*H285,2)</f>
        <v>0</v>
      </c>
      <c r="BL285" s="17" t="s">
        <v>135</v>
      </c>
      <c r="BM285" s="17" t="s">
        <v>520</v>
      </c>
    </row>
    <row r="286" spans="2:51" s="11" customFormat="1" ht="13.5">
      <c r="B286" s="193"/>
      <c r="C286" s="194"/>
      <c r="D286" s="195" t="s">
        <v>146</v>
      </c>
      <c r="E286" s="196" t="s">
        <v>22</v>
      </c>
      <c r="F286" s="197" t="s">
        <v>192</v>
      </c>
      <c r="G286" s="194"/>
      <c r="H286" s="198">
        <v>11</v>
      </c>
      <c r="I286" s="199"/>
      <c r="J286" s="194"/>
      <c r="K286" s="194"/>
      <c r="L286" s="200"/>
      <c r="M286" s="201"/>
      <c r="N286" s="202"/>
      <c r="O286" s="202"/>
      <c r="P286" s="202"/>
      <c r="Q286" s="202"/>
      <c r="R286" s="202"/>
      <c r="S286" s="202"/>
      <c r="T286" s="203"/>
      <c r="AT286" s="204" t="s">
        <v>146</v>
      </c>
      <c r="AU286" s="204" t="s">
        <v>84</v>
      </c>
      <c r="AV286" s="11" t="s">
        <v>84</v>
      </c>
      <c r="AW286" s="11" t="s">
        <v>38</v>
      </c>
      <c r="AX286" s="11" t="s">
        <v>23</v>
      </c>
      <c r="AY286" s="204" t="s">
        <v>130</v>
      </c>
    </row>
    <row r="287" spans="2:65" s="1" customFormat="1" ht="31.5" customHeight="1">
      <c r="B287" s="34"/>
      <c r="C287" s="232" t="s">
        <v>521</v>
      </c>
      <c r="D287" s="232" t="s">
        <v>321</v>
      </c>
      <c r="E287" s="233" t="s">
        <v>522</v>
      </c>
      <c r="F287" s="234" t="s">
        <v>523</v>
      </c>
      <c r="G287" s="235" t="s">
        <v>475</v>
      </c>
      <c r="H287" s="236">
        <v>11</v>
      </c>
      <c r="I287" s="237"/>
      <c r="J287" s="238">
        <f>ROUND(I287*H287,2)</f>
        <v>0</v>
      </c>
      <c r="K287" s="234" t="s">
        <v>140</v>
      </c>
      <c r="L287" s="239"/>
      <c r="M287" s="240" t="s">
        <v>22</v>
      </c>
      <c r="N287" s="241" t="s">
        <v>46</v>
      </c>
      <c r="O287" s="35"/>
      <c r="P287" s="188">
        <f>O287*H287</f>
        <v>0</v>
      </c>
      <c r="Q287" s="188">
        <v>0.111</v>
      </c>
      <c r="R287" s="188">
        <f>Q287*H287</f>
        <v>1.221</v>
      </c>
      <c r="S287" s="188">
        <v>0</v>
      </c>
      <c r="T287" s="189">
        <f>S287*H287</f>
        <v>0</v>
      </c>
      <c r="AR287" s="17" t="s">
        <v>178</v>
      </c>
      <c r="AT287" s="17" t="s">
        <v>321</v>
      </c>
      <c r="AU287" s="17" t="s">
        <v>84</v>
      </c>
      <c r="AY287" s="17" t="s">
        <v>130</v>
      </c>
      <c r="BE287" s="190">
        <f>IF(N287="základní",J287,0)</f>
        <v>0</v>
      </c>
      <c r="BF287" s="190">
        <f>IF(N287="snížená",J287,0)</f>
        <v>0</v>
      </c>
      <c r="BG287" s="190">
        <f>IF(N287="zákl. přenesená",J287,0)</f>
        <v>0</v>
      </c>
      <c r="BH287" s="190">
        <f>IF(N287="sníž. přenesená",J287,0)</f>
        <v>0</v>
      </c>
      <c r="BI287" s="190">
        <f>IF(N287="nulová",J287,0)</f>
        <v>0</v>
      </c>
      <c r="BJ287" s="17" t="s">
        <v>23</v>
      </c>
      <c r="BK287" s="190">
        <f>ROUND(I287*H287,2)</f>
        <v>0</v>
      </c>
      <c r="BL287" s="17" t="s">
        <v>135</v>
      </c>
      <c r="BM287" s="17" t="s">
        <v>524</v>
      </c>
    </row>
    <row r="288" spans="2:47" s="1" customFormat="1" ht="27">
      <c r="B288" s="34"/>
      <c r="C288" s="56"/>
      <c r="D288" s="205" t="s">
        <v>159</v>
      </c>
      <c r="E288" s="56"/>
      <c r="F288" s="206" t="s">
        <v>525</v>
      </c>
      <c r="G288" s="56"/>
      <c r="H288" s="56"/>
      <c r="I288" s="152"/>
      <c r="J288" s="56"/>
      <c r="K288" s="56"/>
      <c r="L288" s="54"/>
      <c r="M288" s="71"/>
      <c r="N288" s="35"/>
      <c r="O288" s="35"/>
      <c r="P288" s="35"/>
      <c r="Q288" s="35"/>
      <c r="R288" s="35"/>
      <c r="S288" s="35"/>
      <c r="T288" s="72"/>
      <c r="AT288" s="17" t="s">
        <v>159</v>
      </c>
      <c r="AU288" s="17" t="s">
        <v>84</v>
      </c>
    </row>
    <row r="289" spans="2:51" s="11" customFormat="1" ht="13.5">
      <c r="B289" s="193"/>
      <c r="C289" s="194"/>
      <c r="D289" s="195" t="s">
        <v>146</v>
      </c>
      <c r="E289" s="196" t="s">
        <v>22</v>
      </c>
      <c r="F289" s="197" t="s">
        <v>192</v>
      </c>
      <c r="G289" s="194"/>
      <c r="H289" s="198">
        <v>11</v>
      </c>
      <c r="I289" s="199"/>
      <c r="J289" s="194"/>
      <c r="K289" s="194"/>
      <c r="L289" s="200"/>
      <c r="M289" s="201"/>
      <c r="N289" s="202"/>
      <c r="O289" s="202"/>
      <c r="P289" s="202"/>
      <c r="Q289" s="202"/>
      <c r="R289" s="202"/>
      <c r="S289" s="202"/>
      <c r="T289" s="203"/>
      <c r="AT289" s="204" t="s">
        <v>146</v>
      </c>
      <c r="AU289" s="204" t="s">
        <v>84</v>
      </c>
      <c r="AV289" s="11" t="s">
        <v>84</v>
      </c>
      <c r="AW289" s="11" t="s">
        <v>38</v>
      </c>
      <c r="AX289" s="11" t="s">
        <v>23</v>
      </c>
      <c r="AY289" s="204" t="s">
        <v>130</v>
      </c>
    </row>
    <row r="290" spans="2:65" s="1" customFormat="1" ht="31.5" customHeight="1">
      <c r="B290" s="34"/>
      <c r="C290" s="232" t="s">
        <v>350</v>
      </c>
      <c r="D290" s="232" t="s">
        <v>321</v>
      </c>
      <c r="E290" s="233" t="s">
        <v>526</v>
      </c>
      <c r="F290" s="234" t="s">
        <v>527</v>
      </c>
      <c r="G290" s="235" t="s">
        <v>475</v>
      </c>
      <c r="H290" s="236">
        <v>11</v>
      </c>
      <c r="I290" s="237"/>
      <c r="J290" s="238">
        <f>ROUND(I290*H290,2)</f>
        <v>0</v>
      </c>
      <c r="K290" s="234" t="s">
        <v>140</v>
      </c>
      <c r="L290" s="239"/>
      <c r="M290" s="240" t="s">
        <v>22</v>
      </c>
      <c r="N290" s="241" t="s">
        <v>46</v>
      </c>
      <c r="O290" s="35"/>
      <c r="P290" s="188">
        <f>O290*H290</f>
        <v>0</v>
      </c>
      <c r="Q290" s="188">
        <v>0.08</v>
      </c>
      <c r="R290" s="188">
        <f>Q290*H290</f>
        <v>0.88</v>
      </c>
      <c r="S290" s="188">
        <v>0</v>
      </c>
      <c r="T290" s="189">
        <f>S290*H290</f>
        <v>0</v>
      </c>
      <c r="AR290" s="17" t="s">
        <v>178</v>
      </c>
      <c r="AT290" s="17" t="s">
        <v>321</v>
      </c>
      <c r="AU290" s="17" t="s">
        <v>84</v>
      </c>
      <c r="AY290" s="17" t="s">
        <v>130</v>
      </c>
      <c r="BE290" s="190">
        <f>IF(N290="základní",J290,0)</f>
        <v>0</v>
      </c>
      <c r="BF290" s="190">
        <f>IF(N290="snížená",J290,0)</f>
        <v>0</v>
      </c>
      <c r="BG290" s="190">
        <f>IF(N290="zákl. přenesená",J290,0)</f>
        <v>0</v>
      </c>
      <c r="BH290" s="190">
        <f>IF(N290="sníž. přenesená",J290,0)</f>
        <v>0</v>
      </c>
      <c r="BI290" s="190">
        <f>IF(N290="nulová",J290,0)</f>
        <v>0</v>
      </c>
      <c r="BJ290" s="17" t="s">
        <v>23</v>
      </c>
      <c r="BK290" s="190">
        <f>ROUND(I290*H290,2)</f>
        <v>0</v>
      </c>
      <c r="BL290" s="17" t="s">
        <v>135</v>
      </c>
      <c r="BM290" s="17" t="s">
        <v>528</v>
      </c>
    </row>
    <row r="291" spans="2:47" s="1" customFormat="1" ht="27">
      <c r="B291" s="34"/>
      <c r="C291" s="56"/>
      <c r="D291" s="205" t="s">
        <v>159</v>
      </c>
      <c r="E291" s="56"/>
      <c r="F291" s="206" t="s">
        <v>525</v>
      </c>
      <c r="G291" s="56"/>
      <c r="H291" s="56"/>
      <c r="I291" s="152"/>
      <c r="J291" s="56"/>
      <c r="K291" s="56"/>
      <c r="L291" s="54"/>
      <c r="M291" s="71"/>
      <c r="N291" s="35"/>
      <c r="O291" s="35"/>
      <c r="P291" s="35"/>
      <c r="Q291" s="35"/>
      <c r="R291" s="35"/>
      <c r="S291" s="35"/>
      <c r="T291" s="72"/>
      <c r="AT291" s="17" t="s">
        <v>159</v>
      </c>
      <c r="AU291" s="17" t="s">
        <v>84</v>
      </c>
    </row>
    <row r="292" spans="2:51" s="11" customFormat="1" ht="13.5">
      <c r="B292" s="193"/>
      <c r="C292" s="194"/>
      <c r="D292" s="195" t="s">
        <v>146</v>
      </c>
      <c r="E292" s="196" t="s">
        <v>22</v>
      </c>
      <c r="F292" s="197" t="s">
        <v>192</v>
      </c>
      <c r="G292" s="194"/>
      <c r="H292" s="198">
        <v>11</v>
      </c>
      <c r="I292" s="199"/>
      <c r="J292" s="194"/>
      <c r="K292" s="194"/>
      <c r="L292" s="200"/>
      <c r="M292" s="201"/>
      <c r="N292" s="202"/>
      <c r="O292" s="202"/>
      <c r="P292" s="202"/>
      <c r="Q292" s="202"/>
      <c r="R292" s="202"/>
      <c r="S292" s="202"/>
      <c r="T292" s="203"/>
      <c r="AT292" s="204" t="s">
        <v>146</v>
      </c>
      <c r="AU292" s="204" t="s">
        <v>84</v>
      </c>
      <c r="AV292" s="11" t="s">
        <v>84</v>
      </c>
      <c r="AW292" s="11" t="s">
        <v>38</v>
      </c>
      <c r="AX292" s="11" t="s">
        <v>23</v>
      </c>
      <c r="AY292" s="204" t="s">
        <v>130</v>
      </c>
    </row>
    <row r="293" spans="2:65" s="1" customFormat="1" ht="31.5" customHeight="1">
      <c r="B293" s="34"/>
      <c r="C293" s="232" t="s">
        <v>529</v>
      </c>
      <c r="D293" s="232" t="s">
        <v>321</v>
      </c>
      <c r="E293" s="233" t="s">
        <v>530</v>
      </c>
      <c r="F293" s="234" t="s">
        <v>531</v>
      </c>
      <c r="G293" s="235" t="s">
        <v>475</v>
      </c>
      <c r="H293" s="236">
        <v>11</v>
      </c>
      <c r="I293" s="237"/>
      <c r="J293" s="238">
        <f>ROUND(I293*H293,2)</f>
        <v>0</v>
      </c>
      <c r="K293" s="234" t="s">
        <v>140</v>
      </c>
      <c r="L293" s="239"/>
      <c r="M293" s="240" t="s">
        <v>22</v>
      </c>
      <c r="N293" s="241" t="s">
        <v>46</v>
      </c>
      <c r="O293" s="35"/>
      <c r="P293" s="188">
        <f>O293*H293</f>
        <v>0</v>
      </c>
      <c r="Q293" s="188">
        <v>0.072</v>
      </c>
      <c r="R293" s="188">
        <f>Q293*H293</f>
        <v>0.7919999999999999</v>
      </c>
      <c r="S293" s="188">
        <v>0</v>
      </c>
      <c r="T293" s="189">
        <f>S293*H293</f>
        <v>0</v>
      </c>
      <c r="AR293" s="17" t="s">
        <v>178</v>
      </c>
      <c r="AT293" s="17" t="s">
        <v>321</v>
      </c>
      <c r="AU293" s="17" t="s">
        <v>84</v>
      </c>
      <c r="AY293" s="17" t="s">
        <v>130</v>
      </c>
      <c r="BE293" s="190">
        <f>IF(N293="základní",J293,0)</f>
        <v>0</v>
      </c>
      <c r="BF293" s="190">
        <f>IF(N293="snížená",J293,0)</f>
        <v>0</v>
      </c>
      <c r="BG293" s="190">
        <f>IF(N293="zákl. přenesená",J293,0)</f>
        <v>0</v>
      </c>
      <c r="BH293" s="190">
        <f>IF(N293="sníž. přenesená",J293,0)</f>
        <v>0</v>
      </c>
      <c r="BI293" s="190">
        <f>IF(N293="nulová",J293,0)</f>
        <v>0</v>
      </c>
      <c r="BJ293" s="17" t="s">
        <v>23</v>
      </c>
      <c r="BK293" s="190">
        <f>ROUND(I293*H293,2)</f>
        <v>0</v>
      </c>
      <c r="BL293" s="17" t="s">
        <v>135</v>
      </c>
      <c r="BM293" s="17" t="s">
        <v>532</v>
      </c>
    </row>
    <row r="294" spans="2:47" s="1" customFormat="1" ht="27">
      <c r="B294" s="34"/>
      <c r="C294" s="56"/>
      <c r="D294" s="205" t="s">
        <v>159</v>
      </c>
      <c r="E294" s="56"/>
      <c r="F294" s="206" t="s">
        <v>525</v>
      </c>
      <c r="G294" s="56"/>
      <c r="H294" s="56"/>
      <c r="I294" s="152"/>
      <c r="J294" s="56"/>
      <c r="K294" s="56"/>
      <c r="L294" s="54"/>
      <c r="M294" s="71"/>
      <c r="N294" s="35"/>
      <c r="O294" s="35"/>
      <c r="P294" s="35"/>
      <c r="Q294" s="35"/>
      <c r="R294" s="35"/>
      <c r="S294" s="35"/>
      <c r="T294" s="72"/>
      <c r="AT294" s="17" t="s">
        <v>159</v>
      </c>
      <c r="AU294" s="17" t="s">
        <v>84</v>
      </c>
    </row>
    <row r="295" spans="2:51" s="11" customFormat="1" ht="13.5">
      <c r="B295" s="193"/>
      <c r="C295" s="194"/>
      <c r="D295" s="195" t="s">
        <v>146</v>
      </c>
      <c r="E295" s="196" t="s">
        <v>22</v>
      </c>
      <c r="F295" s="197" t="s">
        <v>192</v>
      </c>
      <c r="G295" s="194"/>
      <c r="H295" s="198">
        <v>11</v>
      </c>
      <c r="I295" s="199"/>
      <c r="J295" s="194"/>
      <c r="K295" s="194"/>
      <c r="L295" s="200"/>
      <c r="M295" s="201"/>
      <c r="N295" s="202"/>
      <c r="O295" s="202"/>
      <c r="P295" s="202"/>
      <c r="Q295" s="202"/>
      <c r="R295" s="202"/>
      <c r="S295" s="202"/>
      <c r="T295" s="203"/>
      <c r="AT295" s="204" t="s">
        <v>146</v>
      </c>
      <c r="AU295" s="204" t="s">
        <v>84</v>
      </c>
      <c r="AV295" s="11" t="s">
        <v>84</v>
      </c>
      <c r="AW295" s="11" t="s">
        <v>38</v>
      </c>
      <c r="AX295" s="11" t="s">
        <v>23</v>
      </c>
      <c r="AY295" s="204" t="s">
        <v>130</v>
      </c>
    </row>
    <row r="296" spans="2:65" s="1" customFormat="1" ht="31.5" customHeight="1">
      <c r="B296" s="34"/>
      <c r="C296" s="232" t="s">
        <v>533</v>
      </c>
      <c r="D296" s="232" t="s">
        <v>321</v>
      </c>
      <c r="E296" s="233" t="s">
        <v>534</v>
      </c>
      <c r="F296" s="234" t="s">
        <v>535</v>
      </c>
      <c r="G296" s="235" t="s">
        <v>475</v>
      </c>
      <c r="H296" s="236">
        <v>11</v>
      </c>
      <c r="I296" s="237"/>
      <c r="J296" s="238">
        <f>ROUND(I296*H296,2)</f>
        <v>0</v>
      </c>
      <c r="K296" s="234" t="s">
        <v>140</v>
      </c>
      <c r="L296" s="239"/>
      <c r="M296" s="240" t="s">
        <v>22</v>
      </c>
      <c r="N296" s="241" t="s">
        <v>46</v>
      </c>
      <c r="O296" s="35"/>
      <c r="P296" s="188">
        <f>O296*H296</f>
        <v>0</v>
      </c>
      <c r="Q296" s="188">
        <v>0.06</v>
      </c>
      <c r="R296" s="188">
        <f>Q296*H296</f>
        <v>0.6599999999999999</v>
      </c>
      <c r="S296" s="188">
        <v>0</v>
      </c>
      <c r="T296" s="189">
        <f>S296*H296</f>
        <v>0</v>
      </c>
      <c r="AR296" s="17" t="s">
        <v>178</v>
      </c>
      <c r="AT296" s="17" t="s">
        <v>321</v>
      </c>
      <c r="AU296" s="17" t="s">
        <v>84</v>
      </c>
      <c r="AY296" s="17" t="s">
        <v>130</v>
      </c>
      <c r="BE296" s="190">
        <f>IF(N296="základní",J296,0)</f>
        <v>0</v>
      </c>
      <c r="BF296" s="190">
        <f>IF(N296="snížená",J296,0)</f>
        <v>0</v>
      </c>
      <c r="BG296" s="190">
        <f>IF(N296="zákl. přenesená",J296,0)</f>
        <v>0</v>
      </c>
      <c r="BH296" s="190">
        <f>IF(N296="sníž. přenesená",J296,0)</f>
        <v>0</v>
      </c>
      <c r="BI296" s="190">
        <f>IF(N296="nulová",J296,0)</f>
        <v>0</v>
      </c>
      <c r="BJ296" s="17" t="s">
        <v>23</v>
      </c>
      <c r="BK296" s="190">
        <f>ROUND(I296*H296,2)</f>
        <v>0</v>
      </c>
      <c r="BL296" s="17" t="s">
        <v>135</v>
      </c>
      <c r="BM296" s="17" t="s">
        <v>536</v>
      </c>
    </row>
    <row r="297" spans="2:51" s="11" customFormat="1" ht="13.5">
      <c r="B297" s="193"/>
      <c r="C297" s="194"/>
      <c r="D297" s="195" t="s">
        <v>146</v>
      </c>
      <c r="E297" s="196" t="s">
        <v>22</v>
      </c>
      <c r="F297" s="197" t="s">
        <v>192</v>
      </c>
      <c r="G297" s="194"/>
      <c r="H297" s="198">
        <v>11</v>
      </c>
      <c r="I297" s="199"/>
      <c r="J297" s="194"/>
      <c r="K297" s="194"/>
      <c r="L297" s="200"/>
      <c r="M297" s="201"/>
      <c r="N297" s="202"/>
      <c r="O297" s="202"/>
      <c r="P297" s="202"/>
      <c r="Q297" s="202"/>
      <c r="R297" s="202"/>
      <c r="S297" s="202"/>
      <c r="T297" s="203"/>
      <c r="AT297" s="204" t="s">
        <v>146</v>
      </c>
      <c r="AU297" s="204" t="s">
        <v>84</v>
      </c>
      <c r="AV297" s="11" t="s">
        <v>84</v>
      </c>
      <c r="AW297" s="11" t="s">
        <v>38</v>
      </c>
      <c r="AX297" s="11" t="s">
        <v>23</v>
      </c>
      <c r="AY297" s="204" t="s">
        <v>130</v>
      </c>
    </row>
    <row r="298" spans="2:65" s="1" customFormat="1" ht="44.25" customHeight="1">
      <c r="B298" s="34"/>
      <c r="C298" s="179" t="s">
        <v>537</v>
      </c>
      <c r="D298" s="179" t="s">
        <v>131</v>
      </c>
      <c r="E298" s="180" t="s">
        <v>538</v>
      </c>
      <c r="F298" s="181" t="s">
        <v>539</v>
      </c>
      <c r="G298" s="182" t="s">
        <v>155</v>
      </c>
      <c r="H298" s="183">
        <v>58.71</v>
      </c>
      <c r="I298" s="184"/>
      <c r="J298" s="185">
        <f>ROUND(I298*H298,2)</f>
        <v>0</v>
      </c>
      <c r="K298" s="181" t="s">
        <v>540</v>
      </c>
      <c r="L298" s="54"/>
      <c r="M298" s="186" t="s">
        <v>22</v>
      </c>
      <c r="N298" s="187" t="s">
        <v>46</v>
      </c>
      <c r="O298" s="35"/>
      <c r="P298" s="188">
        <f>O298*H298</f>
        <v>0</v>
      </c>
      <c r="Q298" s="188">
        <v>0</v>
      </c>
      <c r="R298" s="188">
        <f>Q298*H298</f>
        <v>0</v>
      </c>
      <c r="S298" s="188">
        <v>0</v>
      </c>
      <c r="T298" s="189">
        <f>S298*H298</f>
        <v>0</v>
      </c>
      <c r="AR298" s="17" t="s">
        <v>135</v>
      </c>
      <c r="AT298" s="17" t="s">
        <v>131</v>
      </c>
      <c r="AU298" s="17" t="s">
        <v>84</v>
      </c>
      <c r="AY298" s="17" t="s">
        <v>130</v>
      </c>
      <c r="BE298" s="190">
        <f>IF(N298="základní",J298,0)</f>
        <v>0</v>
      </c>
      <c r="BF298" s="190">
        <f>IF(N298="snížená",J298,0)</f>
        <v>0</v>
      </c>
      <c r="BG298" s="190">
        <f>IF(N298="zákl. přenesená",J298,0)</f>
        <v>0</v>
      </c>
      <c r="BH298" s="190">
        <f>IF(N298="sníž. přenesená",J298,0)</f>
        <v>0</v>
      </c>
      <c r="BI298" s="190">
        <f>IF(N298="nulová",J298,0)</f>
        <v>0</v>
      </c>
      <c r="BJ298" s="17" t="s">
        <v>23</v>
      </c>
      <c r="BK298" s="190">
        <f>ROUND(I298*H298,2)</f>
        <v>0</v>
      </c>
      <c r="BL298" s="17" t="s">
        <v>135</v>
      </c>
      <c r="BM298" s="17" t="s">
        <v>541</v>
      </c>
    </row>
    <row r="299" spans="2:51" s="12" customFormat="1" ht="13.5">
      <c r="B299" s="207"/>
      <c r="C299" s="208"/>
      <c r="D299" s="205" t="s">
        <v>146</v>
      </c>
      <c r="E299" s="209" t="s">
        <v>22</v>
      </c>
      <c r="F299" s="210" t="s">
        <v>542</v>
      </c>
      <c r="G299" s="208"/>
      <c r="H299" s="211" t="s">
        <v>22</v>
      </c>
      <c r="I299" s="212"/>
      <c r="J299" s="208"/>
      <c r="K299" s="208"/>
      <c r="L299" s="213"/>
      <c r="M299" s="214"/>
      <c r="N299" s="215"/>
      <c r="O299" s="215"/>
      <c r="P299" s="215"/>
      <c r="Q299" s="215"/>
      <c r="R299" s="215"/>
      <c r="S299" s="215"/>
      <c r="T299" s="216"/>
      <c r="AT299" s="217" t="s">
        <v>146</v>
      </c>
      <c r="AU299" s="217" t="s">
        <v>84</v>
      </c>
      <c r="AV299" s="12" t="s">
        <v>23</v>
      </c>
      <c r="AW299" s="12" t="s">
        <v>38</v>
      </c>
      <c r="AX299" s="12" t="s">
        <v>75</v>
      </c>
      <c r="AY299" s="217" t="s">
        <v>130</v>
      </c>
    </row>
    <row r="300" spans="2:51" s="11" customFormat="1" ht="13.5">
      <c r="B300" s="193"/>
      <c r="C300" s="194"/>
      <c r="D300" s="205" t="s">
        <v>146</v>
      </c>
      <c r="E300" s="218" t="s">
        <v>22</v>
      </c>
      <c r="F300" s="219" t="s">
        <v>543</v>
      </c>
      <c r="G300" s="194"/>
      <c r="H300" s="220">
        <v>14.4</v>
      </c>
      <c r="I300" s="199"/>
      <c r="J300" s="194"/>
      <c r="K300" s="194"/>
      <c r="L300" s="200"/>
      <c r="M300" s="201"/>
      <c r="N300" s="202"/>
      <c r="O300" s="202"/>
      <c r="P300" s="202"/>
      <c r="Q300" s="202"/>
      <c r="R300" s="202"/>
      <c r="S300" s="202"/>
      <c r="T300" s="203"/>
      <c r="AT300" s="204" t="s">
        <v>146</v>
      </c>
      <c r="AU300" s="204" t="s">
        <v>84</v>
      </c>
      <c r="AV300" s="11" t="s">
        <v>84</v>
      </c>
      <c r="AW300" s="11" t="s">
        <v>38</v>
      </c>
      <c r="AX300" s="11" t="s">
        <v>75</v>
      </c>
      <c r="AY300" s="204" t="s">
        <v>130</v>
      </c>
    </row>
    <row r="301" spans="2:51" s="11" customFormat="1" ht="13.5">
      <c r="B301" s="193"/>
      <c r="C301" s="194"/>
      <c r="D301" s="205" t="s">
        <v>146</v>
      </c>
      <c r="E301" s="218" t="s">
        <v>22</v>
      </c>
      <c r="F301" s="219" t="s">
        <v>544</v>
      </c>
      <c r="G301" s="194"/>
      <c r="H301" s="220">
        <v>11.2</v>
      </c>
      <c r="I301" s="199"/>
      <c r="J301" s="194"/>
      <c r="K301" s="194"/>
      <c r="L301" s="200"/>
      <c r="M301" s="201"/>
      <c r="N301" s="202"/>
      <c r="O301" s="202"/>
      <c r="P301" s="202"/>
      <c r="Q301" s="202"/>
      <c r="R301" s="202"/>
      <c r="S301" s="202"/>
      <c r="T301" s="203"/>
      <c r="AT301" s="204" t="s">
        <v>146</v>
      </c>
      <c r="AU301" s="204" t="s">
        <v>84</v>
      </c>
      <c r="AV301" s="11" t="s">
        <v>84</v>
      </c>
      <c r="AW301" s="11" t="s">
        <v>38</v>
      </c>
      <c r="AX301" s="11" t="s">
        <v>75</v>
      </c>
      <c r="AY301" s="204" t="s">
        <v>130</v>
      </c>
    </row>
    <row r="302" spans="2:51" s="12" customFormat="1" ht="13.5">
      <c r="B302" s="207"/>
      <c r="C302" s="208"/>
      <c r="D302" s="205" t="s">
        <v>146</v>
      </c>
      <c r="E302" s="209" t="s">
        <v>22</v>
      </c>
      <c r="F302" s="210" t="s">
        <v>545</v>
      </c>
      <c r="G302" s="208"/>
      <c r="H302" s="211" t="s">
        <v>22</v>
      </c>
      <c r="I302" s="212"/>
      <c r="J302" s="208"/>
      <c r="K302" s="208"/>
      <c r="L302" s="213"/>
      <c r="M302" s="214"/>
      <c r="N302" s="215"/>
      <c r="O302" s="215"/>
      <c r="P302" s="215"/>
      <c r="Q302" s="215"/>
      <c r="R302" s="215"/>
      <c r="S302" s="215"/>
      <c r="T302" s="216"/>
      <c r="AT302" s="217" t="s">
        <v>146</v>
      </c>
      <c r="AU302" s="217" t="s">
        <v>84</v>
      </c>
      <c r="AV302" s="12" t="s">
        <v>23</v>
      </c>
      <c r="AW302" s="12" t="s">
        <v>4</v>
      </c>
      <c r="AX302" s="12" t="s">
        <v>75</v>
      </c>
      <c r="AY302" s="217" t="s">
        <v>130</v>
      </c>
    </row>
    <row r="303" spans="2:51" s="11" customFormat="1" ht="13.5">
      <c r="B303" s="193"/>
      <c r="C303" s="194"/>
      <c r="D303" s="205" t="s">
        <v>146</v>
      </c>
      <c r="E303" s="218" t="s">
        <v>22</v>
      </c>
      <c r="F303" s="219" t="s">
        <v>546</v>
      </c>
      <c r="G303" s="194"/>
      <c r="H303" s="220">
        <v>33.11</v>
      </c>
      <c r="I303" s="199"/>
      <c r="J303" s="194"/>
      <c r="K303" s="194"/>
      <c r="L303" s="200"/>
      <c r="M303" s="201"/>
      <c r="N303" s="202"/>
      <c r="O303" s="202"/>
      <c r="P303" s="202"/>
      <c r="Q303" s="202"/>
      <c r="R303" s="202"/>
      <c r="S303" s="202"/>
      <c r="T303" s="203"/>
      <c r="AT303" s="204" t="s">
        <v>146</v>
      </c>
      <c r="AU303" s="204" t="s">
        <v>84</v>
      </c>
      <c r="AV303" s="11" t="s">
        <v>84</v>
      </c>
      <c r="AW303" s="11" t="s">
        <v>38</v>
      </c>
      <c r="AX303" s="11" t="s">
        <v>75</v>
      </c>
      <c r="AY303" s="204" t="s">
        <v>130</v>
      </c>
    </row>
    <row r="304" spans="2:51" s="13" customFormat="1" ht="13.5">
      <c r="B304" s="221"/>
      <c r="C304" s="222"/>
      <c r="D304" s="195" t="s">
        <v>146</v>
      </c>
      <c r="E304" s="223" t="s">
        <v>22</v>
      </c>
      <c r="F304" s="224" t="s">
        <v>177</v>
      </c>
      <c r="G304" s="222"/>
      <c r="H304" s="225">
        <v>58.71</v>
      </c>
      <c r="I304" s="226"/>
      <c r="J304" s="222"/>
      <c r="K304" s="222"/>
      <c r="L304" s="227"/>
      <c r="M304" s="228"/>
      <c r="N304" s="229"/>
      <c r="O304" s="229"/>
      <c r="P304" s="229"/>
      <c r="Q304" s="229"/>
      <c r="R304" s="229"/>
      <c r="S304" s="229"/>
      <c r="T304" s="230"/>
      <c r="AT304" s="231" t="s">
        <v>146</v>
      </c>
      <c r="AU304" s="231" t="s">
        <v>84</v>
      </c>
      <c r="AV304" s="13" t="s">
        <v>135</v>
      </c>
      <c r="AW304" s="13" t="s">
        <v>4</v>
      </c>
      <c r="AX304" s="13" t="s">
        <v>23</v>
      </c>
      <c r="AY304" s="231" t="s">
        <v>130</v>
      </c>
    </row>
    <row r="305" spans="2:65" s="1" customFormat="1" ht="31.5" customHeight="1">
      <c r="B305" s="34"/>
      <c r="C305" s="232" t="s">
        <v>547</v>
      </c>
      <c r="D305" s="232" t="s">
        <v>321</v>
      </c>
      <c r="E305" s="233" t="s">
        <v>548</v>
      </c>
      <c r="F305" s="234" t="s">
        <v>549</v>
      </c>
      <c r="G305" s="235" t="s">
        <v>243</v>
      </c>
      <c r="H305" s="236">
        <v>105.678</v>
      </c>
      <c r="I305" s="237"/>
      <c r="J305" s="238">
        <f>ROUND(I305*H305,2)</f>
        <v>0</v>
      </c>
      <c r="K305" s="234" t="s">
        <v>540</v>
      </c>
      <c r="L305" s="239"/>
      <c r="M305" s="240" t="s">
        <v>22</v>
      </c>
      <c r="N305" s="241" t="s">
        <v>46</v>
      </c>
      <c r="O305" s="35"/>
      <c r="P305" s="188">
        <f>O305*H305</f>
        <v>0</v>
      </c>
      <c r="Q305" s="188">
        <v>1</v>
      </c>
      <c r="R305" s="188">
        <f>Q305*H305</f>
        <v>105.678</v>
      </c>
      <c r="S305" s="188">
        <v>0</v>
      </c>
      <c r="T305" s="189">
        <f>S305*H305</f>
        <v>0</v>
      </c>
      <c r="AR305" s="17" t="s">
        <v>178</v>
      </c>
      <c r="AT305" s="17" t="s">
        <v>321</v>
      </c>
      <c r="AU305" s="17" t="s">
        <v>84</v>
      </c>
      <c r="AY305" s="17" t="s">
        <v>130</v>
      </c>
      <c r="BE305" s="190">
        <f>IF(N305="základní",J305,0)</f>
        <v>0</v>
      </c>
      <c r="BF305" s="190">
        <f>IF(N305="snížená",J305,0)</f>
        <v>0</v>
      </c>
      <c r="BG305" s="190">
        <f>IF(N305="zákl. přenesená",J305,0)</f>
        <v>0</v>
      </c>
      <c r="BH305" s="190">
        <f>IF(N305="sníž. přenesená",J305,0)</f>
        <v>0</v>
      </c>
      <c r="BI305" s="190">
        <f>IF(N305="nulová",J305,0)</f>
        <v>0</v>
      </c>
      <c r="BJ305" s="17" t="s">
        <v>23</v>
      </c>
      <c r="BK305" s="190">
        <f>ROUND(I305*H305,2)</f>
        <v>0</v>
      </c>
      <c r="BL305" s="17" t="s">
        <v>135</v>
      </c>
      <c r="BM305" s="17" t="s">
        <v>550</v>
      </c>
    </row>
    <row r="306" spans="2:51" s="11" customFormat="1" ht="13.5">
      <c r="B306" s="193"/>
      <c r="C306" s="194"/>
      <c r="D306" s="195" t="s">
        <v>146</v>
      </c>
      <c r="E306" s="196" t="s">
        <v>22</v>
      </c>
      <c r="F306" s="197" t="s">
        <v>551</v>
      </c>
      <c r="G306" s="194"/>
      <c r="H306" s="198">
        <v>105.678</v>
      </c>
      <c r="I306" s="199"/>
      <c r="J306" s="194"/>
      <c r="K306" s="194"/>
      <c r="L306" s="200"/>
      <c r="M306" s="201"/>
      <c r="N306" s="202"/>
      <c r="O306" s="202"/>
      <c r="P306" s="202"/>
      <c r="Q306" s="202"/>
      <c r="R306" s="202"/>
      <c r="S306" s="202"/>
      <c r="T306" s="203"/>
      <c r="AT306" s="204" t="s">
        <v>146</v>
      </c>
      <c r="AU306" s="204" t="s">
        <v>84</v>
      </c>
      <c r="AV306" s="11" t="s">
        <v>84</v>
      </c>
      <c r="AW306" s="11" t="s">
        <v>38</v>
      </c>
      <c r="AX306" s="11" t="s">
        <v>23</v>
      </c>
      <c r="AY306" s="204" t="s">
        <v>130</v>
      </c>
    </row>
    <row r="307" spans="2:65" s="1" customFormat="1" ht="44.25" customHeight="1">
      <c r="B307" s="34"/>
      <c r="C307" s="179" t="s">
        <v>552</v>
      </c>
      <c r="D307" s="179" t="s">
        <v>131</v>
      </c>
      <c r="E307" s="180" t="s">
        <v>553</v>
      </c>
      <c r="F307" s="181" t="s">
        <v>554</v>
      </c>
      <c r="G307" s="182" t="s">
        <v>155</v>
      </c>
      <c r="H307" s="183">
        <v>12.416</v>
      </c>
      <c r="I307" s="184"/>
      <c r="J307" s="185">
        <f>ROUND(I307*H307,2)</f>
        <v>0</v>
      </c>
      <c r="K307" s="181" t="s">
        <v>540</v>
      </c>
      <c r="L307" s="54"/>
      <c r="M307" s="186" t="s">
        <v>22</v>
      </c>
      <c r="N307" s="187" t="s">
        <v>46</v>
      </c>
      <c r="O307" s="35"/>
      <c r="P307" s="188">
        <f>O307*H307</f>
        <v>0</v>
      </c>
      <c r="Q307" s="188">
        <v>0</v>
      </c>
      <c r="R307" s="188">
        <f>Q307*H307</f>
        <v>0</v>
      </c>
      <c r="S307" s="188">
        <v>0</v>
      </c>
      <c r="T307" s="189">
        <f>S307*H307</f>
        <v>0</v>
      </c>
      <c r="AR307" s="17" t="s">
        <v>135</v>
      </c>
      <c r="AT307" s="17" t="s">
        <v>131</v>
      </c>
      <c r="AU307" s="17" t="s">
        <v>84</v>
      </c>
      <c r="AY307" s="17" t="s">
        <v>130</v>
      </c>
      <c r="BE307" s="190">
        <f>IF(N307="základní",J307,0)</f>
        <v>0</v>
      </c>
      <c r="BF307" s="190">
        <f>IF(N307="snížená",J307,0)</f>
        <v>0</v>
      </c>
      <c r="BG307" s="190">
        <f>IF(N307="zákl. přenesená",J307,0)</f>
        <v>0</v>
      </c>
      <c r="BH307" s="190">
        <f>IF(N307="sníž. přenesená",J307,0)</f>
        <v>0</v>
      </c>
      <c r="BI307" s="190">
        <f>IF(N307="nulová",J307,0)</f>
        <v>0</v>
      </c>
      <c r="BJ307" s="17" t="s">
        <v>23</v>
      </c>
      <c r="BK307" s="190">
        <f>ROUND(I307*H307,2)</f>
        <v>0</v>
      </c>
      <c r="BL307" s="17" t="s">
        <v>135</v>
      </c>
      <c r="BM307" s="17" t="s">
        <v>555</v>
      </c>
    </row>
    <row r="308" spans="2:51" s="12" customFormat="1" ht="13.5">
      <c r="B308" s="207"/>
      <c r="C308" s="208"/>
      <c r="D308" s="205" t="s">
        <v>146</v>
      </c>
      <c r="E308" s="209" t="s">
        <v>22</v>
      </c>
      <c r="F308" s="210" t="s">
        <v>545</v>
      </c>
      <c r="G308" s="208"/>
      <c r="H308" s="211" t="s">
        <v>22</v>
      </c>
      <c r="I308" s="212"/>
      <c r="J308" s="208"/>
      <c r="K308" s="208"/>
      <c r="L308" s="213"/>
      <c r="M308" s="214"/>
      <c r="N308" s="215"/>
      <c r="O308" s="215"/>
      <c r="P308" s="215"/>
      <c r="Q308" s="215"/>
      <c r="R308" s="215"/>
      <c r="S308" s="215"/>
      <c r="T308" s="216"/>
      <c r="AT308" s="217" t="s">
        <v>146</v>
      </c>
      <c r="AU308" s="217" t="s">
        <v>84</v>
      </c>
      <c r="AV308" s="12" t="s">
        <v>23</v>
      </c>
      <c r="AW308" s="12" t="s">
        <v>4</v>
      </c>
      <c r="AX308" s="12" t="s">
        <v>75</v>
      </c>
      <c r="AY308" s="217" t="s">
        <v>130</v>
      </c>
    </row>
    <row r="309" spans="2:51" s="11" customFormat="1" ht="13.5">
      <c r="B309" s="193"/>
      <c r="C309" s="194"/>
      <c r="D309" s="205" t="s">
        <v>146</v>
      </c>
      <c r="E309" s="218" t="s">
        <v>22</v>
      </c>
      <c r="F309" s="219" t="s">
        <v>556</v>
      </c>
      <c r="G309" s="194"/>
      <c r="H309" s="220">
        <v>12.416</v>
      </c>
      <c r="I309" s="199"/>
      <c r="J309" s="194"/>
      <c r="K309" s="194"/>
      <c r="L309" s="200"/>
      <c r="M309" s="201"/>
      <c r="N309" s="202"/>
      <c r="O309" s="202"/>
      <c r="P309" s="202"/>
      <c r="Q309" s="202"/>
      <c r="R309" s="202"/>
      <c r="S309" s="202"/>
      <c r="T309" s="203"/>
      <c r="AT309" s="204" t="s">
        <v>146</v>
      </c>
      <c r="AU309" s="204" t="s">
        <v>84</v>
      </c>
      <c r="AV309" s="11" t="s">
        <v>84</v>
      </c>
      <c r="AW309" s="11" t="s">
        <v>38</v>
      </c>
      <c r="AX309" s="11" t="s">
        <v>75</v>
      </c>
      <c r="AY309" s="204" t="s">
        <v>130</v>
      </c>
    </row>
    <row r="310" spans="2:51" s="13" customFormat="1" ht="13.5">
      <c r="B310" s="221"/>
      <c r="C310" s="222"/>
      <c r="D310" s="195" t="s">
        <v>146</v>
      </c>
      <c r="E310" s="223" t="s">
        <v>22</v>
      </c>
      <c r="F310" s="224" t="s">
        <v>177</v>
      </c>
      <c r="G310" s="222"/>
      <c r="H310" s="225">
        <v>12.416</v>
      </c>
      <c r="I310" s="226"/>
      <c r="J310" s="222"/>
      <c r="K310" s="222"/>
      <c r="L310" s="227"/>
      <c r="M310" s="228"/>
      <c r="N310" s="229"/>
      <c r="O310" s="229"/>
      <c r="P310" s="229"/>
      <c r="Q310" s="229"/>
      <c r="R310" s="229"/>
      <c r="S310" s="229"/>
      <c r="T310" s="230"/>
      <c r="AT310" s="231" t="s">
        <v>146</v>
      </c>
      <c r="AU310" s="231" t="s">
        <v>84</v>
      </c>
      <c r="AV310" s="13" t="s">
        <v>135</v>
      </c>
      <c r="AW310" s="13" t="s">
        <v>4</v>
      </c>
      <c r="AX310" s="13" t="s">
        <v>23</v>
      </c>
      <c r="AY310" s="231" t="s">
        <v>130</v>
      </c>
    </row>
    <row r="311" spans="2:65" s="1" customFormat="1" ht="31.5" customHeight="1">
      <c r="B311" s="34"/>
      <c r="C311" s="232" t="s">
        <v>557</v>
      </c>
      <c r="D311" s="232" t="s">
        <v>321</v>
      </c>
      <c r="E311" s="233" t="s">
        <v>558</v>
      </c>
      <c r="F311" s="234" t="s">
        <v>559</v>
      </c>
      <c r="G311" s="235" t="s">
        <v>243</v>
      </c>
      <c r="H311" s="236">
        <v>22.349</v>
      </c>
      <c r="I311" s="237"/>
      <c r="J311" s="238">
        <f>ROUND(I311*H311,2)</f>
        <v>0</v>
      </c>
      <c r="K311" s="234" t="s">
        <v>540</v>
      </c>
      <c r="L311" s="239"/>
      <c r="M311" s="240" t="s">
        <v>22</v>
      </c>
      <c r="N311" s="241" t="s">
        <v>46</v>
      </c>
      <c r="O311" s="35"/>
      <c r="P311" s="188">
        <f>O311*H311</f>
        <v>0</v>
      </c>
      <c r="Q311" s="188">
        <v>1</v>
      </c>
      <c r="R311" s="188">
        <f>Q311*H311</f>
        <v>22.349</v>
      </c>
      <c r="S311" s="188">
        <v>0</v>
      </c>
      <c r="T311" s="189">
        <f>S311*H311</f>
        <v>0</v>
      </c>
      <c r="AR311" s="17" t="s">
        <v>178</v>
      </c>
      <c r="AT311" s="17" t="s">
        <v>321</v>
      </c>
      <c r="AU311" s="17" t="s">
        <v>84</v>
      </c>
      <c r="AY311" s="17" t="s">
        <v>130</v>
      </c>
      <c r="BE311" s="190">
        <f>IF(N311="základní",J311,0)</f>
        <v>0</v>
      </c>
      <c r="BF311" s="190">
        <f>IF(N311="snížená",J311,0)</f>
        <v>0</v>
      </c>
      <c r="BG311" s="190">
        <f>IF(N311="zákl. přenesená",J311,0)</f>
        <v>0</v>
      </c>
      <c r="BH311" s="190">
        <f>IF(N311="sníž. přenesená",J311,0)</f>
        <v>0</v>
      </c>
      <c r="BI311" s="190">
        <f>IF(N311="nulová",J311,0)</f>
        <v>0</v>
      </c>
      <c r="BJ311" s="17" t="s">
        <v>23</v>
      </c>
      <c r="BK311" s="190">
        <f>ROUND(I311*H311,2)</f>
        <v>0</v>
      </c>
      <c r="BL311" s="17" t="s">
        <v>135</v>
      </c>
      <c r="BM311" s="17" t="s">
        <v>560</v>
      </c>
    </row>
    <row r="312" spans="2:51" s="11" customFormat="1" ht="13.5">
      <c r="B312" s="193"/>
      <c r="C312" s="194"/>
      <c r="D312" s="195" t="s">
        <v>146</v>
      </c>
      <c r="E312" s="196" t="s">
        <v>22</v>
      </c>
      <c r="F312" s="197" t="s">
        <v>561</v>
      </c>
      <c r="G312" s="194"/>
      <c r="H312" s="198">
        <v>22.349</v>
      </c>
      <c r="I312" s="199"/>
      <c r="J312" s="194"/>
      <c r="K312" s="194"/>
      <c r="L312" s="200"/>
      <c r="M312" s="201"/>
      <c r="N312" s="202"/>
      <c r="O312" s="202"/>
      <c r="P312" s="202"/>
      <c r="Q312" s="202"/>
      <c r="R312" s="202"/>
      <c r="S312" s="202"/>
      <c r="T312" s="203"/>
      <c r="AT312" s="204" t="s">
        <v>146</v>
      </c>
      <c r="AU312" s="204" t="s">
        <v>84</v>
      </c>
      <c r="AV312" s="11" t="s">
        <v>84</v>
      </c>
      <c r="AW312" s="11" t="s">
        <v>38</v>
      </c>
      <c r="AX312" s="11" t="s">
        <v>23</v>
      </c>
      <c r="AY312" s="204" t="s">
        <v>130</v>
      </c>
    </row>
    <row r="313" spans="2:65" s="1" customFormat="1" ht="57" customHeight="1">
      <c r="B313" s="34"/>
      <c r="C313" s="179" t="s">
        <v>562</v>
      </c>
      <c r="D313" s="179" t="s">
        <v>131</v>
      </c>
      <c r="E313" s="180" t="s">
        <v>563</v>
      </c>
      <c r="F313" s="181" t="s">
        <v>564</v>
      </c>
      <c r="G313" s="182" t="s">
        <v>155</v>
      </c>
      <c r="H313" s="183">
        <v>3.92</v>
      </c>
      <c r="I313" s="184"/>
      <c r="J313" s="185">
        <f>ROUND(I313*H313,2)</f>
        <v>0</v>
      </c>
      <c r="K313" s="181" t="s">
        <v>540</v>
      </c>
      <c r="L313" s="54"/>
      <c r="M313" s="186" t="s">
        <v>22</v>
      </c>
      <c r="N313" s="187" t="s">
        <v>46</v>
      </c>
      <c r="O313" s="35"/>
      <c r="P313" s="188">
        <f>O313*H313</f>
        <v>0</v>
      </c>
      <c r="Q313" s="188">
        <v>0</v>
      </c>
      <c r="R313" s="188">
        <f>Q313*H313</f>
        <v>0</v>
      </c>
      <c r="S313" s="188">
        <v>0</v>
      </c>
      <c r="T313" s="189">
        <f>S313*H313</f>
        <v>0</v>
      </c>
      <c r="AR313" s="17" t="s">
        <v>135</v>
      </c>
      <c r="AT313" s="17" t="s">
        <v>131</v>
      </c>
      <c r="AU313" s="17" t="s">
        <v>84</v>
      </c>
      <c r="AY313" s="17" t="s">
        <v>130</v>
      </c>
      <c r="BE313" s="190">
        <f>IF(N313="základní",J313,0)</f>
        <v>0</v>
      </c>
      <c r="BF313" s="190">
        <f>IF(N313="snížená",J313,0)</f>
        <v>0</v>
      </c>
      <c r="BG313" s="190">
        <f>IF(N313="zákl. přenesená",J313,0)</f>
        <v>0</v>
      </c>
      <c r="BH313" s="190">
        <f>IF(N313="sníž. přenesená",J313,0)</f>
        <v>0</v>
      </c>
      <c r="BI313" s="190">
        <f>IF(N313="nulová",J313,0)</f>
        <v>0</v>
      </c>
      <c r="BJ313" s="17" t="s">
        <v>23</v>
      </c>
      <c r="BK313" s="190">
        <f>ROUND(I313*H313,2)</f>
        <v>0</v>
      </c>
      <c r="BL313" s="17" t="s">
        <v>135</v>
      </c>
      <c r="BM313" s="17" t="s">
        <v>565</v>
      </c>
    </row>
    <row r="314" spans="2:51" s="11" customFormat="1" ht="13.5">
      <c r="B314" s="193"/>
      <c r="C314" s="194"/>
      <c r="D314" s="195" t="s">
        <v>146</v>
      </c>
      <c r="E314" s="196" t="s">
        <v>22</v>
      </c>
      <c r="F314" s="197" t="s">
        <v>566</v>
      </c>
      <c r="G314" s="194"/>
      <c r="H314" s="198">
        <v>3.92</v>
      </c>
      <c r="I314" s="199"/>
      <c r="J314" s="194"/>
      <c r="K314" s="194"/>
      <c r="L314" s="200"/>
      <c r="M314" s="201"/>
      <c r="N314" s="202"/>
      <c r="O314" s="202"/>
      <c r="P314" s="202"/>
      <c r="Q314" s="202"/>
      <c r="R314" s="202"/>
      <c r="S314" s="202"/>
      <c r="T314" s="203"/>
      <c r="AT314" s="204" t="s">
        <v>146</v>
      </c>
      <c r="AU314" s="204" t="s">
        <v>84</v>
      </c>
      <c r="AV314" s="11" t="s">
        <v>84</v>
      </c>
      <c r="AW314" s="11" t="s">
        <v>38</v>
      </c>
      <c r="AX314" s="11" t="s">
        <v>23</v>
      </c>
      <c r="AY314" s="204" t="s">
        <v>130</v>
      </c>
    </row>
    <row r="315" spans="2:65" s="1" customFormat="1" ht="31.5" customHeight="1">
      <c r="B315" s="34"/>
      <c r="C315" s="232" t="s">
        <v>567</v>
      </c>
      <c r="D315" s="232" t="s">
        <v>321</v>
      </c>
      <c r="E315" s="233" t="s">
        <v>558</v>
      </c>
      <c r="F315" s="234" t="s">
        <v>559</v>
      </c>
      <c r="G315" s="235" t="s">
        <v>243</v>
      </c>
      <c r="H315" s="236">
        <v>7.056</v>
      </c>
      <c r="I315" s="237"/>
      <c r="J315" s="238">
        <f>ROUND(I315*H315,2)</f>
        <v>0</v>
      </c>
      <c r="K315" s="234" t="s">
        <v>540</v>
      </c>
      <c r="L315" s="239"/>
      <c r="M315" s="240" t="s">
        <v>22</v>
      </c>
      <c r="N315" s="241" t="s">
        <v>46</v>
      </c>
      <c r="O315" s="35"/>
      <c r="P315" s="188">
        <f>O315*H315</f>
        <v>0</v>
      </c>
      <c r="Q315" s="188">
        <v>1</v>
      </c>
      <c r="R315" s="188">
        <f>Q315*H315</f>
        <v>7.056</v>
      </c>
      <c r="S315" s="188">
        <v>0</v>
      </c>
      <c r="T315" s="189">
        <f>S315*H315</f>
        <v>0</v>
      </c>
      <c r="AR315" s="17" t="s">
        <v>178</v>
      </c>
      <c r="AT315" s="17" t="s">
        <v>321</v>
      </c>
      <c r="AU315" s="17" t="s">
        <v>84</v>
      </c>
      <c r="AY315" s="17" t="s">
        <v>130</v>
      </c>
      <c r="BE315" s="190">
        <f>IF(N315="základní",J315,0)</f>
        <v>0</v>
      </c>
      <c r="BF315" s="190">
        <f>IF(N315="snížená",J315,0)</f>
        <v>0</v>
      </c>
      <c r="BG315" s="190">
        <f>IF(N315="zákl. přenesená",J315,0)</f>
        <v>0</v>
      </c>
      <c r="BH315" s="190">
        <f>IF(N315="sníž. přenesená",J315,0)</f>
        <v>0</v>
      </c>
      <c r="BI315" s="190">
        <f>IF(N315="nulová",J315,0)</f>
        <v>0</v>
      </c>
      <c r="BJ315" s="17" t="s">
        <v>23</v>
      </c>
      <c r="BK315" s="190">
        <f>ROUND(I315*H315,2)</f>
        <v>0</v>
      </c>
      <c r="BL315" s="17" t="s">
        <v>135</v>
      </c>
      <c r="BM315" s="17" t="s">
        <v>568</v>
      </c>
    </row>
    <row r="316" spans="2:51" s="11" customFormat="1" ht="13.5">
      <c r="B316" s="193"/>
      <c r="C316" s="194"/>
      <c r="D316" s="195" t="s">
        <v>146</v>
      </c>
      <c r="E316" s="196" t="s">
        <v>22</v>
      </c>
      <c r="F316" s="197" t="s">
        <v>569</v>
      </c>
      <c r="G316" s="194"/>
      <c r="H316" s="198">
        <v>7.056</v>
      </c>
      <c r="I316" s="199"/>
      <c r="J316" s="194"/>
      <c r="K316" s="194"/>
      <c r="L316" s="200"/>
      <c r="M316" s="201"/>
      <c r="N316" s="202"/>
      <c r="O316" s="202"/>
      <c r="P316" s="202"/>
      <c r="Q316" s="202"/>
      <c r="R316" s="202"/>
      <c r="S316" s="202"/>
      <c r="T316" s="203"/>
      <c r="AT316" s="204" t="s">
        <v>146</v>
      </c>
      <c r="AU316" s="204" t="s">
        <v>84</v>
      </c>
      <c r="AV316" s="11" t="s">
        <v>84</v>
      </c>
      <c r="AW316" s="11" t="s">
        <v>38</v>
      </c>
      <c r="AX316" s="11" t="s">
        <v>23</v>
      </c>
      <c r="AY316" s="204" t="s">
        <v>130</v>
      </c>
    </row>
    <row r="317" spans="2:65" s="1" customFormat="1" ht="31.5" customHeight="1">
      <c r="B317" s="34"/>
      <c r="C317" s="179" t="s">
        <v>570</v>
      </c>
      <c r="D317" s="179" t="s">
        <v>131</v>
      </c>
      <c r="E317" s="180" t="s">
        <v>571</v>
      </c>
      <c r="F317" s="181" t="s">
        <v>572</v>
      </c>
      <c r="G317" s="182" t="s">
        <v>155</v>
      </c>
      <c r="H317" s="183">
        <v>1.12</v>
      </c>
      <c r="I317" s="184"/>
      <c r="J317" s="185">
        <f>ROUND(I317*H317,2)</f>
        <v>0</v>
      </c>
      <c r="K317" s="181" t="s">
        <v>540</v>
      </c>
      <c r="L317" s="54"/>
      <c r="M317" s="186" t="s">
        <v>22</v>
      </c>
      <c r="N317" s="187" t="s">
        <v>46</v>
      </c>
      <c r="O317" s="35"/>
      <c r="P317" s="188">
        <f>O317*H317</f>
        <v>0</v>
      </c>
      <c r="Q317" s="188">
        <v>0</v>
      </c>
      <c r="R317" s="188">
        <f>Q317*H317</f>
        <v>0</v>
      </c>
      <c r="S317" s="188">
        <v>0</v>
      </c>
      <c r="T317" s="189">
        <f>S317*H317</f>
        <v>0</v>
      </c>
      <c r="AR317" s="17" t="s">
        <v>135</v>
      </c>
      <c r="AT317" s="17" t="s">
        <v>131</v>
      </c>
      <c r="AU317" s="17" t="s">
        <v>84</v>
      </c>
      <c r="AY317" s="17" t="s">
        <v>130</v>
      </c>
      <c r="BE317" s="190">
        <f>IF(N317="základní",J317,0)</f>
        <v>0</v>
      </c>
      <c r="BF317" s="190">
        <f>IF(N317="snížená",J317,0)</f>
        <v>0</v>
      </c>
      <c r="BG317" s="190">
        <f>IF(N317="zákl. přenesená",J317,0)</f>
        <v>0</v>
      </c>
      <c r="BH317" s="190">
        <f>IF(N317="sníž. přenesená",J317,0)</f>
        <v>0</v>
      </c>
      <c r="BI317" s="190">
        <f>IF(N317="nulová",J317,0)</f>
        <v>0</v>
      </c>
      <c r="BJ317" s="17" t="s">
        <v>23</v>
      </c>
      <c r="BK317" s="190">
        <f>ROUND(I317*H317,2)</f>
        <v>0</v>
      </c>
      <c r="BL317" s="17" t="s">
        <v>135</v>
      </c>
      <c r="BM317" s="17" t="s">
        <v>573</v>
      </c>
    </row>
    <row r="318" spans="2:51" s="11" customFormat="1" ht="13.5">
      <c r="B318" s="193"/>
      <c r="C318" s="194"/>
      <c r="D318" s="195" t="s">
        <v>146</v>
      </c>
      <c r="E318" s="196" t="s">
        <v>22</v>
      </c>
      <c r="F318" s="197" t="s">
        <v>574</v>
      </c>
      <c r="G318" s="194"/>
      <c r="H318" s="198">
        <v>1.12</v>
      </c>
      <c r="I318" s="199"/>
      <c r="J318" s="194"/>
      <c r="K318" s="194"/>
      <c r="L318" s="200"/>
      <c r="M318" s="201"/>
      <c r="N318" s="202"/>
      <c r="O318" s="202"/>
      <c r="P318" s="202"/>
      <c r="Q318" s="202"/>
      <c r="R318" s="202"/>
      <c r="S318" s="202"/>
      <c r="T318" s="203"/>
      <c r="AT318" s="204" t="s">
        <v>146</v>
      </c>
      <c r="AU318" s="204" t="s">
        <v>84</v>
      </c>
      <c r="AV318" s="11" t="s">
        <v>84</v>
      </c>
      <c r="AW318" s="11" t="s">
        <v>38</v>
      </c>
      <c r="AX318" s="11" t="s">
        <v>23</v>
      </c>
      <c r="AY318" s="204" t="s">
        <v>130</v>
      </c>
    </row>
    <row r="319" spans="2:65" s="1" customFormat="1" ht="31.5" customHeight="1">
      <c r="B319" s="34"/>
      <c r="C319" s="179" t="s">
        <v>575</v>
      </c>
      <c r="D319" s="179" t="s">
        <v>131</v>
      </c>
      <c r="E319" s="180" t="s">
        <v>576</v>
      </c>
      <c r="F319" s="181" t="s">
        <v>577</v>
      </c>
      <c r="G319" s="182" t="s">
        <v>134</v>
      </c>
      <c r="H319" s="183">
        <v>11</v>
      </c>
      <c r="I319" s="184"/>
      <c r="J319" s="185">
        <f>ROUND(I319*H319,2)</f>
        <v>0</v>
      </c>
      <c r="K319" s="181" t="s">
        <v>140</v>
      </c>
      <c r="L319" s="54"/>
      <c r="M319" s="186" t="s">
        <v>22</v>
      </c>
      <c r="N319" s="187" t="s">
        <v>46</v>
      </c>
      <c r="O319" s="35"/>
      <c r="P319" s="188">
        <f>O319*H319</f>
        <v>0</v>
      </c>
      <c r="Q319" s="188">
        <v>0</v>
      </c>
      <c r="R319" s="188">
        <f>Q319*H319</f>
        <v>0</v>
      </c>
      <c r="S319" s="188">
        <v>0</v>
      </c>
      <c r="T319" s="189">
        <f>S319*H319</f>
        <v>0</v>
      </c>
      <c r="AR319" s="17" t="s">
        <v>135</v>
      </c>
      <c r="AT319" s="17" t="s">
        <v>131</v>
      </c>
      <c r="AU319" s="17" t="s">
        <v>84</v>
      </c>
      <c r="AY319" s="17" t="s">
        <v>130</v>
      </c>
      <c r="BE319" s="190">
        <f>IF(N319="základní",J319,0)</f>
        <v>0</v>
      </c>
      <c r="BF319" s="190">
        <f>IF(N319="snížená",J319,0)</f>
        <v>0</v>
      </c>
      <c r="BG319" s="190">
        <f>IF(N319="zákl. přenesená",J319,0)</f>
        <v>0</v>
      </c>
      <c r="BH319" s="190">
        <f>IF(N319="sníž. přenesená",J319,0)</f>
        <v>0</v>
      </c>
      <c r="BI319" s="190">
        <f>IF(N319="nulová",J319,0)</f>
        <v>0</v>
      </c>
      <c r="BJ319" s="17" t="s">
        <v>23</v>
      </c>
      <c r="BK319" s="190">
        <f>ROUND(I319*H319,2)</f>
        <v>0</v>
      </c>
      <c r="BL319" s="17" t="s">
        <v>135</v>
      </c>
      <c r="BM319" s="17" t="s">
        <v>578</v>
      </c>
    </row>
    <row r="320" spans="2:51" s="11" customFormat="1" ht="13.5">
      <c r="B320" s="193"/>
      <c r="C320" s="194"/>
      <c r="D320" s="195" t="s">
        <v>146</v>
      </c>
      <c r="E320" s="196" t="s">
        <v>22</v>
      </c>
      <c r="F320" s="197" t="s">
        <v>192</v>
      </c>
      <c r="G320" s="194"/>
      <c r="H320" s="198">
        <v>11</v>
      </c>
      <c r="I320" s="199"/>
      <c r="J320" s="194"/>
      <c r="K320" s="194"/>
      <c r="L320" s="200"/>
      <c r="M320" s="201"/>
      <c r="N320" s="202"/>
      <c r="O320" s="202"/>
      <c r="P320" s="202"/>
      <c r="Q320" s="202"/>
      <c r="R320" s="202"/>
      <c r="S320" s="202"/>
      <c r="T320" s="203"/>
      <c r="AT320" s="204" t="s">
        <v>146</v>
      </c>
      <c r="AU320" s="204" t="s">
        <v>84</v>
      </c>
      <c r="AV320" s="11" t="s">
        <v>84</v>
      </c>
      <c r="AW320" s="11" t="s">
        <v>38</v>
      </c>
      <c r="AX320" s="11" t="s">
        <v>23</v>
      </c>
      <c r="AY320" s="204" t="s">
        <v>130</v>
      </c>
    </row>
    <row r="321" spans="2:65" s="1" customFormat="1" ht="22.5" customHeight="1">
      <c r="B321" s="34"/>
      <c r="C321" s="179" t="s">
        <v>579</v>
      </c>
      <c r="D321" s="179" t="s">
        <v>131</v>
      </c>
      <c r="E321" s="180" t="s">
        <v>580</v>
      </c>
      <c r="F321" s="181" t="s">
        <v>581</v>
      </c>
      <c r="G321" s="182" t="s">
        <v>134</v>
      </c>
      <c r="H321" s="183">
        <v>11</v>
      </c>
      <c r="I321" s="184"/>
      <c r="J321" s="185">
        <f>ROUND(I321*H321,2)</f>
        <v>0</v>
      </c>
      <c r="K321" s="181" t="s">
        <v>140</v>
      </c>
      <c r="L321" s="54"/>
      <c r="M321" s="186" t="s">
        <v>22</v>
      </c>
      <c r="N321" s="187" t="s">
        <v>46</v>
      </c>
      <c r="O321" s="35"/>
      <c r="P321" s="188">
        <f>O321*H321</f>
        <v>0</v>
      </c>
      <c r="Q321" s="188">
        <v>0</v>
      </c>
      <c r="R321" s="188">
        <f>Q321*H321</f>
        <v>0</v>
      </c>
      <c r="S321" s="188">
        <v>0</v>
      </c>
      <c r="T321" s="189">
        <f>S321*H321</f>
        <v>0</v>
      </c>
      <c r="AR321" s="17" t="s">
        <v>135</v>
      </c>
      <c r="AT321" s="17" t="s">
        <v>131</v>
      </c>
      <c r="AU321" s="17" t="s">
        <v>84</v>
      </c>
      <c r="AY321" s="17" t="s">
        <v>130</v>
      </c>
      <c r="BE321" s="190">
        <f>IF(N321="základní",J321,0)</f>
        <v>0</v>
      </c>
      <c r="BF321" s="190">
        <f>IF(N321="snížená",J321,0)</f>
        <v>0</v>
      </c>
      <c r="BG321" s="190">
        <f>IF(N321="zákl. přenesená",J321,0)</f>
        <v>0</v>
      </c>
      <c r="BH321" s="190">
        <f>IF(N321="sníž. přenesená",J321,0)</f>
        <v>0</v>
      </c>
      <c r="BI321" s="190">
        <f>IF(N321="nulová",J321,0)</f>
        <v>0</v>
      </c>
      <c r="BJ321" s="17" t="s">
        <v>23</v>
      </c>
      <c r="BK321" s="190">
        <f>ROUND(I321*H321,2)</f>
        <v>0</v>
      </c>
      <c r="BL321" s="17" t="s">
        <v>135</v>
      </c>
      <c r="BM321" s="17" t="s">
        <v>582</v>
      </c>
    </row>
    <row r="322" spans="2:51" s="11" customFormat="1" ht="13.5">
      <c r="B322" s="193"/>
      <c r="C322" s="194"/>
      <c r="D322" s="195" t="s">
        <v>146</v>
      </c>
      <c r="E322" s="196" t="s">
        <v>22</v>
      </c>
      <c r="F322" s="197" t="s">
        <v>192</v>
      </c>
      <c r="G322" s="194"/>
      <c r="H322" s="198">
        <v>11</v>
      </c>
      <c r="I322" s="199"/>
      <c r="J322" s="194"/>
      <c r="K322" s="194"/>
      <c r="L322" s="200"/>
      <c r="M322" s="201"/>
      <c r="N322" s="202"/>
      <c r="O322" s="202"/>
      <c r="P322" s="202"/>
      <c r="Q322" s="202"/>
      <c r="R322" s="202"/>
      <c r="S322" s="202"/>
      <c r="T322" s="203"/>
      <c r="AT322" s="204" t="s">
        <v>146</v>
      </c>
      <c r="AU322" s="204" t="s">
        <v>84</v>
      </c>
      <c r="AV322" s="11" t="s">
        <v>84</v>
      </c>
      <c r="AW322" s="11" t="s">
        <v>38</v>
      </c>
      <c r="AX322" s="11" t="s">
        <v>23</v>
      </c>
      <c r="AY322" s="204" t="s">
        <v>130</v>
      </c>
    </row>
    <row r="323" spans="2:65" s="1" customFormat="1" ht="22.5" customHeight="1">
      <c r="B323" s="34"/>
      <c r="C323" s="179" t="s">
        <v>583</v>
      </c>
      <c r="D323" s="179" t="s">
        <v>131</v>
      </c>
      <c r="E323" s="180" t="s">
        <v>584</v>
      </c>
      <c r="F323" s="181" t="s">
        <v>585</v>
      </c>
      <c r="G323" s="182" t="s">
        <v>134</v>
      </c>
      <c r="H323" s="183">
        <v>11</v>
      </c>
      <c r="I323" s="184"/>
      <c r="J323" s="185">
        <f>ROUND(I323*H323,2)</f>
        <v>0</v>
      </c>
      <c r="K323" s="181" t="s">
        <v>22</v>
      </c>
      <c r="L323" s="54"/>
      <c r="M323" s="186" t="s">
        <v>22</v>
      </c>
      <c r="N323" s="187" t="s">
        <v>46</v>
      </c>
      <c r="O323" s="35"/>
      <c r="P323" s="188">
        <f>O323*H323</f>
        <v>0</v>
      </c>
      <c r="Q323" s="188">
        <v>0.00069</v>
      </c>
      <c r="R323" s="188">
        <f>Q323*H323</f>
        <v>0.0075899999999999995</v>
      </c>
      <c r="S323" s="188">
        <v>0</v>
      </c>
      <c r="T323" s="189">
        <f>S323*H323</f>
        <v>0</v>
      </c>
      <c r="AR323" s="17" t="s">
        <v>135</v>
      </c>
      <c r="AT323" s="17" t="s">
        <v>131</v>
      </c>
      <c r="AU323" s="17" t="s">
        <v>84</v>
      </c>
      <c r="AY323" s="17" t="s">
        <v>130</v>
      </c>
      <c r="BE323" s="190">
        <f>IF(N323="základní",J323,0)</f>
        <v>0</v>
      </c>
      <c r="BF323" s="190">
        <f>IF(N323="snížená",J323,0)</f>
        <v>0</v>
      </c>
      <c r="BG323" s="190">
        <f>IF(N323="zákl. přenesená",J323,0)</f>
        <v>0</v>
      </c>
      <c r="BH323" s="190">
        <f>IF(N323="sníž. přenesená",J323,0)</f>
        <v>0</v>
      </c>
      <c r="BI323" s="190">
        <f>IF(N323="nulová",J323,0)</f>
        <v>0</v>
      </c>
      <c r="BJ323" s="17" t="s">
        <v>23</v>
      </c>
      <c r="BK323" s="190">
        <f>ROUND(I323*H323,2)</f>
        <v>0</v>
      </c>
      <c r="BL323" s="17" t="s">
        <v>135</v>
      </c>
      <c r="BM323" s="17" t="s">
        <v>586</v>
      </c>
    </row>
    <row r="324" spans="2:51" s="11" customFormat="1" ht="13.5">
      <c r="B324" s="193"/>
      <c r="C324" s="194"/>
      <c r="D324" s="195" t="s">
        <v>146</v>
      </c>
      <c r="E324" s="196" t="s">
        <v>22</v>
      </c>
      <c r="F324" s="197" t="s">
        <v>587</v>
      </c>
      <c r="G324" s="194"/>
      <c r="H324" s="198">
        <v>11</v>
      </c>
      <c r="I324" s="199"/>
      <c r="J324" s="194"/>
      <c r="K324" s="194"/>
      <c r="L324" s="200"/>
      <c r="M324" s="201"/>
      <c r="N324" s="202"/>
      <c r="O324" s="202"/>
      <c r="P324" s="202"/>
      <c r="Q324" s="202"/>
      <c r="R324" s="202"/>
      <c r="S324" s="202"/>
      <c r="T324" s="203"/>
      <c r="AT324" s="204" t="s">
        <v>146</v>
      </c>
      <c r="AU324" s="204" t="s">
        <v>84</v>
      </c>
      <c r="AV324" s="11" t="s">
        <v>84</v>
      </c>
      <c r="AW324" s="11" t="s">
        <v>38</v>
      </c>
      <c r="AX324" s="11" t="s">
        <v>75</v>
      </c>
      <c r="AY324" s="204" t="s">
        <v>130</v>
      </c>
    </row>
    <row r="325" spans="2:65" s="1" customFormat="1" ht="31.5" customHeight="1">
      <c r="B325" s="34"/>
      <c r="C325" s="179" t="s">
        <v>588</v>
      </c>
      <c r="D325" s="179" t="s">
        <v>131</v>
      </c>
      <c r="E325" s="180" t="s">
        <v>589</v>
      </c>
      <c r="F325" s="181" t="s">
        <v>590</v>
      </c>
      <c r="G325" s="182" t="s">
        <v>475</v>
      </c>
      <c r="H325" s="183">
        <v>23</v>
      </c>
      <c r="I325" s="184"/>
      <c r="J325" s="185">
        <f>ROUND(I325*H325,2)</f>
        <v>0</v>
      </c>
      <c r="K325" s="181" t="s">
        <v>22</v>
      </c>
      <c r="L325" s="54"/>
      <c r="M325" s="186" t="s">
        <v>22</v>
      </c>
      <c r="N325" s="187" t="s">
        <v>46</v>
      </c>
      <c r="O325" s="35"/>
      <c r="P325" s="188">
        <f>O325*H325</f>
        <v>0</v>
      </c>
      <c r="Q325" s="188">
        <v>0.31108</v>
      </c>
      <c r="R325" s="188">
        <f>Q325*H325</f>
        <v>7.15484</v>
      </c>
      <c r="S325" s="188">
        <v>0</v>
      </c>
      <c r="T325" s="189">
        <f>S325*H325</f>
        <v>0</v>
      </c>
      <c r="AR325" s="17" t="s">
        <v>135</v>
      </c>
      <c r="AT325" s="17" t="s">
        <v>131</v>
      </c>
      <c r="AU325" s="17" t="s">
        <v>84</v>
      </c>
      <c r="AY325" s="17" t="s">
        <v>130</v>
      </c>
      <c r="BE325" s="190">
        <f>IF(N325="základní",J325,0)</f>
        <v>0</v>
      </c>
      <c r="BF325" s="190">
        <f>IF(N325="snížená",J325,0)</f>
        <v>0</v>
      </c>
      <c r="BG325" s="190">
        <f>IF(N325="zákl. přenesená",J325,0)</f>
        <v>0</v>
      </c>
      <c r="BH325" s="190">
        <f>IF(N325="sníž. přenesená",J325,0)</f>
        <v>0</v>
      </c>
      <c r="BI325" s="190">
        <f>IF(N325="nulová",J325,0)</f>
        <v>0</v>
      </c>
      <c r="BJ325" s="17" t="s">
        <v>23</v>
      </c>
      <c r="BK325" s="190">
        <f>ROUND(I325*H325,2)</f>
        <v>0</v>
      </c>
      <c r="BL325" s="17" t="s">
        <v>135</v>
      </c>
      <c r="BM325" s="17" t="s">
        <v>591</v>
      </c>
    </row>
    <row r="326" spans="2:51" s="11" customFormat="1" ht="13.5">
      <c r="B326" s="193"/>
      <c r="C326" s="194"/>
      <c r="D326" s="205" t="s">
        <v>146</v>
      </c>
      <c r="E326" s="218" t="s">
        <v>22</v>
      </c>
      <c r="F326" s="219" t="s">
        <v>152</v>
      </c>
      <c r="G326" s="194"/>
      <c r="H326" s="220">
        <v>5</v>
      </c>
      <c r="I326" s="199"/>
      <c r="J326" s="194"/>
      <c r="K326" s="194"/>
      <c r="L326" s="200"/>
      <c r="M326" s="201"/>
      <c r="N326" s="202"/>
      <c r="O326" s="202"/>
      <c r="P326" s="202"/>
      <c r="Q326" s="202"/>
      <c r="R326" s="202"/>
      <c r="S326" s="202"/>
      <c r="T326" s="203"/>
      <c r="AT326" s="204" t="s">
        <v>146</v>
      </c>
      <c r="AU326" s="204" t="s">
        <v>84</v>
      </c>
      <c r="AV326" s="11" t="s">
        <v>84</v>
      </c>
      <c r="AW326" s="11" t="s">
        <v>38</v>
      </c>
      <c r="AX326" s="11" t="s">
        <v>75</v>
      </c>
      <c r="AY326" s="204" t="s">
        <v>130</v>
      </c>
    </row>
    <row r="327" spans="2:51" s="12" customFormat="1" ht="13.5">
      <c r="B327" s="207"/>
      <c r="C327" s="208"/>
      <c r="D327" s="205" t="s">
        <v>146</v>
      </c>
      <c r="E327" s="209" t="s">
        <v>22</v>
      </c>
      <c r="F327" s="210" t="s">
        <v>592</v>
      </c>
      <c r="G327" s="208"/>
      <c r="H327" s="211" t="s">
        <v>22</v>
      </c>
      <c r="I327" s="212"/>
      <c r="J327" s="208"/>
      <c r="K327" s="208"/>
      <c r="L327" s="213"/>
      <c r="M327" s="214"/>
      <c r="N327" s="215"/>
      <c r="O327" s="215"/>
      <c r="P327" s="215"/>
      <c r="Q327" s="215"/>
      <c r="R327" s="215"/>
      <c r="S327" s="215"/>
      <c r="T327" s="216"/>
      <c r="AT327" s="217" t="s">
        <v>146</v>
      </c>
      <c r="AU327" s="217" t="s">
        <v>84</v>
      </c>
      <c r="AV327" s="12" t="s">
        <v>23</v>
      </c>
      <c r="AW327" s="12" t="s">
        <v>38</v>
      </c>
      <c r="AX327" s="12" t="s">
        <v>75</v>
      </c>
      <c r="AY327" s="217" t="s">
        <v>130</v>
      </c>
    </row>
    <row r="328" spans="2:51" s="11" customFormat="1" ht="13.5">
      <c r="B328" s="193"/>
      <c r="C328" s="194"/>
      <c r="D328" s="205" t="s">
        <v>146</v>
      </c>
      <c r="E328" s="218" t="s">
        <v>22</v>
      </c>
      <c r="F328" s="219" t="s">
        <v>235</v>
      </c>
      <c r="G328" s="194"/>
      <c r="H328" s="220">
        <v>18</v>
      </c>
      <c r="I328" s="199"/>
      <c r="J328" s="194"/>
      <c r="K328" s="194"/>
      <c r="L328" s="200"/>
      <c r="M328" s="201"/>
      <c r="N328" s="202"/>
      <c r="O328" s="202"/>
      <c r="P328" s="202"/>
      <c r="Q328" s="202"/>
      <c r="R328" s="202"/>
      <c r="S328" s="202"/>
      <c r="T328" s="203"/>
      <c r="AT328" s="204" t="s">
        <v>146</v>
      </c>
      <c r="AU328" s="204" t="s">
        <v>84</v>
      </c>
      <c r="AV328" s="11" t="s">
        <v>84</v>
      </c>
      <c r="AW328" s="11" t="s">
        <v>38</v>
      </c>
      <c r="AX328" s="11" t="s">
        <v>75</v>
      </c>
      <c r="AY328" s="204" t="s">
        <v>130</v>
      </c>
    </row>
    <row r="329" spans="2:51" s="12" customFormat="1" ht="13.5">
      <c r="B329" s="207"/>
      <c r="C329" s="208"/>
      <c r="D329" s="205" t="s">
        <v>146</v>
      </c>
      <c r="E329" s="209" t="s">
        <v>22</v>
      </c>
      <c r="F329" s="210" t="s">
        <v>593</v>
      </c>
      <c r="G329" s="208"/>
      <c r="H329" s="211" t="s">
        <v>22</v>
      </c>
      <c r="I329" s="212"/>
      <c r="J329" s="208"/>
      <c r="K329" s="208"/>
      <c r="L329" s="213"/>
      <c r="M329" s="214"/>
      <c r="N329" s="215"/>
      <c r="O329" s="215"/>
      <c r="P329" s="215"/>
      <c r="Q329" s="215"/>
      <c r="R329" s="215"/>
      <c r="S329" s="215"/>
      <c r="T329" s="216"/>
      <c r="AT329" s="217" t="s">
        <v>146</v>
      </c>
      <c r="AU329" s="217" t="s">
        <v>84</v>
      </c>
      <c r="AV329" s="12" t="s">
        <v>23</v>
      </c>
      <c r="AW329" s="12" t="s">
        <v>38</v>
      </c>
      <c r="AX329" s="12" t="s">
        <v>75</v>
      </c>
      <c r="AY329" s="217" t="s">
        <v>130</v>
      </c>
    </row>
    <row r="330" spans="2:51" s="13" customFormat="1" ht="13.5">
      <c r="B330" s="221"/>
      <c r="C330" s="222"/>
      <c r="D330" s="205" t="s">
        <v>146</v>
      </c>
      <c r="E330" s="242" t="s">
        <v>22</v>
      </c>
      <c r="F330" s="243" t="s">
        <v>177</v>
      </c>
      <c r="G330" s="222"/>
      <c r="H330" s="244">
        <v>23</v>
      </c>
      <c r="I330" s="226"/>
      <c r="J330" s="222"/>
      <c r="K330" s="222"/>
      <c r="L330" s="227"/>
      <c r="M330" s="228"/>
      <c r="N330" s="229"/>
      <c r="O330" s="229"/>
      <c r="P330" s="229"/>
      <c r="Q330" s="229"/>
      <c r="R330" s="229"/>
      <c r="S330" s="229"/>
      <c r="T330" s="230"/>
      <c r="AT330" s="231" t="s">
        <v>146</v>
      </c>
      <c r="AU330" s="231" t="s">
        <v>84</v>
      </c>
      <c r="AV330" s="13" t="s">
        <v>135</v>
      </c>
      <c r="AW330" s="13" t="s">
        <v>38</v>
      </c>
      <c r="AX330" s="13" t="s">
        <v>23</v>
      </c>
      <c r="AY330" s="231" t="s">
        <v>130</v>
      </c>
    </row>
    <row r="331" spans="2:63" s="10" customFormat="1" ht="29.85" customHeight="1">
      <c r="B331" s="165"/>
      <c r="C331" s="166"/>
      <c r="D331" s="167" t="s">
        <v>74</v>
      </c>
      <c r="E331" s="191" t="s">
        <v>183</v>
      </c>
      <c r="F331" s="191" t="s">
        <v>594</v>
      </c>
      <c r="G331" s="166"/>
      <c r="H331" s="166"/>
      <c r="I331" s="169"/>
      <c r="J331" s="192">
        <f>BK331</f>
        <v>0</v>
      </c>
      <c r="K331" s="166"/>
      <c r="L331" s="171"/>
      <c r="M331" s="172"/>
      <c r="N331" s="173"/>
      <c r="O331" s="173"/>
      <c r="P331" s="174">
        <f>P332+SUM(P333:P419)</f>
        <v>0</v>
      </c>
      <c r="Q331" s="173"/>
      <c r="R331" s="174">
        <f>R332+SUM(R333:R419)</f>
        <v>150.545415</v>
      </c>
      <c r="S331" s="173"/>
      <c r="T331" s="175">
        <f>T332+SUM(T333:T419)</f>
        <v>2.549</v>
      </c>
      <c r="AR331" s="176" t="s">
        <v>23</v>
      </c>
      <c r="AT331" s="177" t="s">
        <v>74</v>
      </c>
      <c r="AU331" s="177" t="s">
        <v>23</v>
      </c>
      <c r="AY331" s="176" t="s">
        <v>130</v>
      </c>
      <c r="BK331" s="178">
        <f>BK332+SUM(BK333:BK419)</f>
        <v>0</v>
      </c>
    </row>
    <row r="332" spans="2:65" s="1" customFormat="1" ht="22.5" customHeight="1">
      <c r="B332" s="34"/>
      <c r="C332" s="179" t="s">
        <v>595</v>
      </c>
      <c r="D332" s="179" t="s">
        <v>131</v>
      </c>
      <c r="E332" s="180" t="s">
        <v>596</v>
      </c>
      <c r="F332" s="181" t="s">
        <v>597</v>
      </c>
      <c r="G332" s="182" t="s">
        <v>274</v>
      </c>
      <c r="H332" s="183">
        <v>194.5</v>
      </c>
      <c r="I332" s="184"/>
      <c r="J332" s="185">
        <f>ROUND(I332*H332,2)</f>
        <v>0</v>
      </c>
      <c r="K332" s="181" t="s">
        <v>22</v>
      </c>
      <c r="L332" s="54"/>
      <c r="M332" s="186" t="s">
        <v>22</v>
      </c>
      <c r="N332" s="187" t="s">
        <v>46</v>
      </c>
      <c r="O332" s="35"/>
      <c r="P332" s="188">
        <f>O332*H332</f>
        <v>0</v>
      </c>
      <c r="Q332" s="188">
        <v>8E-05</v>
      </c>
      <c r="R332" s="188">
        <f>Q332*H332</f>
        <v>0.015560000000000001</v>
      </c>
      <c r="S332" s="188">
        <v>0</v>
      </c>
      <c r="T332" s="189">
        <f>S332*H332</f>
        <v>0</v>
      </c>
      <c r="AR332" s="17" t="s">
        <v>135</v>
      </c>
      <c r="AT332" s="17" t="s">
        <v>131</v>
      </c>
      <c r="AU332" s="17" t="s">
        <v>84</v>
      </c>
      <c r="AY332" s="17" t="s">
        <v>130</v>
      </c>
      <c r="BE332" s="190">
        <f>IF(N332="základní",J332,0)</f>
        <v>0</v>
      </c>
      <c r="BF332" s="190">
        <f>IF(N332="snížená",J332,0)</f>
        <v>0</v>
      </c>
      <c r="BG332" s="190">
        <f>IF(N332="zákl. přenesená",J332,0)</f>
        <v>0</v>
      </c>
      <c r="BH332" s="190">
        <f>IF(N332="sníž. přenesená",J332,0)</f>
        <v>0</v>
      </c>
      <c r="BI332" s="190">
        <f>IF(N332="nulová",J332,0)</f>
        <v>0</v>
      </c>
      <c r="BJ332" s="17" t="s">
        <v>23</v>
      </c>
      <c r="BK332" s="190">
        <f>ROUND(I332*H332,2)</f>
        <v>0</v>
      </c>
      <c r="BL332" s="17" t="s">
        <v>135</v>
      </c>
      <c r="BM332" s="17" t="s">
        <v>598</v>
      </c>
    </row>
    <row r="333" spans="2:51" s="11" customFormat="1" ht="13.5">
      <c r="B333" s="193"/>
      <c r="C333" s="194"/>
      <c r="D333" s="195" t="s">
        <v>146</v>
      </c>
      <c r="E333" s="196" t="s">
        <v>22</v>
      </c>
      <c r="F333" s="197" t="s">
        <v>599</v>
      </c>
      <c r="G333" s="194"/>
      <c r="H333" s="198">
        <v>194.5</v>
      </c>
      <c r="I333" s="199"/>
      <c r="J333" s="194"/>
      <c r="K333" s="194"/>
      <c r="L333" s="200"/>
      <c r="M333" s="201"/>
      <c r="N333" s="202"/>
      <c r="O333" s="202"/>
      <c r="P333" s="202"/>
      <c r="Q333" s="202"/>
      <c r="R333" s="202"/>
      <c r="S333" s="202"/>
      <c r="T333" s="203"/>
      <c r="AT333" s="204" t="s">
        <v>146</v>
      </c>
      <c r="AU333" s="204" t="s">
        <v>84</v>
      </c>
      <c r="AV333" s="11" t="s">
        <v>84</v>
      </c>
      <c r="AW333" s="11" t="s">
        <v>38</v>
      </c>
      <c r="AX333" s="11" t="s">
        <v>23</v>
      </c>
      <c r="AY333" s="204" t="s">
        <v>130</v>
      </c>
    </row>
    <row r="334" spans="2:65" s="1" customFormat="1" ht="22.5" customHeight="1">
      <c r="B334" s="34"/>
      <c r="C334" s="179" t="s">
        <v>600</v>
      </c>
      <c r="D334" s="179" t="s">
        <v>131</v>
      </c>
      <c r="E334" s="180" t="s">
        <v>601</v>
      </c>
      <c r="F334" s="181" t="s">
        <v>602</v>
      </c>
      <c r="G334" s="182" t="s">
        <v>274</v>
      </c>
      <c r="H334" s="183">
        <v>6</v>
      </c>
      <c r="I334" s="184"/>
      <c r="J334" s="185">
        <f>ROUND(I334*H334,2)</f>
        <v>0</v>
      </c>
      <c r="K334" s="181" t="s">
        <v>22</v>
      </c>
      <c r="L334" s="54"/>
      <c r="M334" s="186" t="s">
        <v>22</v>
      </c>
      <c r="N334" s="187" t="s">
        <v>46</v>
      </c>
      <c r="O334" s="35"/>
      <c r="P334" s="188">
        <f>O334*H334</f>
        <v>0</v>
      </c>
      <c r="Q334" s="188">
        <v>0.00047</v>
      </c>
      <c r="R334" s="188">
        <f>Q334*H334</f>
        <v>0.00282</v>
      </c>
      <c r="S334" s="188">
        <v>0</v>
      </c>
      <c r="T334" s="189">
        <f>S334*H334</f>
        <v>0</v>
      </c>
      <c r="AR334" s="17" t="s">
        <v>135</v>
      </c>
      <c r="AT334" s="17" t="s">
        <v>131</v>
      </c>
      <c r="AU334" s="17" t="s">
        <v>84</v>
      </c>
      <c r="AY334" s="17" t="s">
        <v>130</v>
      </c>
      <c r="BE334" s="190">
        <f>IF(N334="základní",J334,0)</f>
        <v>0</v>
      </c>
      <c r="BF334" s="190">
        <f>IF(N334="snížená",J334,0)</f>
        <v>0</v>
      </c>
      <c r="BG334" s="190">
        <f>IF(N334="zákl. přenesená",J334,0)</f>
        <v>0</v>
      </c>
      <c r="BH334" s="190">
        <f>IF(N334="sníž. přenesená",J334,0)</f>
        <v>0</v>
      </c>
      <c r="BI334" s="190">
        <f>IF(N334="nulová",J334,0)</f>
        <v>0</v>
      </c>
      <c r="BJ334" s="17" t="s">
        <v>23</v>
      </c>
      <c r="BK334" s="190">
        <f>ROUND(I334*H334,2)</f>
        <v>0</v>
      </c>
      <c r="BL334" s="17" t="s">
        <v>135</v>
      </c>
      <c r="BM334" s="17" t="s">
        <v>603</v>
      </c>
    </row>
    <row r="335" spans="2:47" s="1" customFormat="1" ht="27">
      <c r="B335" s="34"/>
      <c r="C335" s="56"/>
      <c r="D335" s="205" t="s">
        <v>159</v>
      </c>
      <c r="E335" s="56"/>
      <c r="F335" s="206" t="s">
        <v>604</v>
      </c>
      <c r="G335" s="56"/>
      <c r="H335" s="56"/>
      <c r="I335" s="152"/>
      <c r="J335" s="56"/>
      <c r="K335" s="56"/>
      <c r="L335" s="54"/>
      <c r="M335" s="71"/>
      <c r="N335" s="35"/>
      <c r="O335" s="35"/>
      <c r="P335" s="35"/>
      <c r="Q335" s="35"/>
      <c r="R335" s="35"/>
      <c r="S335" s="35"/>
      <c r="T335" s="72"/>
      <c r="AT335" s="17" t="s">
        <v>159</v>
      </c>
      <c r="AU335" s="17" t="s">
        <v>84</v>
      </c>
    </row>
    <row r="336" spans="2:51" s="11" customFormat="1" ht="13.5">
      <c r="B336" s="193"/>
      <c r="C336" s="194"/>
      <c r="D336" s="195" t="s">
        <v>146</v>
      </c>
      <c r="E336" s="196" t="s">
        <v>22</v>
      </c>
      <c r="F336" s="197" t="s">
        <v>605</v>
      </c>
      <c r="G336" s="194"/>
      <c r="H336" s="198">
        <v>6</v>
      </c>
      <c r="I336" s="199"/>
      <c r="J336" s="194"/>
      <c r="K336" s="194"/>
      <c r="L336" s="200"/>
      <c r="M336" s="201"/>
      <c r="N336" s="202"/>
      <c r="O336" s="202"/>
      <c r="P336" s="202"/>
      <c r="Q336" s="202"/>
      <c r="R336" s="202"/>
      <c r="S336" s="202"/>
      <c r="T336" s="203"/>
      <c r="AT336" s="204" t="s">
        <v>146</v>
      </c>
      <c r="AU336" s="204" t="s">
        <v>84</v>
      </c>
      <c r="AV336" s="11" t="s">
        <v>84</v>
      </c>
      <c r="AW336" s="11" t="s">
        <v>38</v>
      </c>
      <c r="AX336" s="11" t="s">
        <v>23</v>
      </c>
      <c r="AY336" s="204" t="s">
        <v>130</v>
      </c>
    </row>
    <row r="337" spans="2:65" s="1" customFormat="1" ht="22.5" customHeight="1">
      <c r="B337" s="34"/>
      <c r="C337" s="232" t="s">
        <v>606</v>
      </c>
      <c r="D337" s="232" t="s">
        <v>321</v>
      </c>
      <c r="E337" s="233" t="s">
        <v>607</v>
      </c>
      <c r="F337" s="234" t="s">
        <v>608</v>
      </c>
      <c r="G337" s="235" t="s">
        <v>274</v>
      </c>
      <c r="H337" s="236">
        <v>6</v>
      </c>
      <c r="I337" s="237"/>
      <c r="J337" s="238">
        <f>ROUND(I337*H337,2)</f>
        <v>0</v>
      </c>
      <c r="K337" s="234" t="s">
        <v>22</v>
      </c>
      <c r="L337" s="239"/>
      <c r="M337" s="240" t="s">
        <v>22</v>
      </c>
      <c r="N337" s="241" t="s">
        <v>46</v>
      </c>
      <c r="O337" s="35"/>
      <c r="P337" s="188">
        <f>O337*H337</f>
        <v>0</v>
      </c>
      <c r="Q337" s="188">
        <v>0.00675</v>
      </c>
      <c r="R337" s="188">
        <f>Q337*H337</f>
        <v>0.0405</v>
      </c>
      <c r="S337" s="188">
        <v>0</v>
      </c>
      <c r="T337" s="189">
        <f>S337*H337</f>
        <v>0</v>
      </c>
      <c r="AR337" s="17" t="s">
        <v>178</v>
      </c>
      <c r="AT337" s="17" t="s">
        <v>321</v>
      </c>
      <c r="AU337" s="17" t="s">
        <v>84</v>
      </c>
      <c r="AY337" s="17" t="s">
        <v>130</v>
      </c>
      <c r="BE337" s="190">
        <f>IF(N337="základní",J337,0)</f>
        <v>0</v>
      </c>
      <c r="BF337" s="190">
        <f>IF(N337="snížená",J337,0)</f>
        <v>0</v>
      </c>
      <c r="BG337" s="190">
        <f>IF(N337="zákl. přenesená",J337,0)</f>
        <v>0</v>
      </c>
      <c r="BH337" s="190">
        <f>IF(N337="sníž. přenesená",J337,0)</f>
        <v>0</v>
      </c>
      <c r="BI337" s="190">
        <f>IF(N337="nulová",J337,0)</f>
        <v>0</v>
      </c>
      <c r="BJ337" s="17" t="s">
        <v>23</v>
      </c>
      <c r="BK337" s="190">
        <f>ROUND(I337*H337,2)</f>
        <v>0</v>
      </c>
      <c r="BL337" s="17" t="s">
        <v>135</v>
      </c>
      <c r="BM337" s="17" t="s">
        <v>609</v>
      </c>
    </row>
    <row r="338" spans="2:47" s="1" customFormat="1" ht="27">
      <c r="B338" s="34"/>
      <c r="C338" s="56"/>
      <c r="D338" s="205" t="s">
        <v>159</v>
      </c>
      <c r="E338" s="56"/>
      <c r="F338" s="206" t="s">
        <v>610</v>
      </c>
      <c r="G338" s="56"/>
      <c r="H338" s="56"/>
      <c r="I338" s="152"/>
      <c r="J338" s="56"/>
      <c r="K338" s="56"/>
      <c r="L338" s="54"/>
      <c r="M338" s="71"/>
      <c r="N338" s="35"/>
      <c r="O338" s="35"/>
      <c r="P338" s="35"/>
      <c r="Q338" s="35"/>
      <c r="R338" s="35"/>
      <c r="S338" s="35"/>
      <c r="T338" s="72"/>
      <c r="AT338" s="17" t="s">
        <v>159</v>
      </c>
      <c r="AU338" s="17" t="s">
        <v>84</v>
      </c>
    </row>
    <row r="339" spans="2:51" s="11" customFormat="1" ht="13.5">
      <c r="B339" s="193"/>
      <c r="C339" s="194"/>
      <c r="D339" s="195" t="s">
        <v>146</v>
      </c>
      <c r="E339" s="196" t="s">
        <v>22</v>
      </c>
      <c r="F339" s="197" t="s">
        <v>162</v>
      </c>
      <c r="G339" s="194"/>
      <c r="H339" s="198">
        <v>6</v>
      </c>
      <c r="I339" s="199"/>
      <c r="J339" s="194"/>
      <c r="K339" s="194"/>
      <c r="L339" s="200"/>
      <c r="M339" s="201"/>
      <c r="N339" s="202"/>
      <c r="O339" s="202"/>
      <c r="P339" s="202"/>
      <c r="Q339" s="202"/>
      <c r="R339" s="202"/>
      <c r="S339" s="202"/>
      <c r="T339" s="203"/>
      <c r="AT339" s="204" t="s">
        <v>146</v>
      </c>
      <c r="AU339" s="204" t="s">
        <v>84</v>
      </c>
      <c r="AV339" s="11" t="s">
        <v>84</v>
      </c>
      <c r="AW339" s="11" t="s">
        <v>38</v>
      </c>
      <c r="AX339" s="11" t="s">
        <v>23</v>
      </c>
      <c r="AY339" s="204" t="s">
        <v>130</v>
      </c>
    </row>
    <row r="340" spans="2:65" s="1" customFormat="1" ht="31.5" customHeight="1">
      <c r="B340" s="34"/>
      <c r="C340" s="179" t="s">
        <v>611</v>
      </c>
      <c r="D340" s="179" t="s">
        <v>131</v>
      </c>
      <c r="E340" s="180" t="s">
        <v>612</v>
      </c>
      <c r="F340" s="181" t="s">
        <v>613</v>
      </c>
      <c r="G340" s="182" t="s">
        <v>274</v>
      </c>
      <c r="H340" s="183">
        <v>7</v>
      </c>
      <c r="I340" s="184"/>
      <c r="J340" s="185">
        <f>ROUND(I340*H340,2)</f>
        <v>0</v>
      </c>
      <c r="K340" s="181" t="s">
        <v>140</v>
      </c>
      <c r="L340" s="54"/>
      <c r="M340" s="186" t="s">
        <v>22</v>
      </c>
      <c r="N340" s="187" t="s">
        <v>46</v>
      </c>
      <c r="O340" s="35"/>
      <c r="P340" s="188">
        <f>O340*H340</f>
        <v>0</v>
      </c>
      <c r="Q340" s="188">
        <v>0.00014</v>
      </c>
      <c r="R340" s="188">
        <f>Q340*H340</f>
        <v>0.00098</v>
      </c>
      <c r="S340" s="188">
        <v>0</v>
      </c>
      <c r="T340" s="189">
        <f>S340*H340</f>
        <v>0</v>
      </c>
      <c r="AR340" s="17" t="s">
        <v>135</v>
      </c>
      <c r="AT340" s="17" t="s">
        <v>131</v>
      </c>
      <c r="AU340" s="17" t="s">
        <v>84</v>
      </c>
      <c r="AY340" s="17" t="s">
        <v>130</v>
      </c>
      <c r="BE340" s="190">
        <f>IF(N340="základní",J340,0)</f>
        <v>0</v>
      </c>
      <c r="BF340" s="190">
        <f>IF(N340="snížená",J340,0)</f>
        <v>0</v>
      </c>
      <c r="BG340" s="190">
        <f>IF(N340="zákl. přenesená",J340,0)</f>
        <v>0</v>
      </c>
      <c r="BH340" s="190">
        <f>IF(N340="sníž. přenesená",J340,0)</f>
        <v>0</v>
      </c>
      <c r="BI340" s="190">
        <f>IF(N340="nulová",J340,0)</f>
        <v>0</v>
      </c>
      <c r="BJ340" s="17" t="s">
        <v>23</v>
      </c>
      <c r="BK340" s="190">
        <f>ROUND(I340*H340,2)</f>
        <v>0</v>
      </c>
      <c r="BL340" s="17" t="s">
        <v>135</v>
      </c>
      <c r="BM340" s="17" t="s">
        <v>614</v>
      </c>
    </row>
    <row r="341" spans="2:51" s="11" customFormat="1" ht="13.5">
      <c r="B341" s="193"/>
      <c r="C341" s="194"/>
      <c r="D341" s="195" t="s">
        <v>146</v>
      </c>
      <c r="E341" s="196" t="s">
        <v>22</v>
      </c>
      <c r="F341" s="197" t="s">
        <v>167</v>
      </c>
      <c r="G341" s="194"/>
      <c r="H341" s="198">
        <v>7</v>
      </c>
      <c r="I341" s="199"/>
      <c r="J341" s="194"/>
      <c r="K341" s="194"/>
      <c r="L341" s="200"/>
      <c r="M341" s="201"/>
      <c r="N341" s="202"/>
      <c r="O341" s="202"/>
      <c r="P341" s="202"/>
      <c r="Q341" s="202"/>
      <c r="R341" s="202"/>
      <c r="S341" s="202"/>
      <c r="T341" s="203"/>
      <c r="AT341" s="204" t="s">
        <v>146</v>
      </c>
      <c r="AU341" s="204" t="s">
        <v>84</v>
      </c>
      <c r="AV341" s="11" t="s">
        <v>84</v>
      </c>
      <c r="AW341" s="11" t="s">
        <v>38</v>
      </c>
      <c r="AX341" s="11" t="s">
        <v>23</v>
      </c>
      <c r="AY341" s="204" t="s">
        <v>130</v>
      </c>
    </row>
    <row r="342" spans="2:65" s="1" customFormat="1" ht="44.25" customHeight="1">
      <c r="B342" s="34"/>
      <c r="C342" s="179" t="s">
        <v>615</v>
      </c>
      <c r="D342" s="179" t="s">
        <v>131</v>
      </c>
      <c r="E342" s="180" t="s">
        <v>616</v>
      </c>
      <c r="F342" s="181" t="s">
        <v>617</v>
      </c>
      <c r="G342" s="182" t="s">
        <v>274</v>
      </c>
      <c r="H342" s="183">
        <v>6.5</v>
      </c>
      <c r="I342" s="184"/>
      <c r="J342" s="185">
        <f>ROUND(I342*H342,2)</f>
        <v>0</v>
      </c>
      <c r="K342" s="181" t="s">
        <v>540</v>
      </c>
      <c r="L342" s="54"/>
      <c r="M342" s="186" t="s">
        <v>22</v>
      </c>
      <c r="N342" s="187" t="s">
        <v>46</v>
      </c>
      <c r="O342" s="35"/>
      <c r="P342" s="188">
        <f>O342*H342</f>
        <v>0</v>
      </c>
      <c r="Q342" s="188">
        <v>0.23401</v>
      </c>
      <c r="R342" s="188">
        <f>Q342*H342</f>
        <v>1.521065</v>
      </c>
      <c r="S342" s="188">
        <v>0</v>
      </c>
      <c r="T342" s="189">
        <f>S342*H342</f>
        <v>0</v>
      </c>
      <c r="AR342" s="17" t="s">
        <v>135</v>
      </c>
      <c r="AT342" s="17" t="s">
        <v>131</v>
      </c>
      <c r="AU342" s="17" t="s">
        <v>84</v>
      </c>
      <c r="AY342" s="17" t="s">
        <v>130</v>
      </c>
      <c r="BE342" s="190">
        <f>IF(N342="základní",J342,0)</f>
        <v>0</v>
      </c>
      <c r="BF342" s="190">
        <f>IF(N342="snížená",J342,0)</f>
        <v>0</v>
      </c>
      <c r="BG342" s="190">
        <f>IF(N342="zákl. přenesená",J342,0)</f>
        <v>0</v>
      </c>
      <c r="BH342" s="190">
        <f>IF(N342="sníž. přenesená",J342,0)</f>
        <v>0</v>
      </c>
      <c r="BI342" s="190">
        <f>IF(N342="nulová",J342,0)</f>
        <v>0</v>
      </c>
      <c r="BJ342" s="17" t="s">
        <v>23</v>
      </c>
      <c r="BK342" s="190">
        <f>ROUND(I342*H342,2)</f>
        <v>0</v>
      </c>
      <c r="BL342" s="17" t="s">
        <v>135</v>
      </c>
      <c r="BM342" s="17" t="s">
        <v>618</v>
      </c>
    </row>
    <row r="343" spans="2:51" s="11" customFormat="1" ht="13.5">
      <c r="B343" s="193"/>
      <c r="C343" s="194"/>
      <c r="D343" s="205" t="s">
        <v>146</v>
      </c>
      <c r="E343" s="218" t="s">
        <v>22</v>
      </c>
      <c r="F343" s="219" t="s">
        <v>619</v>
      </c>
      <c r="G343" s="194"/>
      <c r="H343" s="220">
        <v>6.5</v>
      </c>
      <c r="I343" s="199"/>
      <c r="J343" s="194"/>
      <c r="K343" s="194"/>
      <c r="L343" s="200"/>
      <c r="M343" s="201"/>
      <c r="N343" s="202"/>
      <c r="O343" s="202"/>
      <c r="P343" s="202"/>
      <c r="Q343" s="202"/>
      <c r="R343" s="202"/>
      <c r="S343" s="202"/>
      <c r="T343" s="203"/>
      <c r="AT343" s="204" t="s">
        <v>146</v>
      </c>
      <c r="AU343" s="204" t="s">
        <v>84</v>
      </c>
      <c r="AV343" s="11" t="s">
        <v>84</v>
      </c>
      <c r="AW343" s="11" t="s">
        <v>38</v>
      </c>
      <c r="AX343" s="11" t="s">
        <v>75</v>
      </c>
      <c r="AY343" s="204" t="s">
        <v>130</v>
      </c>
    </row>
    <row r="344" spans="2:51" s="13" customFormat="1" ht="13.5">
      <c r="B344" s="221"/>
      <c r="C344" s="222"/>
      <c r="D344" s="195" t="s">
        <v>146</v>
      </c>
      <c r="E344" s="223" t="s">
        <v>22</v>
      </c>
      <c r="F344" s="224" t="s">
        <v>177</v>
      </c>
      <c r="G344" s="222"/>
      <c r="H344" s="225">
        <v>6.5</v>
      </c>
      <c r="I344" s="226"/>
      <c r="J344" s="222"/>
      <c r="K344" s="222"/>
      <c r="L344" s="227"/>
      <c r="M344" s="228"/>
      <c r="N344" s="229"/>
      <c r="O344" s="229"/>
      <c r="P344" s="229"/>
      <c r="Q344" s="229"/>
      <c r="R344" s="229"/>
      <c r="S344" s="229"/>
      <c r="T344" s="230"/>
      <c r="AT344" s="231" t="s">
        <v>146</v>
      </c>
      <c r="AU344" s="231" t="s">
        <v>84</v>
      </c>
      <c r="AV344" s="13" t="s">
        <v>135</v>
      </c>
      <c r="AW344" s="13" t="s">
        <v>38</v>
      </c>
      <c r="AX344" s="13" t="s">
        <v>23</v>
      </c>
      <c r="AY344" s="231" t="s">
        <v>130</v>
      </c>
    </row>
    <row r="345" spans="2:65" s="1" customFormat="1" ht="44.25" customHeight="1">
      <c r="B345" s="34"/>
      <c r="C345" s="179" t="s">
        <v>620</v>
      </c>
      <c r="D345" s="179" t="s">
        <v>131</v>
      </c>
      <c r="E345" s="180" t="s">
        <v>621</v>
      </c>
      <c r="F345" s="181" t="s">
        <v>622</v>
      </c>
      <c r="G345" s="182" t="s">
        <v>475</v>
      </c>
      <c r="H345" s="183">
        <v>3</v>
      </c>
      <c r="I345" s="184"/>
      <c r="J345" s="185">
        <f>ROUND(I345*H345,2)</f>
        <v>0</v>
      </c>
      <c r="K345" s="181" t="s">
        <v>140</v>
      </c>
      <c r="L345" s="54"/>
      <c r="M345" s="186" t="s">
        <v>22</v>
      </c>
      <c r="N345" s="187" t="s">
        <v>46</v>
      </c>
      <c r="O345" s="35"/>
      <c r="P345" s="188">
        <f>O345*H345</f>
        <v>0</v>
      </c>
      <c r="Q345" s="188">
        <v>0</v>
      </c>
      <c r="R345" s="188">
        <f>Q345*H345</f>
        <v>0</v>
      </c>
      <c r="S345" s="188">
        <v>0.082</v>
      </c>
      <c r="T345" s="189">
        <f>S345*H345</f>
        <v>0.246</v>
      </c>
      <c r="AR345" s="17" t="s">
        <v>135</v>
      </c>
      <c r="AT345" s="17" t="s">
        <v>131</v>
      </c>
      <c r="AU345" s="17" t="s">
        <v>84</v>
      </c>
      <c r="AY345" s="17" t="s">
        <v>130</v>
      </c>
      <c r="BE345" s="190">
        <f>IF(N345="základní",J345,0)</f>
        <v>0</v>
      </c>
      <c r="BF345" s="190">
        <f>IF(N345="snížená",J345,0)</f>
        <v>0</v>
      </c>
      <c r="BG345" s="190">
        <f>IF(N345="zákl. přenesená",J345,0)</f>
        <v>0</v>
      </c>
      <c r="BH345" s="190">
        <f>IF(N345="sníž. přenesená",J345,0)</f>
        <v>0</v>
      </c>
      <c r="BI345" s="190">
        <f>IF(N345="nulová",J345,0)</f>
        <v>0</v>
      </c>
      <c r="BJ345" s="17" t="s">
        <v>23</v>
      </c>
      <c r="BK345" s="190">
        <f>ROUND(I345*H345,2)</f>
        <v>0</v>
      </c>
      <c r="BL345" s="17" t="s">
        <v>135</v>
      </c>
      <c r="BM345" s="17" t="s">
        <v>623</v>
      </c>
    </row>
    <row r="346" spans="2:51" s="11" customFormat="1" ht="13.5">
      <c r="B346" s="193"/>
      <c r="C346" s="194"/>
      <c r="D346" s="195" t="s">
        <v>146</v>
      </c>
      <c r="E346" s="196" t="s">
        <v>22</v>
      </c>
      <c r="F346" s="197" t="s">
        <v>624</v>
      </c>
      <c r="G346" s="194"/>
      <c r="H346" s="198">
        <v>3</v>
      </c>
      <c r="I346" s="199"/>
      <c r="J346" s="194"/>
      <c r="K346" s="194"/>
      <c r="L346" s="200"/>
      <c r="M346" s="201"/>
      <c r="N346" s="202"/>
      <c r="O346" s="202"/>
      <c r="P346" s="202"/>
      <c r="Q346" s="202"/>
      <c r="R346" s="202"/>
      <c r="S346" s="202"/>
      <c r="T346" s="203"/>
      <c r="AT346" s="204" t="s">
        <v>146</v>
      </c>
      <c r="AU346" s="204" t="s">
        <v>84</v>
      </c>
      <c r="AV346" s="11" t="s">
        <v>84</v>
      </c>
      <c r="AW346" s="11" t="s">
        <v>38</v>
      </c>
      <c r="AX346" s="11" t="s">
        <v>23</v>
      </c>
      <c r="AY346" s="204" t="s">
        <v>130</v>
      </c>
    </row>
    <row r="347" spans="2:65" s="1" customFormat="1" ht="44.25" customHeight="1">
      <c r="B347" s="34"/>
      <c r="C347" s="179" t="s">
        <v>625</v>
      </c>
      <c r="D347" s="179" t="s">
        <v>131</v>
      </c>
      <c r="E347" s="180" t="s">
        <v>626</v>
      </c>
      <c r="F347" s="181" t="s">
        <v>627</v>
      </c>
      <c r="G347" s="182" t="s">
        <v>475</v>
      </c>
      <c r="H347" s="183">
        <v>7</v>
      </c>
      <c r="I347" s="184"/>
      <c r="J347" s="185">
        <f>ROUND(I347*H347,2)</f>
        <v>0</v>
      </c>
      <c r="K347" s="181" t="s">
        <v>140</v>
      </c>
      <c r="L347" s="54"/>
      <c r="M347" s="186" t="s">
        <v>22</v>
      </c>
      <c r="N347" s="187" t="s">
        <v>46</v>
      </c>
      <c r="O347" s="35"/>
      <c r="P347" s="188">
        <f>O347*H347</f>
        <v>0</v>
      </c>
      <c r="Q347" s="188">
        <v>0</v>
      </c>
      <c r="R347" s="188">
        <f>Q347*H347</f>
        <v>0</v>
      </c>
      <c r="S347" s="188">
        <v>0.004</v>
      </c>
      <c r="T347" s="189">
        <f>S347*H347</f>
        <v>0.028</v>
      </c>
      <c r="AR347" s="17" t="s">
        <v>135</v>
      </c>
      <c r="AT347" s="17" t="s">
        <v>131</v>
      </c>
      <c r="AU347" s="17" t="s">
        <v>84</v>
      </c>
      <c r="AY347" s="17" t="s">
        <v>130</v>
      </c>
      <c r="BE347" s="190">
        <f>IF(N347="základní",J347,0)</f>
        <v>0</v>
      </c>
      <c r="BF347" s="190">
        <f>IF(N347="snížená",J347,0)</f>
        <v>0</v>
      </c>
      <c r="BG347" s="190">
        <f>IF(N347="zákl. přenesená",J347,0)</f>
        <v>0</v>
      </c>
      <c r="BH347" s="190">
        <f>IF(N347="sníž. přenesená",J347,0)</f>
        <v>0</v>
      </c>
      <c r="BI347" s="190">
        <f>IF(N347="nulová",J347,0)</f>
        <v>0</v>
      </c>
      <c r="BJ347" s="17" t="s">
        <v>23</v>
      </c>
      <c r="BK347" s="190">
        <f>ROUND(I347*H347,2)</f>
        <v>0</v>
      </c>
      <c r="BL347" s="17" t="s">
        <v>135</v>
      </c>
      <c r="BM347" s="17" t="s">
        <v>628</v>
      </c>
    </row>
    <row r="348" spans="2:51" s="11" customFormat="1" ht="13.5">
      <c r="B348" s="193"/>
      <c r="C348" s="194"/>
      <c r="D348" s="195" t="s">
        <v>146</v>
      </c>
      <c r="E348" s="196" t="s">
        <v>22</v>
      </c>
      <c r="F348" s="197" t="s">
        <v>629</v>
      </c>
      <c r="G348" s="194"/>
      <c r="H348" s="198">
        <v>7</v>
      </c>
      <c r="I348" s="199"/>
      <c r="J348" s="194"/>
      <c r="K348" s="194"/>
      <c r="L348" s="200"/>
      <c r="M348" s="201"/>
      <c r="N348" s="202"/>
      <c r="O348" s="202"/>
      <c r="P348" s="202"/>
      <c r="Q348" s="202"/>
      <c r="R348" s="202"/>
      <c r="S348" s="202"/>
      <c r="T348" s="203"/>
      <c r="AT348" s="204" t="s">
        <v>146</v>
      </c>
      <c r="AU348" s="204" t="s">
        <v>84</v>
      </c>
      <c r="AV348" s="11" t="s">
        <v>84</v>
      </c>
      <c r="AW348" s="11" t="s">
        <v>38</v>
      </c>
      <c r="AX348" s="11" t="s">
        <v>23</v>
      </c>
      <c r="AY348" s="204" t="s">
        <v>130</v>
      </c>
    </row>
    <row r="349" spans="2:65" s="1" customFormat="1" ht="31.5" customHeight="1">
      <c r="B349" s="34"/>
      <c r="C349" s="179" t="s">
        <v>630</v>
      </c>
      <c r="D349" s="179" t="s">
        <v>131</v>
      </c>
      <c r="E349" s="180" t="s">
        <v>631</v>
      </c>
      <c r="F349" s="181" t="s">
        <v>632</v>
      </c>
      <c r="G349" s="182" t="s">
        <v>475</v>
      </c>
      <c r="H349" s="183">
        <v>11</v>
      </c>
      <c r="I349" s="184"/>
      <c r="J349" s="185">
        <f>ROUND(I349*H349,2)</f>
        <v>0</v>
      </c>
      <c r="K349" s="181" t="s">
        <v>140</v>
      </c>
      <c r="L349" s="54"/>
      <c r="M349" s="186" t="s">
        <v>22</v>
      </c>
      <c r="N349" s="187" t="s">
        <v>46</v>
      </c>
      <c r="O349" s="35"/>
      <c r="P349" s="188">
        <f>O349*H349</f>
        <v>0</v>
      </c>
      <c r="Q349" s="188">
        <v>0.0007</v>
      </c>
      <c r="R349" s="188">
        <f>Q349*H349</f>
        <v>0.0077</v>
      </c>
      <c r="S349" s="188">
        <v>0</v>
      </c>
      <c r="T349" s="189">
        <f>S349*H349</f>
        <v>0</v>
      </c>
      <c r="AR349" s="17" t="s">
        <v>135</v>
      </c>
      <c r="AT349" s="17" t="s">
        <v>131</v>
      </c>
      <c r="AU349" s="17" t="s">
        <v>84</v>
      </c>
      <c r="AY349" s="17" t="s">
        <v>130</v>
      </c>
      <c r="BE349" s="190">
        <f>IF(N349="základní",J349,0)</f>
        <v>0</v>
      </c>
      <c r="BF349" s="190">
        <f>IF(N349="snížená",J349,0)</f>
        <v>0</v>
      </c>
      <c r="BG349" s="190">
        <f>IF(N349="zákl. přenesená",J349,0)</f>
        <v>0</v>
      </c>
      <c r="BH349" s="190">
        <f>IF(N349="sníž. přenesená",J349,0)</f>
        <v>0</v>
      </c>
      <c r="BI349" s="190">
        <f>IF(N349="nulová",J349,0)</f>
        <v>0</v>
      </c>
      <c r="BJ349" s="17" t="s">
        <v>23</v>
      </c>
      <c r="BK349" s="190">
        <f>ROUND(I349*H349,2)</f>
        <v>0</v>
      </c>
      <c r="BL349" s="17" t="s">
        <v>135</v>
      </c>
      <c r="BM349" s="17" t="s">
        <v>633</v>
      </c>
    </row>
    <row r="350" spans="2:51" s="11" customFormat="1" ht="13.5">
      <c r="B350" s="193"/>
      <c r="C350" s="194"/>
      <c r="D350" s="195" t="s">
        <v>146</v>
      </c>
      <c r="E350" s="196" t="s">
        <v>22</v>
      </c>
      <c r="F350" s="197" t="s">
        <v>634</v>
      </c>
      <c r="G350" s="194"/>
      <c r="H350" s="198">
        <v>11</v>
      </c>
      <c r="I350" s="199"/>
      <c r="J350" s="194"/>
      <c r="K350" s="194"/>
      <c r="L350" s="200"/>
      <c r="M350" s="201"/>
      <c r="N350" s="202"/>
      <c r="O350" s="202"/>
      <c r="P350" s="202"/>
      <c r="Q350" s="202"/>
      <c r="R350" s="202"/>
      <c r="S350" s="202"/>
      <c r="T350" s="203"/>
      <c r="AT350" s="204" t="s">
        <v>146</v>
      </c>
      <c r="AU350" s="204" t="s">
        <v>84</v>
      </c>
      <c r="AV350" s="11" t="s">
        <v>84</v>
      </c>
      <c r="AW350" s="11" t="s">
        <v>38</v>
      </c>
      <c r="AX350" s="11" t="s">
        <v>23</v>
      </c>
      <c r="AY350" s="204" t="s">
        <v>130</v>
      </c>
    </row>
    <row r="351" spans="2:65" s="1" customFormat="1" ht="44.25" customHeight="1">
      <c r="B351" s="34"/>
      <c r="C351" s="232" t="s">
        <v>635</v>
      </c>
      <c r="D351" s="232" t="s">
        <v>321</v>
      </c>
      <c r="E351" s="233" t="s">
        <v>636</v>
      </c>
      <c r="F351" s="234" t="s">
        <v>637</v>
      </c>
      <c r="G351" s="235" t="s">
        <v>475</v>
      </c>
      <c r="H351" s="236">
        <v>2</v>
      </c>
      <c r="I351" s="237"/>
      <c r="J351" s="238">
        <f>ROUND(I351*H351,2)</f>
        <v>0</v>
      </c>
      <c r="K351" s="234" t="s">
        <v>140</v>
      </c>
      <c r="L351" s="239"/>
      <c r="M351" s="240" t="s">
        <v>22</v>
      </c>
      <c r="N351" s="241" t="s">
        <v>46</v>
      </c>
      <c r="O351" s="35"/>
      <c r="P351" s="188">
        <f>O351*H351</f>
        <v>0</v>
      </c>
      <c r="Q351" s="188">
        <v>0.004</v>
      </c>
      <c r="R351" s="188">
        <f>Q351*H351</f>
        <v>0.008</v>
      </c>
      <c r="S351" s="188">
        <v>0</v>
      </c>
      <c r="T351" s="189">
        <f>S351*H351</f>
        <v>0</v>
      </c>
      <c r="AR351" s="17" t="s">
        <v>178</v>
      </c>
      <c r="AT351" s="17" t="s">
        <v>321</v>
      </c>
      <c r="AU351" s="17" t="s">
        <v>84</v>
      </c>
      <c r="AY351" s="17" t="s">
        <v>130</v>
      </c>
      <c r="BE351" s="190">
        <f>IF(N351="základní",J351,0)</f>
        <v>0</v>
      </c>
      <c r="BF351" s="190">
        <f>IF(N351="snížená",J351,0)</f>
        <v>0</v>
      </c>
      <c r="BG351" s="190">
        <f>IF(N351="zákl. přenesená",J351,0)</f>
        <v>0</v>
      </c>
      <c r="BH351" s="190">
        <f>IF(N351="sníž. přenesená",J351,0)</f>
        <v>0</v>
      </c>
      <c r="BI351" s="190">
        <f>IF(N351="nulová",J351,0)</f>
        <v>0</v>
      </c>
      <c r="BJ351" s="17" t="s">
        <v>23</v>
      </c>
      <c r="BK351" s="190">
        <f>ROUND(I351*H351,2)</f>
        <v>0</v>
      </c>
      <c r="BL351" s="17" t="s">
        <v>135</v>
      </c>
      <c r="BM351" s="17" t="s">
        <v>638</v>
      </c>
    </row>
    <row r="352" spans="2:47" s="1" customFormat="1" ht="27">
      <c r="B352" s="34"/>
      <c r="C352" s="56"/>
      <c r="D352" s="195" t="s">
        <v>159</v>
      </c>
      <c r="E352" s="56"/>
      <c r="F352" s="245" t="s">
        <v>639</v>
      </c>
      <c r="G352" s="56"/>
      <c r="H352" s="56"/>
      <c r="I352" s="152"/>
      <c r="J352" s="56"/>
      <c r="K352" s="56"/>
      <c r="L352" s="54"/>
      <c r="M352" s="71"/>
      <c r="N352" s="35"/>
      <c r="O352" s="35"/>
      <c r="P352" s="35"/>
      <c r="Q352" s="35"/>
      <c r="R352" s="35"/>
      <c r="S352" s="35"/>
      <c r="T352" s="72"/>
      <c r="AT352" s="17" t="s">
        <v>159</v>
      </c>
      <c r="AU352" s="17" t="s">
        <v>84</v>
      </c>
    </row>
    <row r="353" spans="2:65" s="1" customFormat="1" ht="44.25" customHeight="1">
      <c r="B353" s="34"/>
      <c r="C353" s="232" t="s">
        <v>640</v>
      </c>
      <c r="D353" s="232" t="s">
        <v>321</v>
      </c>
      <c r="E353" s="233" t="s">
        <v>641</v>
      </c>
      <c r="F353" s="234" t="s">
        <v>642</v>
      </c>
      <c r="G353" s="235" t="s">
        <v>475</v>
      </c>
      <c r="H353" s="236">
        <v>6</v>
      </c>
      <c r="I353" s="237"/>
      <c r="J353" s="238">
        <f>ROUND(I353*H353,2)</f>
        <v>0</v>
      </c>
      <c r="K353" s="234" t="s">
        <v>140</v>
      </c>
      <c r="L353" s="239"/>
      <c r="M353" s="240" t="s">
        <v>22</v>
      </c>
      <c r="N353" s="241" t="s">
        <v>46</v>
      </c>
      <c r="O353" s="35"/>
      <c r="P353" s="188">
        <f>O353*H353</f>
        <v>0</v>
      </c>
      <c r="Q353" s="188">
        <v>0.006</v>
      </c>
      <c r="R353" s="188">
        <f>Q353*H353</f>
        <v>0.036000000000000004</v>
      </c>
      <c r="S353" s="188">
        <v>0</v>
      </c>
      <c r="T353" s="189">
        <f>S353*H353</f>
        <v>0</v>
      </c>
      <c r="AR353" s="17" t="s">
        <v>178</v>
      </c>
      <c r="AT353" s="17" t="s">
        <v>321</v>
      </c>
      <c r="AU353" s="17" t="s">
        <v>84</v>
      </c>
      <c r="AY353" s="17" t="s">
        <v>130</v>
      </c>
      <c r="BE353" s="190">
        <f>IF(N353="základní",J353,0)</f>
        <v>0</v>
      </c>
      <c r="BF353" s="190">
        <f>IF(N353="snížená",J353,0)</f>
        <v>0</v>
      </c>
      <c r="BG353" s="190">
        <f>IF(N353="zákl. přenesená",J353,0)</f>
        <v>0</v>
      </c>
      <c r="BH353" s="190">
        <f>IF(N353="sníž. přenesená",J353,0)</f>
        <v>0</v>
      </c>
      <c r="BI353" s="190">
        <f>IF(N353="nulová",J353,0)</f>
        <v>0</v>
      </c>
      <c r="BJ353" s="17" t="s">
        <v>23</v>
      </c>
      <c r="BK353" s="190">
        <f>ROUND(I353*H353,2)</f>
        <v>0</v>
      </c>
      <c r="BL353" s="17" t="s">
        <v>135</v>
      </c>
      <c r="BM353" s="17" t="s">
        <v>643</v>
      </c>
    </row>
    <row r="354" spans="2:47" s="1" customFormat="1" ht="27">
      <c r="B354" s="34"/>
      <c r="C354" s="56"/>
      <c r="D354" s="195" t="s">
        <v>159</v>
      </c>
      <c r="E354" s="56"/>
      <c r="F354" s="245" t="s">
        <v>644</v>
      </c>
      <c r="G354" s="56"/>
      <c r="H354" s="56"/>
      <c r="I354" s="152"/>
      <c r="J354" s="56"/>
      <c r="K354" s="56"/>
      <c r="L354" s="54"/>
      <c r="M354" s="71"/>
      <c r="N354" s="35"/>
      <c r="O354" s="35"/>
      <c r="P354" s="35"/>
      <c r="Q354" s="35"/>
      <c r="R354" s="35"/>
      <c r="S354" s="35"/>
      <c r="T354" s="72"/>
      <c r="AT354" s="17" t="s">
        <v>159</v>
      </c>
      <c r="AU354" s="17" t="s">
        <v>84</v>
      </c>
    </row>
    <row r="355" spans="2:65" s="1" customFormat="1" ht="44.25" customHeight="1">
      <c r="B355" s="34"/>
      <c r="C355" s="232" t="s">
        <v>645</v>
      </c>
      <c r="D355" s="232" t="s">
        <v>321</v>
      </c>
      <c r="E355" s="233" t="s">
        <v>646</v>
      </c>
      <c r="F355" s="234" t="s">
        <v>647</v>
      </c>
      <c r="G355" s="235" t="s">
        <v>475</v>
      </c>
      <c r="H355" s="236">
        <v>2</v>
      </c>
      <c r="I355" s="237"/>
      <c r="J355" s="238">
        <f>ROUND(I355*H355,2)</f>
        <v>0</v>
      </c>
      <c r="K355" s="234" t="s">
        <v>140</v>
      </c>
      <c r="L355" s="239"/>
      <c r="M355" s="240" t="s">
        <v>22</v>
      </c>
      <c r="N355" s="241" t="s">
        <v>46</v>
      </c>
      <c r="O355" s="35"/>
      <c r="P355" s="188">
        <f>O355*H355</f>
        <v>0</v>
      </c>
      <c r="Q355" s="188">
        <v>0.003</v>
      </c>
      <c r="R355" s="188">
        <f>Q355*H355</f>
        <v>0.006</v>
      </c>
      <c r="S355" s="188">
        <v>0</v>
      </c>
      <c r="T355" s="189">
        <f>S355*H355</f>
        <v>0</v>
      </c>
      <c r="AR355" s="17" t="s">
        <v>178</v>
      </c>
      <c r="AT355" s="17" t="s">
        <v>321</v>
      </c>
      <c r="AU355" s="17" t="s">
        <v>84</v>
      </c>
      <c r="AY355" s="17" t="s">
        <v>130</v>
      </c>
      <c r="BE355" s="190">
        <f>IF(N355="základní",J355,0)</f>
        <v>0</v>
      </c>
      <c r="BF355" s="190">
        <f>IF(N355="snížená",J355,0)</f>
        <v>0</v>
      </c>
      <c r="BG355" s="190">
        <f>IF(N355="zákl. přenesená",J355,0)</f>
        <v>0</v>
      </c>
      <c r="BH355" s="190">
        <f>IF(N355="sníž. přenesená",J355,0)</f>
        <v>0</v>
      </c>
      <c r="BI355" s="190">
        <f>IF(N355="nulová",J355,0)</f>
        <v>0</v>
      </c>
      <c r="BJ355" s="17" t="s">
        <v>23</v>
      </c>
      <c r="BK355" s="190">
        <f>ROUND(I355*H355,2)</f>
        <v>0</v>
      </c>
      <c r="BL355" s="17" t="s">
        <v>135</v>
      </c>
      <c r="BM355" s="17" t="s">
        <v>648</v>
      </c>
    </row>
    <row r="356" spans="2:47" s="1" customFormat="1" ht="27">
      <c r="B356" s="34"/>
      <c r="C356" s="56"/>
      <c r="D356" s="195" t="s">
        <v>159</v>
      </c>
      <c r="E356" s="56"/>
      <c r="F356" s="245" t="s">
        <v>649</v>
      </c>
      <c r="G356" s="56"/>
      <c r="H356" s="56"/>
      <c r="I356" s="152"/>
      <c r="J356" s="56"/>
      <c r="K356" s="56"/>
      <c r="L356" s="54"/>
      <c r="M356" s="71"/>
      <c r="N356" s="35"/>
      <c r="O356" s="35"/>
      <c r="P356" s="35"/>
      <c r="Q356" s="35"/>
      <c r="R356" s="35"/>
      <c r="S356" s="35"/>
      <c r="T356" s="72"/>
      <c r="AT356" s="17" t="s">
        <v>159</v>
      </c>
      <c r="AU356" s="17" t="s">
        <v>84</v>
      </c>
    </row>
    <row r="357" spans="2:65" s="1" customFormat="1" ht="22.5" customHeight="1">
      <c r="B357" s="34"/>
      <c r="C357" s="179" t="s">
        <v>650</v>
      </c>
      <c r="D357" s="179" t="s">
        <v>131</v>
      </c>
      <c r="E357" s="180" t="s">
        <v>651</v>
      </c>
      <c r="F357" s="181" t="s">
        <v>652</v>
      </c>
      <c r="G357" s="182" t="s">
        <v>475</v>
      </c>
      <c r="H357" s="183">
        <v>3</v>
      </c>
      <c r="I357" s="184"/>
      <c r="J357" s="185">
        <f>ROUND(I357*H357,2)</f>
        <v>0</v>
      </c>
      <c r="K357" s="181" t="s">
        <v>140</v>
      </c>
      <c r="L357" s="54"/>
      <c r="M357" s="186" t="s">
        <v>22</v>
      </c>
      <c r="N357" s="187" t="s">
        <v>46</v>
      </c>
      <c r="O357" s="35"/>
      <c r="P357" s="188">
        <f>O357*H357</f>
        <v>0</v>
      </c>
      <c r="Q357" s="188">
        <v>0.10941</v>
      </c>
      <c r="R357" s="188">
        <f>Q357*H357</f>
        <v>0.32822999999999997</v>
      </c>
      <c r="S357" s="188">
        <v>0</v>
      </c>
      <c r="T357" s="189">
        <f>S357*H357</f>
        <v>0</v>
      </c>
      <c r="AR357" s="17" t="s">
        <v>135</v>
      </c>
      <c r="AT357" s="17" t="s">
        <v>131</v>
      </c>
      <c r="AU357" s="17" t="s">
        <v>84</v>
      </c>
      <c r="AY357" s="17" t="s">
        <v>130</v>
      </c>
      <c r="BE357" s="190">
        <f>IF(N357="základní",J357,0)</f>
        <v>0</v>
      </c>
      <c r="BF357" s="190">
        <f>IF(N357="snížená",J357,0)</f>
        <v>0</v>
      </c>
      <c r="BG357" s="190">
        <f>IF(N357="zákl. přenesená",J357,0)</f>
        <v>0</v>
      </c>
      <c r="BH357" s="190">
        <f>IF(N357="sníž. přenesená",J357,0)</f>
        <v>0</v>
      </c>
      <c r="BI357" s="190">
        <f>IF(N357="nulová",J357,0)</f>
        <v>0</v>
      </c>
      <c r="BJ357" s="17" t="s">
        <v>23</v>
      </c>
      <c r="BK357" s="190">
        <f>ROUND(I357*H357,2)</f>
        <v>0</v>
      </c>
      <c r="BL357" s="17" t="s">
        <v>135</v>
      </c>
      <c r="BM357" s="17" t="s">
        <v>653</v>
      </c>
    </row>
    <row r="358" spans="2:51" s="11" customFormat="1" ht="13.5">
      <c r="B358" s="193"/>
      <c r="C358" s="194"/>
      <c r="D358" s="195" t="s">
        <v>146</v>
      </c>
      <c r="E358" s="196" t="s">
        <v>22</v>
      </c>
      <c r="F358" s="197" t="s">
        <v>142</v>
      </c>
      <c r="G358" s="194"/>
      <c r="H358" s="198">
        <v>3</v>
      </c>
      <c r="I358" s="199"/>
      <c r="J358" s="194"/>
      <c r="K358" s="194"/>
      <c r="L358" s="200"/>
      <c r="M358" s="201"/>
      <c r="N358" s="202"/>
      <c r="O358" s="202"/>
      <c r="P358" s="202"/>
      <c r="Q358" s="202"/>
      <c r="R358" s="202"/>
      <c r="S358" s="202"/>
      <c r="T358" s="203"/>
      <c r="AT358" s="204" t="s">
        <v>146</v>
      </c>
      <c r="AU358" s="204" t="s">
        <v>84</v>
      </c>
      <c r="AV358" s="11" t="s">
        <v>84</v>
      </c>
      <c r="AW358" s="11" t="s">
        <v>38</v>
      </c>
      <c r="AX358" s="11" t="s">
        <v>23</v>
      </c>
      <c r="AY358" s="204" t="s">
        <v>130</v>
      </c>
    </row>
    <row r="359" spans="2:65" s="1" customFormat="1" ht="31.5" customHeight="1">
      <c r="B359" s="34"/>
      <c r="C359" s="232" t="s">
        <v>654</v>
      </c>
      <c r="D359" s="232" t="s">
        <v>321</v>
      </c>
      <c r="E359" s="233" t="s">
        <v>655</v>
      </c>
      <c r="F359" s="234" t="s">
        <v>656</v>
      </c>
      <c r="G359" s="235" t="s">
        <v>475</v>
      </c>
      <c r="H359" s="236">
        <v>3</v>
      </c>
      <c r="I359" s="237"/>
      <c r="J359" s="238">
        <f>ROUND(I359*H359,2)</f>
        <v>0</v>
      </c>
      <c r="K359" s="234" t="s">
        <v>140</v>
      </c>
      <c r="L359" s="239"/>
      <c r="M359" s="240" t="s">
        <v>22</v>
      </c>
      <c r="N359" s="241" t="s">
        <v>46</v>
      </c>
      <c r="O359" s="35"/>
      <c r="P359" s="188">
        <f>O359*H359</f>
        <v>0</v>
      </c>
      <c r="Q359" s="188">
        <v>0.0061</v>
      </c>
      <c r="R359" s="188">
        <f>Q359*H359</f>
        <v>0.0183</v>
      </c>
      <c r="S359" s="188">
        <v>0</v>
      </c>
      <c r="T359" s="189">
        <f>S359*H359</f>
        <v>0</v>
      </c>
      <c r="AR359" s="17" t="s">
        <v>178</v>
      </c>
      <c r="AT359" s="17" t="s">
        <v>321</v>
      </c>
      <c r="AU359" s="17" t="s">
        <v>84</v>
      </c>
      <c r="AY359" s="17" t="s">
        <v>130</v>
      </c>
      <c r="BE359" s="190">
        <f>IF(N359="základní",J359,0)</f>
        <v>0</v>
      </c>
      <c r="BF359" s="190">
        <f>IF(N359="snížená",J359,0)</f>
        <v>0</v>
      </c>
      <c r="BG359" s="190">
        <f>IF(N359="zákl. přenesená",J359,0)</f>
        <v>0</v>
      </c>
      <c r="BH359" s="190">
        <f>IF(N359="sníž. přenesená",J359,0)</f>
        <v>0</v>
      </c>
      <c r="BI359" s="190">
        <f>IF(N359="nulová",J359,0)</f>
        <v>0</v>
      </c>
      <c r="BJ359" s="17" t="s">
        <v>23</v>
      </c>
      <c r="BK359" s="190">
        <f>ROUND(I359*H359,2)</f>
        <v>0</v>
      </c>
      <c r="BL359" s="17" t="s">
        <v>135</v>
      </c>
      <c r="BM359" s="17" t="s">
        <v>657</v>
      </c>
    </row>
    <row r="360" spans="2:51" s="11" customFormat="1" ht="13.5">
      <c r="B360" s="193"/>
      <c r="C360" s="194"/>
      <c r="D360" s="195" t="s">
        <v>146</v>
      </c>
      <c r="E360" s="196" t="s">
        <v>22</v>
      </c>
      <c r="F360" s="197" t="s">
        <v>142</v>
      </c>
      <c r="G360" s="194"/>
      <c r="H360" s="198">
        <v>3</v>
      </c>
      <c r="I360" s="199"/>
      <c r="J360" s="194"/>
      <c r="K360" s="194"/>
      <c r="L360" s="200"/>
      <c r="M360" s="201"/>
      <c r="N360" s="202"/>
      <c r="O360" s="202"/>
      <c r="P360" s="202"/>
      <c r="Q360" s="202"/>
      <c r="R360" s="202"/>
      <c r="S360" s="202"/>
      <c r="T360" s="203"/>
      <c r="AT360" s="204" t="s">
        <v>146</v>
      </c>
      <c r="AU360" s="204" t="s">
        <v>84</v>
      </c>
      <c r="AV360" s="11" t="s">
        <v>84</v>
      </c>
      <c r="AW360" s="11" t="s">
        <v>38</v>
      </c>
      <c r="AX360" s="11" t="s">
        <v>23</v>
      </c>
      <c r="AY360" s="204" t="s">
        <v>130</v>
      </c>
    </row>
    <row r="361" spans="2:65" s="1" customFormat="1" ht="22.5" customHeight="1">
      <c r="B361" s="34"/>
      <c r="C361" s="179" t="s">
        <v>658</v>
      </c>
      <c r="D361" s="179" t="s">
        <v>131</v>
      </c>
      <c r="E361" s="180" t="s">
        <v>659</v>
      </c>
      <c r="F361" s="181" t="s">
        <v>660</v>
      </c>
      <c r="G361" s="182" t="s">
        <v>134</v>
      </c>
      <c r="H361" s="183">
        <v>46.172</v>
      </c>
      <c r="I361" s="184"/>
      <c r="J361" s="185">
        <f>ROUND(I361*H361,2)</f>
        <v>0</v>
      </c>
      <c r="K361" s="181" t="s">
        <v>22</v>
      </c>
      <c r="L361" s="54"/>
      <c r="M361" s="186" t="s">
        <v>22</v>
      </c>
      <c r="N361" s="187" t="s">
        <v>46</v>
      </c>
      <c r="O361" s="35"/>
      <c r="P361" s="188">
        <f>O361*H361</f>
        <v>0</v>
      </c>
      <c r="Q361" s="188">
        <v>0</v>
      </c>
      <c r="R361" s="188">
        <f>Q361*H361</f>
        <v>0</v>
      </c>
      <c r="S361" s="188">
        <v>0</v>
      </c>
      <c r="T361" s="189">
        <f>S361*H361</f>
        <v>0</v>
      </c>
      <c r="AR361" s="17" t="s">
        <v>135</v>
      </c>
      <c r="AT361" s="17" t="s">
        <v>131</v>
      </c>
      <c r="AU361" s="17" t="s">
        <v>84</v>
      </c>
      <c r="AY361" s="17" t="s">
        <v>130</v>
      </c>
      <c r="BE361" s="190">
        <f>IF(N361="základní",J361,0)</f>
        <v>0</v>
      </c>
      <c r="BF361" s="190">
        <f>IF(N361="snížená",J361,0)</f>
        <v>0</v>
      </c>
      <c r="BG361" s="190">
        <f>IF(N361="zákl. přenesená",J361,0)</f>
        <v>0</v>
      </c>
      <c r="BH361" s="190">
        <f>IF(N361="sníž. přenesená",J361,0)</f>
        <v>0</v>
      </c>
      <c r="BI361" s="190">
        <f>IF(N361="nulová",J361,0)</f>
        <v>0</v>
      </c>
      <c r="BJ361" s="17" t="s">
        <v>23</v>
      </c>
      <c r="BK361" s="190">
        <f>ROUND(I361*H361,2)</f>
        <v>0</v>
      </c>
      <c r="BL361" s="17" t="s">
        <v>135</v>
      </c>
      <c r="BM361" s="17" t="s">
        <v>661</v>
      </c>
    </row>
    <row r="362" spans="2:47" s="1" customFormat="1" ht="27">
      <c r="B362" s="34"/>
      <c r="C362" s="56"/>
      <c r="D362" s="205" t="s">
        <v>159</v>
      </c>
      <c r="E362" s="56"/>
      <c r="F362" s="206" t="s">
        <v>662</v>
      </c>
      <c r="G362" s="56"/>
      <c r="H362" s="56"/>
      <c r="I362" s="152"/>
      <c r="J362" s="56"/>
      <c r="K362" s="56"/>
      <c r="L362" s="54"/>
      <c r="M362" s="71"/>
      <c r="N362" s="35"/>
      <c r="O362" s="35"/>
      <c r="P362" s="35"/>
      <c r="Q362" s="35"/>
      <c r="R362" s="35"/>
      <c r="S362" s="35"/>
      <c r="T362" s="72"/>
      <c r="AT362" s="17" t="s">
        <v>159</v>
      </c>
      <c r="AU362" s="17" t="s">
        <v>84</v>
      </c>
    </row>
    <row r="363" spans="2:51" s="11" customFormat="1" ht="13.5">
      <c r="B363" s="193"/>
      <c r="C363" s="194"/>
      <c r="D363" s="205" t="s">
        <v>146</v>
      </c>
      <c r="E363" s="218" t="s">
        <v>22</v>
      </c>
      <c r="F363" s="219" t="s">
        <v>663</v>
      </c>
      <c r="G363" s="194"/>
      <c r="H363" s="220">
        <v>5</v>
      </c>
      <c r="I363" s="199"/>
      <c r="J363" s="194"/>
      <c r="K363" s="194"/>
      <c r="L363" s="200"/>
      <c r="M363" s="201"/>
      <c r="N363" s="202"/>
      <c r="O363" s="202"/>
      <c r="P363" s="202"/>
      <c r="Q363" s="202"/>
      <c r="R363" s="202"/>
      <c r="S363" s="202"/>
      <c r="T363" s="203"/>
      <c r="AT363" s="204" t="s">
        <v>146</v>
      </c>
      <c r="AU363" s="204" t="s">
        <v>84</v>
      </c>
      <c r="AV363" s="11" t="s">
        <v>84</v>
      </c>
      <c r="AW363" s="11" t="s">
        <v>38</v>
      </c>
      <c r="AX363" s="11" t="s">
        <v>75</v>
      </c>
      <c r="AY363" s="204" t="s">
        <v>130</v>
      </c>
    </row>
    <row r="364" spans="2:51" s="12" customFormat="1" ht="13.5">
      <c r="B364" s="207"/>
      <c r="C364" s="208"/>
      <c r="D364" s="205" t="s">
        <v>146</v>
      </c>
      <c r="E364" s="209" t="s">
        <v>22</v>
      </c>
      <c r="F364" s="210" t="s">
        <v>664</v>
      </c>
      <c r="G364" s="208"/>
      <c r="H364" s="211" t="s">
        <v>22</v>
      </c>
      <c r="I364" s="212"/>
      <c r="J364" s="208"/>
      <c r="K364" s="208"/>
      <c r="L364" s="213"/>
      <c r="M364" s="214"/>
      <c r="N364" s="215"/>
      <c r="O364" s="215"/>
      <c r="P364" s="215"/>
      <c r="Q364" s="215"/>
      <c r="R364" s="215"/>
      <c r="S364" s="215"/>
      <c r="T364" s="216"/>
      <c r="AT364" s="217" t="s">
        <v>146</v>
      </c>
      <c r="AU364" s="217" t="s">
        <v>84</v>
      </c>
      <c r="AV364" s="12" t="s">
        <v>23</v>
      </c>
      <c r="AW364" s="12" t="s">
        <v>38</v>
      </c>
      <c r="AX364" s="12" t="s">
        <v>75</v>
      </c>
      <c r="AY364" s="217" t="s">
        <v>130</v>
      </c>
    </row>
    <row r="365" spans="2:51" s="11" customFormat="1" ht="13.5">
      <c r="B365" s="193"/>
      <c r="C365" s="194"/>
      <c r="D365" s="205" t="s">
        <v>146</v>
      </c>
      <c r="E365" s="218" t="s">
        <v>22</v>
      </c>
      <c r="F365" s="219" t="s">
        <v>665</v>
      </c>
      <c r="G365" s="194"/>
      <c r="H365" s="220">
        <v>3.688</v>
      </c>
      <c r="I365" s="199"/>
      <c r="J365" s="194"/>
      <c r="K365" s="194"/>
      <c r="L365" s="200"/>
      <c r="M365" s="201"/>
      <c r="N365" s="202"/>
      <c r="O365" s="202"/>
      <c r="P365" s="202"/>
      <c r="Q365" s="202"/>
      <c r="R365" s="202"/>
      <c r="S365" s="202"/>
      <c r="T365" s="203"/>
      <c r="AT365" s="204" t="s">
        <v>146</v>
      </c>
      <c r="AU365" s="204" t="s">
        <v>84</v>
      </c>
      <c r="AV365" s="11" t="s">
        <v>84</v>
      </c>
      <c r="AW365" s="11" t="s">
        <v>38</v>
      </c>
      <c r="AX365" s="11" t="s">
        <v>75</v>
      </c>
      <c r="AY365" s="204" t="s">
        <v>130</v>
      </c>
    </row>
    <row r="366" spans="2:51" s="11" customFormat="1" ht="13.5">
      <c r="B366" s="193"/>
      <c r="C366" s="194"/>
      <c r="D366" s="205" t="s">
        <v>146</v>
      </c>
      <c r="E366" s="218" t="s">
        <v>22</v>
      </c>
      <c r="F366" s="219" t="s">
        <v>666</v>
      </c>
      <c r="G366" s="194"/>
      <c r="H366" s="220">
        <v>3.813</v>
      </c>
      <c r="I366" s="199"/>
      <c r="J366" s="194"/>
      <c r="K366" s="194"/>
      <c r="L366" s="200"/>
      <c r="M366" s="201"/>
      <c r="N366" s="202"/>
      <c r="O366" s="202"/>
      <c r="P366" s="202"/>
      <c r="Q366" s="202"/>
      <c r="R366" s="202"/>
      <c r="S366" s="202"/>
      <c r="T366" s="203"/>
      <c r="AT366" s="204" t="s">
        <v>146</v>
      </c>
      <c r="AU366" s="204" t="s">
        <v>84</v>
      </c>
      <c r="AV366" s="11" t="s">
        <v>84</v>
      </c>
      <c r="AW366" s="11" t="s">
        <v>38</v>
      </c>
      <c r="AX366" s="11" t="s">
        <v>75</v>
      </c>
      <c r="AY366" s="204" t="s">
        <v>130</v>
      </c>
    </row>
    <row r="367" spans="2:51" s="11" customFormat="1" ht="13.5">
      <c r="B367" s="193"/>
      <c r="C367" s="194"/>
      <c r="D367" s="205" t="s">
        <v>146</v>
      </c>
      <c r="E367" s="218" t="s">
        <v>22</v>
      </c>
      <c r="F367" s="219" t="s">
        <v>667</v>
      </c>
      <c r="G367" s="194"/>
      <c r="H367" s="220">
        <v>1.333</v>
      </c>
      <c r="I367" s="199"/>
      <c r="J367" s="194"/>
      <c r="K367" s="194"/>
      <c r="L367" s="200"/>
      <c r="M367" s="201"/>
      <c r="N367" s="202"/>
      <c r="O367" s="202"/>
      <c r="P367" s="202"/>
      <c r="Q367" s="202"/>
      <c r="R367" s="202"/>
      <c r="S367" s="202"/>
      <c r="T367" s="203"/>
      <c r="AT367" s="204" t="s">
        <v>146</v>
      </c>
      <c r="AU367" s="204" t="s">
        <v>84</v>
      </c>
      <c r="AV367" s="11" t="s">
        <v>84</v>
      </c>
      <c r="AW367" s="11" t="s">
        <v>38</v>
      </c>
      <c r="AX367" s="11" t="s">
        <v>75</v>
      </c>
      <c r="AY367" s="204" t="s">
        <v>130</v>
      </c>
    </row>
    <row r="368" spans="2:51" s="11" customFormat="1" ht="13.5">
      <c r="B368" s="193"/>
      <c r="C368" s="194"/>
      <c r="D368" s="205" t="s">
        <v>146</v>
      </c>
      <c r="E368" s="218" t="s">
        <v>22</v>
      </c>
      <c r="F368" s="219" t="s">
        <v>668</v>
      </c>
      <c r="G368" s="194"/>
      <c r="H368" s="220">
        <v>12.25</v>
      </c>
      <c r="I368" s="199"/>
      <c r="J368" s="194"/>
      <c r="K368" s="194"/>
      <c r="L368" s="200"/>
      <c r="M368" s="201"/>
      <c r="N368" s="202"/>
      <c r="O368" s="202"/>
      <c r="P368" s="202"/>
      <c r="Q368" s="202"/>
      <c r="R368" s="202"/>
      <c r="S368" s="202"/>
      <c r="T368" s="203"/>
      <c r="AT368" s="204" t="s">
        <v>146</v>
      </c>
      <c r="AU368" s="204" t="s">
        <v>84</v>
      </c>
      <c r="AV368" s="11" t="s">
        <v>84</v>
      </c>
      <c r="AW368" s="11" t="s">
        <v>38</v>
      </c>
      <c r="AX368" s="11" t="s">
        <v>75</v>
      </c>
      <c r="AY368" s="204" t="s">
        <v>130</v>
      </c>
    </row>
    <row r="369" spans="2:51" s="11" customFormat="1" ht="13.5">
      <c r="B369" s="193"/>
      <c r="C369" s="194"/>
      <c r="D369" s="205" t="s">
        <v>146</v>
      </c>
      <c r="E369" s="218" t="s">
        <v>22</v>
      </c>
      <c r="F369" s="219" t="s">
        <v>669</v>
      </c>
      <c r="G369" s="194"/>
      <c r="H369" s="220">
        <v>9</v>
      </c>
      <c r="I369" s="199"/>
      <c r="J369" s="194"/>
      <c r="K369" s="194"/>
      <c r="L369" s="200"/>
      <c r="M369" s="201"/>
      <c r="N369" s="202"/>
      <c r="O369" s="202"/>
      <c r="P369" s="202"/>
      <c r="Q369" s="202"/>
      <c r="R369" s="202"/>
      <c r="S369" s="202"/>
      <c r="T369" s="203"/>
      <c r="AT369" s="204" t="s">
        <v>146</v>
      </c>
      <c r="AU369" s="204" t="s">
        <v>84</v>
      </c>
      <c r="AV369" s="11" t="s">
        <v>84</v>
      </c>
      <c r="AW369" s="11" t="s">
        <v>38</v>
      </c>
      <c r="AX369" s="11" t="s">
        <v>75</v>
      </c>
      <c r="AY369" s="204" t="s">
        <v>130</v>
      </c>
    </row>
    <row r="370" spans="2:51" s="12" customFormat="1" ht="13.5">
      <c r="B370" s="207"/>
      <c r="C370" s="208"/>
      <c r="D370" s="205" t="s">
        <v>146</v>
      </c>
      <c r="E370" s="209" t="s">
        <v>22</v>
      </c>
      <c r="F370" s="210" t="s">
        <v>670</v>
      </c>
      <c r="G370" s="208"/>
      <c r="H370" s="211" t="s">
        <v>22</v>
      </c>
      <c r="I370" s="212"/>
      <c r="J370" s="208"/>
      <c r="K370" s="208"/>
      <c r="L370" s="213"/>
      <c r="M370" s="214"/>
      <c r="N370" s="215"/>
      <c r="O370" s="215"/>
      <c r="P370" s="215"/>
      <c r="Q370" s="215"/>
      <c r="R370" s="215"/>
      <c r="S370" s="215"/>
      <c r="T370" s="216"/>
      <c r="AT370" s="217" t="s">
        <v>146</v>
      </c>
      <c r="AU370" s="217" t="s">
        <v>84</v>
      </c>
      <c r="AV370" s="12" t="s">
        <v>23</v>
      </c>
      <c r="AW370" s="12" t="s">
        <v>38</v>
      </c>
      <c r="AX370" s="12" t="s">
        <v>75</v>
      </c>
      <c r="AY370" s="217" t="s">
        <v>130</v>
      </c>
    </row>
    <row r="371" spans="2:51" s="11" customFormat="1" ht="13.5">
      <c r="B371" s="193"/>
      <c r="C371" s="194"/>
      <c r="D371" s="205" t="s">
        <v>146</v>
      </c>
      <c r="E371" s="218" t="s">
        <v>22</v>
      </c>
      <c r="F371" s="219" t="s">
        <v>671</v>
      </c>
      <c r="G371" s="194"/>
      <c r="H371" s="220">
        <v>3.75</v>
      </c>
      <c r="I371" s="199"/>
      <c r="J371" s="194"/>
      <c r="K371" s="194"/>
      <c r="L371" s="200"/>
      <c r="M371" s="201"/>
      <c r="N371" s="202"/>
      <c r="O371" s="202"/>
      <c r="P371" s="202"/>
      <c r="Q371" s="202"/>
      <c r="R371" s="202"/>
      <c r="S371" s="202"/>
      <c r="T371" s="203"/>
      <c r="AT371" s="204" t="s">
        <v>146</v>
      </c>
      <c r="AU371" s="204" t="s">
        <v>84</v>
      </c>
      <c r="AV371" s="11" t="s">
        <v>84</v>
      </c>
      <c r="AW371" s="11" t="s">
        <v>38</v>
      </c>
      <c r="AX371" s="11" t="s">
        <v>75</v>
      </c>
      <c r="AY371" s="204" t="s">
        <v>130</v>
      </c>
    </row>
    <row r="372" spans="2:51" s="12" customFormat="1" ht="13.5">
      <c r="B372" s="207"/>
      <c r="C372" s="208"/>
      <c r="D372" s="205" t="s">
        <v>146</v>
      </c>
      <c r="E372" s="209" t="s">
        <v>22</v>
      </c>
      <c r="F372" s="210" t="s">
        <v>672</v>
      </c>
      <c r="G372" s="208"/>
      <c r="H372" s="211" t="s">
        <v>22</v>
      </c>
      <c r="I372" s="212"/>
      <c r="J372" s="208"/>
      <c r="K372" s="208"/>
      <c r="L372" s="213"/>
      <c r="M372" s="214"/>
      <c r="N372" s="215"/>
      <c r="O372" s="215"/>
      <c r="P372" s="215"/>
      <c r="Q372" s="215"/>
      <c r="R372" s="215"/>
      <c r="S372" s="215"/>
      <c r="T372" s="216"/>
      <c r="AT372" s="217" t="s">
        <v>146</v>
      </c>
      <c r="AU372" s="217" t="s">
        <v>84</v>
      </c>
      <c r="AV372" s="12" t="s">
        <v>23</v>
      </c>
      <c r="AW372" s="12" t="s">
        <v>38</v>
      </c>
      <c r="AX372" s="12" t="s">
        <v>75</v>
      </c>
      <c r="AY372" s="217" t="s">
        <v>130</v>
      </c>
    </row>
    <row r="373" spans="2:51" s="11" customFormat="1" ht="13.5">
      <c r="B373" s="193"/>
      <c r="C373" s="194"/>
      <c r="D373" s="205" t="s">
        <v>146</v>
      </c>
      <c r="E373" s="218" t="s">
        <v>22</v>
      </c>
      <c r="F373" s="219" t="s">
        <v>673</v>
      </c>
      <c r="G373" s="194"/>
      <c r="H373" s="220">
        <v>2.5</v>
      </c>
      <c r="I373" s="199"/>
      <c r="J373" s="194"/>
      <c r="K373" s="194"/>
      <c r="L373" s="200"/>
      <c r="M373" s="201"/>
      <c r="N373" s="202"/>
      <c r="O373" s="202"/>
      <c r="P373" s="202"/>
      <c r="Q373" s="202"/>
      <c r="R373" s="202"/>
      <c r="S373" s="202"/>
      <c r="T373" s="203"/>
      <c r="AT373" s="204" t="s">
        <v>146</v>
      </c>
      <c r="AU373" s="204" t="s">
        <v>84</v>
      </c>
      <c r="AV373" s="11" t="s">
        <v>84</v>
      </c>
      <c r="AW373" s="11" t="s">
        <v>38</v>
      </c>
      <c r="AX373" s="11" t="s">
        <v>75</v>
      </c>
      <c r="AY373" s="204" t="s">
        <v>130</v>
      </c>
    </row>
    <row r="374" spans="2:51" s="11" customFormat="1" ht="13.5">
      <c r="B374" s="193"/>
      <c r="C374" s="194"/>
      <c r="D374" s="195" t="s">
        <v>146</v>
      </c>
      <c r="E374" s="196" t="s">
        <v>22</v>
      </c>
      <c r="F374" s="197" t="s">
        <v>674</v>
      </c>
      <c r="G374" s="194"/>
      <c r="H374" s="198">
        <v>4.838</v>
      </c>
      <c r="I374" s="199"/>
      <c r="J374" s="194"/>
      <c r="K374" s="194"/>
      <c r="L374" s="200"/>
      <c r="M374" s="201"/>
      <c r="N374" s="202"/>
      <c r="O374" s="202"/>
      <c r="P374" s="202"/>
      <c r="Q374" s="202"/>
      <c r="R374" s="202"/>
      <c r="S374" s="202"/>
      <c r="T374" s="203"/>
      <c r="AT374" s="204" t="s">
        <v>146</v>
      </c>
      <c r="AU374" s="204" t="s">
        <v>84</v>
      </c>
      <c r="AV374" s="11" t="s">
        <v>84</v>
      </c>
      <c r="AW374" s="11" t="s">
        <v>38</v>
      </c>
      <c r="AX374" s="11" t="s">
        <v>75</v>
      </c>
      <c r="AY374" s="204" t="s">
        <v>130</v>
      </c>
    </row>
    <row r="375" spans="2:65" s="1" customFormat="1" ht="22.5" customHeight="1">
      <c r="B375" s="34"/>
      <c r="C375" s="179" t="s">
        <v>29</v>
      </c>
      <c r="D375" s="179" t="s">
        <v>131</v>
      </c>
      <c r="E375" s="180" t="s">
        <v>675</v>
      </c>
      <c r="F375" s="181" t="s">
        <v>676</v>
      </c>
      <c r="G375" s="182" t="s">
        <v>134</v>
      </c>
      <c r="H375" s="183">
        <v>46.172</v>
      </c>
      <c r="I375" s="184"/>
      <c r="J375" s="185">
        <f>ROUND(I375*H375,2)</f>
        <v>0</v>
      </c>
      <c r="K375" s="181" t="s">
        <v>22</v>
      </c>
      <c r="L375" s="54"/>
      <c r="M375" s="186" t="s">
        <v>22</v>
      </c>
      <c r="N375" s="187" t="s">
        <v>46</v>
      </c>
      <c r="O375" s="35"/>
      <c r="P375" s="188">
        <f>O375*H375</f>
        <v>0</v>
      </c>
      <c r="Q375" s="188">
        <v>0</v>
      </c>
      <c r="R375" s="188">
        <f>Q375*H375</f>
        <v>0</v>
      </c>
      <c r="S375" s="188">
        <v>0</v>
      </c>
      <c r="T375" s="189">
        <f>S375*H375</f>
        <v>0</v>
      </c>
      <c r="AR375" s="17" t="s">
        <v>135</v>
      </c>
      <c r="AT375" s="17" t="s">
        <v>131</v>
      </c>
      <c r="AU375" s="17" t="s">
        <v>84</v>
      </c>
      <c r="AY375" s="17" t="s">
        <v>130</v>
      </c>
      <c r="BE375" s="190">
        <f>IF(N375="základní",J375,0)</f>
        <v>0</v>
      </c>
      <c r="BF375" s="190">
        <f>IF(N375="snížená",J375,0)</f>
        <v>0</v>
      </c>
      <c r="BG375" s="190">
        <f>IF(N375="zákl. přenesená",J375,0)</f>
        <v>0</v>
      </c>
      <c r="BH375" s="190">
        <f>IF(N375="sníž. přenesená",J375,0)</f>
        <v>0</v>
      </c>
      <c r="BI375" s="190">
        <f>IF(N375="nulová",J375,0)</f>
        <v>0</v>
      </c>
      <c r="BJ375" s="17" t="s">
        <v>23</v>
      </c>
      <c r="BK375" s="190">
        <f>ROUND(I375*H375,2)</f>
        <v>0</v>
      </c>
      <c r="BL375" s="17" t="s">
        <v>135</v>
      </c>
      <c r="BM375" s="17" t="s">
        <v>677</v>
      </c>
    </row>
    <row r="376" spans="2:47" s="1" customFormat="1" ht="27">
      <c r="B376" s="34"/>
      <c r="C376" s="56"/>
      <c r="D376" s="205" t="s">
        <v>159</v>
      </c>
      <c r="E376" s="56"/>
      <c r="F376" s="206" t="s">
        <v>662</v>
      </c>
      <c r="G376" s="56"/>
      <c r="H376" s="56"/>
      <c r="I376" s="152"/>
      <c r="J376" s="56"/>
      <c r="K376" s="56"/>
      <c r="L376" s="54"/>
      <c r="M376" s="71"/>
      <c r="N376" s="35"/>
      <c r="O376" s="35"/>
      <c r="P376" s="35"/>
      <c r="Q376" s="35"/>
      <c r="R376" s="35"/>
      <c r="S376" s="35"/>
      <c r="T376" s="72"/>
      <c r="AT376" s="17" t="s">
        <v>159</v>
      </c>
      <c r="AU376" s="17" t="s">
        <v>84</v>
      </c>
    </row>
    <row r="377" spans="2:51" s="11" customFormat="1" ht="13.5">
      <c r="B377" s="193"/>
      <c r="C377" s="194"/>
      <c r="D377" s="195" t="s">
        <v>146</v>
      </c>
      <c r="E377" s="196" t="s">
        <v>22</v>
      </c>
      <c r="F377" s="197" t="s">
        <v>678</v>
      </c>
      <c r="G377" s="194"/>
      <c r="H377" s="198">
        <v>46.172</v>
      </c>
      <c r="I377" s="199"/>
      <c r="J377" s="194"/>
      <c r="K377" s="194"/>
      <c r="L377" s="200"/>
      <c r="M377" s="201"/>
      <c r="N377" s="202"/>
      <c r="O377" s="202"/>
      <c r="P377" s="202"/>
      <c r="Q377" s="202"/>
      <c r="R377" s="202"/>
      <c r="S377" s="202"/>
      <c r="T377" s="203"/>
      <c r="AT377" s="204" t="s">
        <v>146</v>
      </c>
      <c r="AU377" s="204" t="s">
        <v>84</v>
      </c>
      <c r="AV377" s="11" t="s">
        <v>84</v>
      </c>
      <c r="AW377" s="11" t="s">
        <v>38</v>
      </c>
      <c r="AX377" s="11" t="s">
        <v>75</v>
      </c>
      <c r="AY377" s="204" t="s">
        <v>130</v>
      </c>
    </row>
    <row r="378" spans="2:65" s="1" customFormat="1" ht="31.5" customHeight="1">
      <c r="B378" s="34"/>
      <c r="C378" s="179" t="s">
        <v>679</v>
      </c>
      <c r="D378" s="179" t="s">
        <v>131</v>
      </c>
      <c r="E378" s="180" t="s">
        <v>680</v>
      </c>
      <c r="F378" s="181" t="s">
        <v>681</v>
      </c>
      <c r="G378" s="182" t="s">
        <v>274</v>
      </c>
      <c r="H378" s="183">
        <v>208.2</v>
      </c>
      <c r="I378" s="184"/>
      <c r="J378" s="185">
        <f>ROUND(I378*H378,2)</f>
        <v>0</v>
      </c>
      <c r="K378" s="181" t="s">
        <v>140</v>
      </c>
      <c r="L378" s="54"/>
      <c r="M378" s="186" t="s">
        <v>22</v>
      </c>
      <c r="N378" s="187" t="s">
        <v>46</v>
      </c>
      <c r="O378" s="35"/>
      <c r="P378" s="188">
        <f>O378*H378</f>
        <v>0</v>
      </c>
      <c r="Q378" s="188">
        <v>0</v>
      </c>
      <c r="R378" s="188">
        <f>Q378*H378</f>
        <v>0</v>
      </c>
      <c r="S378" s="188">
        <v>0</v>
      </c>
      <c r="T378" s="189">
        <f>S378*H378</f>
        <v>0</v>
      </c>
      <c r="AR378" s="17" t="s">
        <v>135</v>
      </c>
      <c r="AT378" s="17" t="s">
        <v>131</v>
      </c>
      <c r="AU378" s="17" t="s">
        <v>84</v>
      </c>
      <c r="AY378" s="17" t="s">
        <v>130</v>
      </c>
      <c r="BE378" s="190">
        <f>IF(N378="základní",J378,0)</f>
        <v>0</v>
      </c>
      <c r="BF378" s="190">
        <f>IF(N378="snížená",J378,0)</f>
        <v>0</v>
      </c>
      <c r="BG378" s="190">
        <f>IF(N378="zákl. přenesená",J378,0)</f>
        <v>0</v>
      </c>
      <c r="BH378" s="190">
        <f>IF(N378="sníž. přenesená",J378,0)</f>
        <v>0</v>
      </c>
      <c r="BI378" s="190">
        <f>IF(N378="nulová",J378,0)</f>
        <v>0</v>
      </c>
      <c r="BJ378" s="17" t="s">
        <v>23</v>
      </c>
      <c r="BK378" s="190">
        <f>ROUND(I378*H378,2)</f>
        <v>0</v>
      </c>
      <c r="BL378" s="17" t="s">
        <v>135</v>
      </c>
      <c r="BM378" s="17" t="s">
        <v>682</v>
      </c>
    </row>
    <row r="379" spans="2:51" s="11" customFormat="1" ht="13.5">
      <c r="B379" s="193"/>
      <c r="C379" s="194"/>
      <c r="D379" s="195" t="s">
        <v>146</v>
      </c>
      <c r="E379" s="196" t="s">
        <v>22</v>
      </c>
      <c r="F379" s="197" t="s">
        <v>683</v>
      </c>
      <c r="G379" s="194"/>
      <c r="H379" s="198">
        <v>208.2</v>
      </c>
      <c r="I379" s="199"/>
      <c r="J379" s="194"/>
      <c r="K379" s="194"/>
      <c r="L379" s="200"/>
      <c r="M379" s="201"/>
      <c r="N379" s="202"/>
      <c r="O379" s="202"/>
      <c r="P379" s="202"/>
      <c r="Q379" s="202"/>
      <c r="R379" s="202"/>
      <c r="S379" s="202"/>
      <c r="T379" s="203"/>
      <c r="AT379" s="204" t="s">
        <v>146</v>
      </c>
      <c r="AU379" s="204" t="s">
        <v>84</v>
      </c>
      <c r="AV379" s="11" t="s">
        <v>84</v>
      </c>
      <c r="AW379" s="11" t="s">
        <v>38</v>
      </c>
      <c r="AX379" s="11" t="s">
        <v>23</v>
      </c>
      <c r="AY379" s="204" t="s">
        <v>130</v>
      </c>
    </row>
    <row r="380" spans="2:65" s="1" customFormat="1" ht="31.5" customHeight="1">
      <c r="B380" s="34"/>
      <c r="C380" s="179" t="s">
        <v>684</v>
      </c>
      <c r="D380" s="179" t="s">
        <v>131</v>
      </c>
      <c r="E380" s="180" t="s">
        <v>685</v>
      </c>
      <c r="F380" s="181" t="s">
        <v>686</v>
      </c>
      <c r="G380" s="182" t="s">
        <v>134</v>
      </c>
      <c r="H380" s="183">
        <v>2.5</v>
      </c>
      <c r="I380" s="184"/>
      <c r="J380" s="185">
        <f>ROUND(I380*H380,2)</f>
        <v>0</v>
      </c>
      <c r="K380" s="181" t="s">
        <v>140</v>
      </c>
      <c r="L380" s="54"/>
      <c r="M380" s="186" t="s">
        <v>22</v>
      </c>
      <c r="N380" s="187" t="s">
        <v>46</v>
      </c>
      <c r="O380" s="35"/>
      <c r="P380" s="188">
        <f>O380*H380</f>
        <v>0</v>
      </c>
      <c r="Q380" s="188">
        <v>1E-05</v>
      </c>
      <c r="R380" s="188">
        <f>Q380*H380</f>
        <v>2.5E-05</v>
      </c>
      <c r="S380" s="188">
        <v>0</v>
      </c>
      <c r="T380" s="189">
        <f>S380*H380</f>
        <v>0</v>
      </c>
      <c r="AR380" s="17" t="s">
        <v>135</v>
      </c>
      <c r="AT380" s="17" t="s">
        <v>131</v>
      </c>
      <c r="AU380" s="17" t="s">
        <v>84</v>
      </c>
      <c r="AY380" s="17" t="s">
        <v>130</v>
      </c>
      <c r="BE380" s="190">
        <f>IF(N380="základní",J380,0)</f>
        <v>0</v>
      </c>
      <c r="BF380" s="190">
        <f>IF(N380="snížená",J380,0)</f>
        <v>0</v>
      </c>
      <c r="BG380" s="190">
        <f>IF(N380="zákl. přenesená",J380,0)</f>
        <v>0</v>
      </c>
      <c r="BH380" s="190">
        <f>IF(N380="sníž. přenesená",J380,0)</f>
        <v>0</v>
      </c>
      <c r="BI380" s="190">
        <f>IF(N380="nulová",J380,0)</f>
        <v>0</v>
      </c>
      <c r="BJ380" s="17" t="s">
        <v>23</v>
      </c>
      <c r="BK380" s="190">
        <f>ROUND(I380*H380,2)</f>
        <v>0</v>
      </c>
      <c r="BL380" s="17" t="s">
        <v>135</v>
      </c>
      <c r="BM380" s="17" t="s">
        <v>687</v>
      </c>
    </row>
    <row r="381" spans="2:51" s="11" customFormat="1" ht="13.5">
      <c r="B381" s="193"/>
      <c r="C381" s="194"/>
      <c r="D381" s="195" t="s">
        <v>146</v>
      </c>
      <c r="E381" s="196" t="s">
        <v>22</v>
      </c>
      <c r="F381" s="197" t="s">
        <v>688</v>
      </c>
      <c r="G381" s="194"/>
      <c r="H381" s="198">
        <v>2.5</v>
      </c>
      <c r="I381" s="199"/>
      <c r="J381" s="194"/>
      <c r="K381" s="194"/>
      <c r="L381" s="200"/>
      <c r="M381" s="201"/>
      <c r="N381" s="202"/>
      <c r="O381" s="202"/>
      <c r="P381" s="202"/>
      <c r="Q381" s="202"/>
      <c r="R381" s="202"/>
      <c r="S381" s="202"/>
      <c r="T381" s="203"/>
      <c r="AT381" s="204" t="s">
        <v>146</v>
      </c>
      <c r="AU381" s="204" t="s">
        <v>84</v>
      </c>
      <c r="AV381" s="11" t="s">
        <v>84</v>
      </c>
      <c r="AW381" s="11" t="s">
        <v>38</v>
      </c>
      <c r="AX381" s="11" t="s">
        <v>23</v>
      </c>
      <c r="AY381" s="204" t="s">
        <v>130</v>
      </c>
    </row>
    <row r="382" spans="2:65" s="1" customFormat="1" ht="44.25" customHeight="1">
      <c r="B382" s="34"/>
      <c r="C382" s="179" t="s">
        <v>689</v>
      </c>
      <c r="D382" s="179" t="s">
        <v>131</v>
      </c>
      <c r="E382" s="180" t="s">
        <v>690</v>
      </c>
      <c r="F382" s="181" t="s">
        <v>691</v>
      </c>
      <c r="G382" s="182" t="s">
        <v>274</v>
      </c>
      <c r="H382" s="183">
        <v>656</v>
      </c>
      <c r="I382" s="184"/>
      <c r="J382" s="185">
        <f>ROUND(I382*H382,2)</f>
        <v>0</v>
      </c>
      <c r="K382" s="181" t="s">
        <v>140</v>
      </c>
      <c r="L382" s="54"/>
      <c r="M382" s="186" t="s">
        <v>22</v>
      </c>
      <c r="N382" s="187" t="s">
        <v>46</v>
      </c>
      <c r="O382" s="35"/>
      <c r="P382" s="188">
        <f>O382*H382</f>
        <v>0</v>
      </c>
      <c r="Q382" s="188">
        <v>0.1554</v>
      </c>
      <c r="R382" s="188">
        <f>Q382*H382</f>
        <v>101.9424</v>
      </c>
      <c r="S382" s="188">
        <v>0</v>
      </c>
      <c r="T382" s="189">
        <f>S382*H382</f>
        <v>0</v>
      </c>
      <c r="AR382" s="17" t="s">
        <v>135</v>
      </c>
      <c r="AT382" s="17" t="s">
        <v>131</v>
      </c>
      <c r="AU382" s="17" t="s">
        <v>84</v>
      </c>
      <c r="AY382" s="17" t="s">
        <v>130</v>
      </c>
      <c r="BE382" s="190">
        <f>IF(N382="základní",J382,0)</f>
        <v>0</v>
      </c>
      <c r="BF382" s="190">
        <f>IF(N382="snížená",J382,0)</f>
        <v>0</v>
      </c>
      <c r="BG382" s="190">
        <f>IF(N382="zákl. přenesená",J382,0)</f>
        <v>0</v>
      </c>
      <c r="BH382" s="190">
        <f>IF(N382="sníž. přenesená",J382,0)</f>
        <v>0</v>
      </c>
      <c r="BI382" s="190">
        <f>IF(N382="nulová",J382,0)</f>
        <v>0</v>
      </c>
      <c r="BJ382" s="17" t="s">
        <v>23</v>
      </c>
      <c r="BK382" s="190">
        <f>ROUND(I382*H382,2)</f>
        <v>0</v>
      </c>
      <c r="BL382" s="17" t="s">
        <v>135</v>
      </c>
      <c r="BM382" s="17" t="s">
        <v>692</v>
      </c>
    </row>
    <row r="383" spans="2:47" s="1" customFormat="1" ht="94.5">
      <c r="B383" s="34"/>
      <c r="C383" s="56"/>
      <c r="D383" s="205" t="s">
        <v>157</v>
      </c>
      <c r="E383" s="56"/>
      <c r="F383" s="206" t="s">
        <v>693</v>
      </c>
      <c r="G383" s="56"/>
      <c r="H383" s="56"/>
      <c r="I383" s="152"/>
      <c r="J383" s="56"/>
      <c r="K383" s="56"/>
      <c r="L383" s="54"/>
      <c r="M383" s="71"/>
      <c r="N383" s="35"/>
      <c r="O383" s="35"/>
      <c r="P383" s="35"/>
      <c r="Q383" s="35"/>
      <c r="R383" s="35"/>
      <c r="S383" s="35"/>
      <c r="T383" s="72"/>
      <c r="AT383" s="17" t="s">
        <v>157</v>
      </c>
      <c r="AU383" s="17" t="s">
        <v>84</v>
      </c>
    </row>
    <row r="384" spans="2:47" s="1" customFormat="1" ht="27">
      <c r="B384" s="34"/>
      <c r="C384" s="56"/>
      <c r="D384" s="205" t="s">
        <v>159</v>
      </c>
      <c r="E384" s="56"/>
      <c r="F384" s="206" t="s">
        <v>694</v>
      </c>
      <c r="G384" s="56"/>
      <c r="H384" s="56"/>
      <c r="I384" s="152"/>
      <c r="J384" s="56"/>
      <c r="K384" s="56"/>
      <c r="L384" s="54"/>
      <c r="M384" s="71"/>
      <c r="N384" s="35"/>
      <c r="O384" s="35"/>
      <c r="P384" s="35"/>
      <c r="Q384" s="35"/>
      <c r="R384" s="35"/>
      <c r="S384" s="35"/>
      <c r="T384" s="72"/>
      <c r="AT384" s="17" t="s">
        <v>159</v>
      </c>
      <c r="AU384" s="17" t="s">
        <v>84</v>
      </c>
    </row>
    <row r="385" spans="2:51" s="11" customFormat="1" ht="13.5">
      <c r="B385" s="193"/>
      <c r="C385" s="194"/>
      <c r="D385" s="195" t="s">
        <v>146</v>
      </c>
      <c r="E385" s="196" t="s">
        <v>22</v>
      </c>
      <c r="F385" s="197" t="s">
        <v>695</v>
      </c>
      <c r="G385" s="194"/>
      <c r="H385" s="198">
        <v>656</v>
      </c>
      <c r="I385" s="199"/>
      <c r="J385" s="194"/>
      <c r="K385" s="194"/>
      <c r="L385" s="200"/>
      <c r="M385" s="201"/>
      <c r="N385" s="202"/>
      <c r="O385" s="202"/>
      <c r="P385" s="202"/>
      <c r="Q385" s="202"/>
      <c r="R385" s="202"/>
      <c r="S385" s="202"/>
      <c r="T385" s="203"/>
      <c r="AT385" s="204" t="s">
        <v>146</v>
      </c>
      <c r="AU385" s="204" t="s">
        <v>84</v>
      </c>
      <c r="AV385" s="11" t="s">
        <v>84</v>
      </c>
      <c r="AW385" s="11" t="s">
        <v>38</v>
      </c>
      <c r="AX385" s="11" t="s">
        <v>23</v>
      </c>
      <c r="AY385" s="204" t="s">
        <v>130</v>
      </c>
    </row>
    <row r="386" spans="2:65" s="1" customFormat="1" ht="44.25" customHeight="1">
      <c r="B386" s="34"/>
      <c r="C386" s="179" t="s">
        <v>696</v>
      </c>
      <c r="D386" s="179" t="s">
        <v>131</v>
      </c>
      <c r="E386" s="180" t="s">
        <v>697</v>
      </c>
      <c r="F386" s="181" t="s">
        <v>698</v>
      </c>
      <c r="G386" s="182" t="s">
        <v>274</v>
      </c>
      <c r="H386" s="183">
        <v>25</v>
      </c>
      <c r="I386" s="184"/>
      <c r="J386" s="185">
        <f>ROUND(I386*H386,2)</f>
        <v>0</v>
      </c>
      <c r="K386" s="181" t="s">
        <v>140</v>
      </c>
      <c r="L386" s="54"/>
      <c r="M386" s="186" t="s">
        <v>22</v>
      </c>
      <c r="N386" s="187" t="s">
        <v>46</v>
      </c>
      <c r="O386" s="35"/>
      <c r="P386" s="188">
        <f>O386*H386</f>
        <v>0</v>
      </c>
      <c r="Q386" s="188">
        <v>0.1295</v>
      </c>
      <c r="R386" s="188">
        <f>Q386*H386</f>
        <v>3.2375000000000003</v>
      </c>
      <c r="S386" s="188">
        <v>0</v>
      </c>
      <c r="T386" s="189">
        <f>S386*H386</f>
        <v>0</v>
      </c>
      <c r="AR386" s="17" t="s">
        <v>135</v>
      </c>
      <c r="AT386" s="17" t="s">
        <v>131</v>
      </c>
      <c r="AU386" s="17" t="s">
        <v>84</v>
      </c>
      <c r="AY386" s="17" t="s">
        <v>130</v>
      </c>
      <c r="BE386" s="190">
        <f>IF(N386="základní",J386,0)</f>
        <v>0</v>
      </c>
      <c r="BF386" s="190">
        <f>IF(N386="snížená",J386,0)</f>
        <v>0</v>
      </c>
      <c r="BG386" s="190">
        <f>IF(N386="zákl. přenesená",J386,0)</f>
        <v>0</v>
      </c>
      <c r="BH386" s="190">
        <f>IF(N386="sníž. přenesená",J386,0)</f>
        <v>0</v>
      </c>
      <c r="BI386" s="190">
        <f>IF(N386="nulová",J386,0)</f>
        <v>0</v>
      </c>
      <c r="BJ386" s="17" t="s">
        <v>23</v>
      </c>
      <c r="BK386" s="190">
        <f>ROUND(I386*H386,2)</f>
        <v>0</v>
      </c>
      <c r="BL386" s="17" t="s">
        <v>135</v>
      </c>
      <c r="BM386" s="17" t="s">
        <v>699</v>
      </c>
    </row>
    <row r="387" spans="2:47" s="1" customFormat="1" ht="27">
      <c r="B387" s="34"/>
      <c r="C387" s="56"/>
      <c r="D387" s="205" t="s">
        <v>159</v>
      </c>
      <c r="E387" s="56"/>
      <c r="F387" s="206" t="s">
        <v>694</v>
      </c>
      <c r="G387" s="56"/>
      <c r="H387" s="56"/>
      <c r="I387" s="152"/>
      <c r="J387" s="56"/>
      <c r="K387" s="56"/>
      <c r="L387" s="54"/>
      <c r="M387" s="71"/>
      <c r="N387" s="35"/>
      <c r="O387" s="35"/>
      <c r="P387" s="35"/>
      <c r="Q387" s="35"/>
      <c r="R387" s="35"/>
      <c r="S387" s="35"/>
      <c r="T387" s="72"/>
      <c r="AT387" s="17" t="s">
        <v>159</v>
      </c>
      <c r="AU387" s="17" t="s">
        <v>84</v>
      </c>
    </row>
    <row r="388" spans="2:51" s="11" customFormat="1" ht="13.5">
      <c r="B388" s="193"/>
      <c r="C388" s="194"/>
      <c r="D388" s="195" t="s">
        <v>146</v>
      </c>
      <c r="E388" s="196" t="s">
        <v>22</v>
      </c>
      <c r="F388" s="197" t="s">
        <v>271</v>
      </c>
      <c r="G388" s="194"/>
      <c r="H388" s="198">
        <v>25</v>
      </c>
      <c r="I388" s="199"/>
      <c r="J388" s="194"/>
      <c r="K388" s="194"/>
      <c r="L388" s="200"/>
      <c r="M388" s="201"/>
      <c r="N388" s="202"/>
      <c r="O388" s="202"/>
      <c r="P388" s="202"/>
      <c r="Q388" s="202"/>
      <c r="R388" s="202"/>
      <c r="S388" s="202"/>
      <c r="T388" s="203"/>
      <c r="AT388" s="204" t="s">
        <v>146</v>
      </c>
      <c r="AU388" s="204" t="s">
        <v>84</v>
      </c>
      <c r="AV388" s="11" t="s">
        <v>84</v>
      </c>
      <c r="AW388" s="11" t="s">
        <v>38</v>
      </c>
      <c r="AX388" s="11" t="s">
        <v>23</v>
      </c>
      <c r="AY388" s="204" t="s">
        <v>130</v>
      </c>
    </row>
    <row r="389" spans="2:65" s="1" customFormat="1" ht="22.5" customHeight="1">
      <c r="B389" s="34"/>
      <c r="C389" s="232" t="s">
        <v>700</v>
      </c>
      <c r="D389" s="232" t="s">
        <v>321</v>
      </c>
      <c r="E389" s="233" t="s">
        <v>701</v>
      </c>
      <c r="F389" s="234" t="s">
        <v>702</v>
      </c>
      <c r="G389" s="235" t="s">
        <v>475</v>
      </c>
      <c r="H389" s="236">
        <v>25</v>
      </c>
      <c r="I389" s="237"/>
      <c r="J389" s="238">
        <f>ROUND(I389*H389,2)</f>
        <v>0</v>
      </c>
      <c r="K389" s="234" t="s">
        <v>140</v>
      </c>
      <c r="L389" s="239"/>
      <c r="M389" s="240" t="s">
        <v>22</v>
      </c>
      <c r="N389" s="241" t="s">
        <v>46</v>
      </c>
      <c r="O389" s="35"/>
      <c r="P389" s="188">
        <f>O389*H389</f>
        <v>0</v>
      </c>
      <c r="Q389" s="188">
        <v>0.045</v>
      </c>
      <c r="R389" s="188">
        <f>Q389*H389</f>
        <v>1.125</v>
      </c>
      <c r="S389" s="188">
        <v>0</v>
      </c>
      <c r="T389" s="189">
        <f>S389*H389</f>
        <v>0</v>
      </c>
      <c r="AR389" s="17" t="s">
        <v>178</v>
      </c>
      <c r="AT389" s="17" t="s">
        <v>321</v>
      </c>
      <c r="AU389" s="17" t="s">
        <v>84</v>
      </c>
      <c r="AY389" s="17" t="s">
        <v>130</v>
      </c>
      <c r="BE389" s="190">
        <f>IF(N389="základní",J389,0)</f>
        <v>0</v>
      </c>
      <c r="BF389" s="190">
        <f>IF(N389="snížená",J389,0)</f>
        <v>0</v>
      </c>
      <c r="BG389" s="190">
        <f>IF(N389="zákl. přenesená",J389,0)</f>
        <v>0</v>
      </c>
      <c r="BH389" s="190">
        <f>IF(N389="sníž. přenesená",J389,0)</f>
        <v>0</v>
      </c>
      <c r="BI389" s="190">
        <f>IF(N389="nulová",J389,0)</f>
        <v>0</v>
      </c>
      <c r="BJ389" s="17" t="s">
        <v>23</v>
      </c>
      <c r="BK389" s="190">
        <f>ROUND(I389*H389,2)</f>
        <v>0</v>
      </c>
      <c r="BL389" s="17" t="s">
        <v>135</v>
      </c>
      <c r="BM389" s="17" t="s">
        <v>703</v>
      </c>
    </row>
    <row r="390" spans="2:47" s="1" customFormat="1" ht="27">
      <c r="B390" s="34"/>
      <c r="C390" s="56"/>
      <c r="D390" s="205" t="s">
        <v>159</v>
      </c>
      <c r="E390" s="56"/>
      <c r="F390" s="206" t="s">
        <v>704</v>
      </c>
      <c r="G390" s="56"/>
      <c r="H390" s="56"/>
      <c r="I390" s="152"/>
      <c r="J390" s="56"/>
      <c r="K390" s="56"/>
      <c r="L390" s="54"/>
      <c r="M390" s="71"/>
      <c r="N390" s="35"/>
      <c r="O390" s="35"/>
      <c r="P390" s="35"/>
      <c r="Q390" s="35"/>
      <c r="R390" s="35"/>
      <c r="S390" s="35"/>
      <c r="T390" s="72"/>
      <c r="AT390" s="17" t="s">
        <v>159</v>
      </c>
      <c r="AU390" s="17" t="s">
        <v>84</v>
      </c>
    </row>
    <row r="391" spans="2:51" s="11" customFormat="1" ht="13.5">
      <c r="B391" s="193"/>
      <c r="C391" s="194"/>
      <c r="D391" s="195" t="s">
        <v>146</v>
      </c>
      <c r="E391" s="196" t="s">
        <v>22</v>
      </c>
      <c r="F391" s="197" t="s">
        <v>271</v>
      </c>
      <c r="G391" s="194"/>
      <c r="H391" s="198">
        <v>25</v>
      </c>
      <c r="I391" s="199"/>
      <c r="J391" s="194"/>
      <c r="K391" s="194"/>
      <c r="L391" s="200"/>
      <c r="M391" s="201"/>
      <c r="N391" s="202"/>
      <c r="O391" s="202"/>
      <c r="P391" s="202"/>
      <c r="Q391" s="202"/>
      <c r="R391" s="202"/>
      <c r="S391" s="202"/>
      <c r="T391" s="203"/>
      <c r="AT391" s="204" t="s">
        <v>146</v>
      </c>
      <c r="AU391" s="204" t="s">
        <v>84</v>
      </c>
      <c r="AV391" s="11" t="s">
        <v>84</v>
      </c>
      <c r="AW391" s="11" t="s">
        <v>38</v>
      </c>
      <c r="AX391" s="11" t="s">
        <v>23</v>
      </c>
      <c r="AY391" s="204" t="s">
        <v>130</v>
      </c>
    </row>
    <row r="392" spans="2:65" s="1" customFormat="1" ht="22.5" customHeight="1">
      <c r="B392" s="34"/>
      <c r="C392" s="232" t="s">
        <v>705</v>
      </c>
      <c r="D392" s="232" t="s">
        <v>321</v>
      </c>
      <c r="E392" s="233" t="s">
        <v>706</v>
      </c>
      <c r="F392" s="234" t="s">
        <v>707</v>
      </c>
      <c r="G392" s="235" t="s">
        <v>475</v>
      </c>
      <c r="H392" s="236">
        <v>284.3</v>
      </c>
      <c r="I392" s="237"/>
      <c r="J392" s="238">
        <f>ROUND(I392*H392,2)</f>
        <v>0</v>
      </c>
      <c r="K392" s="234" t="s">
        <v>140</v>
      </c>
      <c r="L392" s="239"/>
      <c r="M392" s="240" t="s">
        <v>22</v>
      </c>
      <c r="N392" s="241" t="s">
        <v>46</v>
      </c>
      <c r="O392" s="35"/>
      <c r="P392" s="188">
        <f>O392*H392</f>
        <v>0</v>
      </c>
      <c r="Q392" s="188">
        <v>0.0821</v>
      </c>
      <c r="R392" s="188">
        <f>Q392*H392</f>
        <v>23.341030000000003</v>
      </c>
      <c r="S392" s="188">
        <v>0</v>
      </c>
      <c r="T392" s="189">
        <f>S392*H392</f>
        <v>0</v>
      </c>
      <c r="AR392" s="17" t="s">
        <v>178</v>
      </c>
      <c r="AT392" s="17" t="s">
        <v>321</v>
      </c>
      <c r="AU392" s="17" t="s">
        <v>84</v>
      </c>
      <c r="AY392" s="17" t="s">
        <v>130</v>
      </c>
      <c r="BE392" s="190">
        <f>IF(N392="základní",J392,0)</f>
        <v>0</v>
      </c>
      <c r="BF392" s="190">
        <f>IF(N392="snížená",J392,0)</f>
        <v>0</v>
      </c>
      <c r="BG392" s="190">
        <f>IF(N392="zákl. přenesená",J392,0)</f>
        <v>0</v>
      </c>
      <c r="BH392" s="190">
        <f>IF(N392="sníž. přenesená",J392,0)</f>
        <v>0</v>
      </c>
      <c r="BI392" s="190">
        <f>IF(N392="nulová",J392,0)</f>
        <v>0</v>
      </c>
      <c r="BJ392" s="17" t="s">
        <v>23</v>
      </c>
      <c r="BK392" s="190">
        <f>ROUND(I392*H392,2)</f>
        <v>0</v>
      </c>
      <c r="BL392" s="17" t="s">
        <v>135</v>
      </c>
      <c r="BM392" s="17" t="s">
        <v>708</v>
      </c>
    </row>
    <row r="393" spans="2:51" s="11" customFormat="1" ht="13.5">
      <c r="B393" s="193"/>
      <c r="C393" s="194"/>
      <c r="D393" s="195" t="s">
        <v>146</v>
      </c>
      <c r="E393" s="196" t="s">
        <v>22</v>
      </c>
      <c r="F393" s="197" t="s">
        <v>709</v>
      </c>
      <c r="G393" s="194"/>
      <c r="H393" s="198">
        <v>284.3</v>
      </c>
      <c r="I393" s="199"/>
      <c r="J393" s="194"/>
      <c r="K393" s="194"/>
      <c r="L393" s="200"/>
      <c r="M393" s="201"/>
      <c r="N393" s="202"/>
      <c r="O393" s="202"/>
      <c r="P393" s="202"/>
      <c r="Q393" s="202"/>
      <c r="R393" s="202"/>
      <c r="S393" s="202"/>
      <c r="T393" s="203"/>
      <c r="AT393" s="204" t="s">
        <v>146</v>
      </c>
      <c r="AU393" s="204" t="s">
        <v>84</v>
      </c>
      <c r="AV393" s="11" t="s">
        <v>84</v>
      </c>
      <c r="AW393" s="11" t="s">
        <v>38</v>
      </c>
      <c r="AX393" s="11" t="s">
        <v>23</v>
      </c>
      <c r="AY393" s="204" t="s">
        <v>130</v>
      </c>
    </row>
    <row r="394" spans="2:65" s="1" customFormat="1" ht="31.5" customHeight="1">
      <c r="B394" s="34"/>
      <c r="C394" s="232" t="s">
        <v>710</v>
      </c>
      <c r="D394" s="232" t="s">
        <v>321</v>
      </c>
      <c r="E394" s="233" t="s">
        <v>711</v>
      </c>
      <c r="F394" s="234" t="s">
        <v>712</v>
      </c>
      <c r="G394" s="235" t="s">
        <v>475</v>
      </c>
      <c r="H394" s="236">
        <v>13</v>
      </c>
      <c r="I394" s="237"/>
      <c r="J394" s="238">
        <f>ROUND(I394*H394,2)</f>
        <v>0</v>
      </c>
      <c r="K394" s="234" t="s">
        <v>22</v>
      </c>
      <c r="L394" s="239"/>
      <c r="M394" s="240" t="s">
        <v>22</v>
      </c>
      <c r="N394" s="241" t="s">
        <v>46</v>
      </c>
      <c r="O394" s="35"/>
      <c r="P394" s="188">
        <f>O394*H394</f>
        <v>0</v>
      </c>
      <c r="Q394" s="188">
        <v>0.0821</v>
      </c>
      <c r="R394" s="188">
        <f>Q394*H394</f>
        <v>1.0673000000000001</v>
      </c>
      <c r="S394" s="188">
        <v>0</v>
      </c>
      <c r="T394" s="189">
        <f>S394*H394</f>
        <v>0</v>
      </c>
      <c r="AR394" s="17" t="s">
        <v>178</v>
      </c>
      <c r="AT394" s="17" t="s">
        <v>321</v>
      </c>
      <c r="AU394" s="17" t="s">
        <v>84</v>
      </c>
      <c r="AY394" s="17" t="s">
        <v>130</v>
      </c>
      <c r="BE394" s="190">
        <f>IF(N394="základní",J394,0)</f>
        <v>0</v>
      </c>
      <c r="BF394" s="190">
        <f>IF(N394="snížená",J394,0)</f>
        <v>0</v>
      </c>
      <c r="BG394" s="190">
        <f>IF(N394="zákl. přenesená",J394,0)</f>
        <v>0</v>
      </c>
      <c r="BH394" s="190">
        <f>IF(N394="sníž. přenesená",J394,0)</f>
        <v>0</v>
      </c>
      <c r="BI394" s="190">
        <f>IF(N394="nulová",J394,0)</f>
        <v>0</v>
      </c>
      <c r="BJ394" s="17" t="s">
        <v>23</v>
      </c>
      <c r="BK394" s="190">
        <f>ROUND(I394*H394,2)</f>
        <v>0</v>
      </c>
      <c r="BL394" s="17" t="s">
        <v>135</v>
      </c>
      <c r="BM394" s="17" t="s">
        <v>713</v>
      </c>
    </row>
    <row r="395" spans="2:51" s="11" customFormat="1" ht="13.5">
      <c r="B395" s="193"/>
      <c r="C395" s="194"/>
      <c r="D395" s="195" t="s">
        <v>146</v>
      </c>
      <c r="E395" s="196" t="s">
        <v>22</v>
      </c>
      <c r="F395" s="197" t="s">
        <v>205</v>
      </c>
      <c r="G395" s="194"/>
      <c r="H395" s="198">
        <v>13</v>
      </c>
      <c r="I395" s="199"/>
      <c r="J395" s="194"/>
      <c r="K395" s="194"/>
      <c r="L395" s="200"/>
      <c r="M395" s="201"/>
      <c r="N395" s="202"/>
      <c r="O395" s="202"/>
      <c r="P395" s="202"/>
      <c r="Q395" s="202"/>
      <c r="R395" s="202"/>
      <c r="S395" s="202"/>
      <c r="T395" s="203"/>
      <c r="AT395" s="204" t="s">
        <v>146</v>
      </c>
      <c r="AU395" s="204" t="s">
        <v>84</v>
      </c>
      <c r="AV395" s="11" t="s">
        <v>84</v>
      </c>
      <c r="AW395" s="11" t="s">
        <v>38</v>
      </c>
      <c r="AX395" s="11" t="s">
        <v>23</v>
      </c>
      <c r="AY395" s="204" t="s">
        <v>130</v>
      </c>
    </row>
    <row r="396" spans="2:65" s="1" customFormat="1" ht="31.5" customHeight="1">
      <c r="B396" s="34"/>
      <c r="C396" s="232" t="s">
        <v>714</v>
      </c>
      <c r="D396" s="232" t="s">
        <v>321</v>
      </c>
      <c r="E396" s="233" t="s">
        <v>715</v>
      </c>
      <c r="F396" s="234" t="s">
        <v>716</v>
      </c>
      <c r="G396" s="235" t="s">
        <v>475</v>
      </c>
      <c r="H396" s="236">
        <v>30</v>
      </c>
      <c r="I396" s="237"/>
      <c r="J396" s="238">
        <f>ROUND(I396*H396,2)</f>
        <v>0</v>
      </c>
      <c r="K396" s="234" t="s">
        <v>140</v>
      </c>
      <c r="L396" s="239"/>
      <c r="M396" s="240" t="s">
        <v>22</v>
      </c>
      <c r="N396" s="241" t="s">
        <v>46</v>
      </c>
      <c r="O396" s="35"/>
      <c r="P396" s="188">
        <f>O396*H396</f>
        <v>0</v>
      </c>
      <c r="Q396" s="188">
        <v>0.064</v>
      </c>
      <c r="R396" s="188">
        <f>Q396*H396</f>
        <v>1.92</v>
      </c>
      <c r="S396" s="188">
        <v>0</v>
      </c>
      <c r="T396" s="189">
        <f>S396*H396</f>
        <v>0</v>
      </c>
      <c r="AR396" s="17" t="s">
        <v>178</v>
      </c>
      <c r="AT396" s="17" t="s">
        <v>321</v>
      </c>
      <c r="AU396" s="17" t="s">
        <v>84</v>
      </c>
      <c r="AY396" s="17" t="s">
        <v>130</v>
      </c>
      <c r="BE396" s="190">
        <f>IF(N396="základní",J396,0)</f>
        <v>0</v>
      </c>
      <c r="BF396" s="190">
        <f>IF(N396="snížená",J396,0)</f>
        <v>0</v>
      </c>
      <c r="BG396" s="190">
        <f>IF(N396="zákl. přenesená",J396,0)</f>
        <v>0</v>
      </c>
      <c r="BH396" s="190">
        <f>IF(N396="sníž. přenesená",J396,0)</f>
        <v>0</v>
      </c>
      <c r="BI396" s="190">
        <f>IF(N396="nulová",J396,0)</f>
        <v>0</v>
      </c>
      <c r="BJ396" s="17" t="s">
        <v>23</v>
      </c>
      <c r="BK396" s="190">
        <f>ROUND(I396*H396,2)</f>
        <v>0</v>
      </c>
      <c r="BL396" s="17" t="s">
        <v>135</v>
      </c>
      <c r="BM396" s="17" t="s">
        <v>717</v>
      </c>
    </row>
    <row r="397" spans="2:51" s="11" customFormat="1" ht="13.5">
      <c r="B397" s="193"/>
      <c r="C397" s="194"/>
      <c r="D397" s="195" t="s">
        <v>146</v>
      </c>
      <c r="E397" s="196" t="s">
        <v>22</v>
      </c>
      <c r="F397" s="197" t="s">
        <v>718</v>
      </c>
      <c r="G397" s="194"/>
      <c r="H397" s="198">
        <v>30</v>
      </c>
      <c r="I397" s="199"/>
      <c r="J397" s="194"/>
      <c r="K397" s="194"/>
      <c r="L397" s="200"/>
      <c r="M397" s="201"/>
      <c r="N397" s="202"/>
      <c r="O397" s="202"/>
      <c r="P397" s="202"/>
      <c r="Q397" s="202"/>
      <c r="R397" s="202"/>
      <c r="S397" s="202"/>
      <c r="T397" s="203"/>
      <c r="AT397" s="204" t="s">
        <v>146</v>
      </c>
      <c r="AU397" s="204" t="s">
        <v>84</v>
      </c>
      <c r="AV397" s="11" t="s">
        <v>84</v>
      </c>
      <c r="AW397" s="11" t="s">
        <v>38</v>
      </c>
      <c r="AX397" s="11" t="s">
        <v>23</v>
      </c>
      <c r="AY397" s="204" t="s">
        <v>130</v>
      </c>
    </row>
    <row r="398" spans="2:65" s="1" customFormat="1" ht="22.5" customHeight="1">
      <c r="B398" s="34"/>
      <c r="C398" s="232" t="s">
        <v>719</v>
      </c>
      <c r="D398" s="232" t="s">
        <v>321</v>
      </c>
      <c r="E398" s="233" t="s">
        <v>720</v>
      </c>
      <c r="F398" s="234" t="s">
        <v>721</v>
      </c>
      <c r="G398" s="235" t="s">
        <v>475</v>
      </c>
      <c r="H398" s="236">
        <v>329.1</v>
      </c>
      <c r="I398" s="237"/>
      <c r="J398" s="238">
        <f>ROUND(I398*H398,2)</f>
        <v>0</v>
      </c>
      <c r="K398" s="234" t="s">
        <v>140</v>
      </c>
      <c r="L398" s="239"/>
      <c r="M398" s="240" t="s">
        <v>22</v>
      </c>
      <c r="N398" s="241" t="s">
        <v>46</v>
      </c>
      <c r="O398" s="35"/>
      <c r="P398" s="188">
        <f>O398*H398</f>
        <v>0</v>
      </c>
      <c r="Q398" s="188">
        <v>0.0483</v>
      </c>
      <c r="R398" s="188">
        <f>Q398*H398</f>
        <v>15.895530000000003</v>
      </c>
      <c r="S398" s="188">
        <v>0</v>
      </c>
      <c r="T398" s="189">
        <f>S398*H398</f>
        <v>0</v>
      </c>
      <c r="AR398" s="17" t="s">
        <v>178</v>
      </c>
      <c r="AT398" s="17" t="s">
        <v>321</v>
      </c>
      <c r="AU398" s="17" t="s">
        <v>84</v>
      </c>
      <c r="AY398" s="17" t="s">
        <v>130</v>
      </c>
      <c r="BE398" s="190">
        <f>IF(N398="základní",J398,0)</f>
        <v>0</v>
      </c>
      <c r="BF398" s="190">
        <f>IF(N398="snížená",J398,0)</f>
        <v>0</v>
      </c>
      <c r="BG398" s="190">
        <f>IF(N398="zákl. přenesená",J398,0)</f>
        <v>0</v>
      </c>
      <c r="BH398" s="190">
        <f>IF(N398="sníž. přenesená",J398,0)</f>
        <v>0</v>
      </c>
      <c r="BI398" s="190">
        <f>IF(N398="nulová",J398,0)</f>
        <v>0</v>
      </c>
      <c r="BJ398" s="17" t="s">
        <v>23</v>
      </c>
      <c r="BK398" s="190">
        <f>ROUND(I398*H398,2)</f>
        <v>0</v>
      </c>
      <c r="BL398" s="17" t="s">
        <v>135</v>
      </c>
      <c r="BM398" s="17" t="s">
        <v>722</v>
      </c>
    </row>
    <row r="399" spans="2:51" s="11" customFormat="1" ht="13.5">
      <c r="B399" s="193"/>
      <c r="C399" s="194"/>
      <c r="D399" s="195" t="s">
        <v>146</v>
      </c>
      <c r="E399" s="196" t="s">
        <v>22</v>
      </c>
      <c r="F399" s="197" t="s">
        <v>723</v>
      </c>
      <c r="G399" s="194"/>
      <c r="H399" s="198">
        <v>329.1</v>
      </c>
      <c r="I399" s="199"/>
      <c r="J399" s="194"/>
      <c r="K399" s="194"/>
      <c r="L399" s="200"/>
      <c r="M399" s="201"/>
      <c r="N399" s="202"/>
      <c r="O399" s="202"/>
      <c r="P399" s="202"/>
      <c r="Q399" s="202"/>
      <c r="R399" s="202"/>
      <c r="S399" s="202"/>
      <c r="T399" s="203"/>
      <c r="AT399" s="204" t="s">
        <v>146</v>
      </c>
      <c r="AU399" s="204" t="s">
        <v>84</v>
      </c>
      <c r="AV399" s="11" t="s">
        <v>84</v>
      </c>
      <c r="AW399" s="11" t="s">
        <v>38</v>
      </c>
      <c r="AX399" s="11" t="s">
        <v>23</v>
      </c>
      <c r="AY399" s="204" t="s">
        <v>130</v>
      </c>
    </row>
    <row r="400" spans="2:65" s="1" customFormat="1" ht="31.5" customHeight="1">
      <c r="B400" s="34"/>
      <c r="C400" s="179" t="s">
        <v>724</v>
      </c>
      <c r="D400" s="179" t="s">
        <v>131</v>
      </c>
      <c r="E400" s="180" t="s">
        <v>725</v>
      </c>
      <c r="F400" s="181" t="s">
        <v>726</v>
      </c>
      <c r="G400" s="182" t="s">
        <v>274</v>
      </c>
      <c r="H400" s="183">
        <v>112.5</v>
      </c>
      <c r="I400" s="184"/>
      <c r="J400" s="185">
        <f>ROUND(I400*H400,2)</f>
        <v>0</v>
      </c>
      <c r="K400" s="181" t="s">
        <v>140</v>
      </c>
      <c r="L400" s="54"/>
      <c r="M400" s="186" t="s">
        <v>22</v>
      </c>
      <c r="N400" s="187" t="s">
        <v>46</v>
      </c>
      <c r="O400" s="35"/>
      <c r="P400" s="188">
        <f>O400*H400</f>
        <v>0</v>
      </c>
      <c r="Q400" s="188">
        <v>1E-05</v>
      </c>
      <c r="R400" s="188">
        <f>Q400*H400</f>
        <v>0.0011250000000000001</v>
      </c>
      <c r="S400" s="188">
        <v>0</v>
      </c>
      <c r="T400" s="189">
        <f>S400*H400</f>
        <v>0</v>
      </c>
      <c r="AR400" s="17" t="s">
        <v>135</v>
      </c>
      <c r="AT400" s="17" t="s">
        <v>131</v>
      </c>
      <c r="AU400" s="17" t="s">
        <v>84</v>
      </c>
      <c r="AY400" s="17" t="s">
        <v>130</v>
      </c>
      <c r="BE400" s="190">
        <f>IF(N400="základní",J400,0)</f>
        <v>0</v>
      </c>
      <c r="BF400" s="190">
        <f>IF(N400="snížená",J400,0)</f>
        <v>0</v>
      </c>
      <c r="BG400" s="190">
        <f>IF(N400="zákl. přenesená",J400,0)</f>
        <v>0</v>
      </c>
      <c r="BH400" s="190">
        <f>IF(N400="sníž. přenesená",J400,0)</f>
        <v>0</v>
      </c>
      <c r="BI400" s="190">
        <f>IF(N400="nulová",J400,0)</f>
        <v>0</v>
      </c>
      <c r="BJ400" s="17" t="s">
        <v>23</v>
      </c>
      <c r="BK400" s="190">
        <f>ROUND(I400*H400,2)</f>
        <v>0</v>
      </c>
      <c r="BL400" s="17" t="s">
        <v>135</v>
      </c>
      <c r="BM400" s="17" t="s">
        <v>727</v>
      </c>
    </row>
    <row r="401" spans="2:51" s="11" customFormat="1" ht="13.5">
      <c r="B401" s="193"/>
      <c r="C401" s="194"/>
      <c r="D401" s="195" t="s">
        <v>146</v>
      </c>
      <c r="E401" s="196" t="s">
        <v>22</v>
      </c>
      <c r="F401" s="197" t="s">
        <v>728</v>
      </c>
      <c r="G401" s="194"/>
      <c r="H401" s="198">
        <v>112.5</v>
      </c>
      <c r="I401" s="199"/>
      <c r="J401" s="194"/>
      <c r="K401" s="194"/>
      <c r="L401" s="200"/>
      <c r="M401" s="201"/>
      <c r="N401" s="202"/>
      <c r="O401" s="202"/>
      <c r="P401" s="202"/>
      <c r="Q401" s="202"/>
      <c r="R401" s="202"/>
      <c r="S401" s="202"/>
      <c r="T401" s="203"/>
      <c r="AT401" s="204" t="s">
        <v>146</v>
      </c>
      <c r="AU401" s="204" t="s">
        <v>84</v>
      </c>
      <c r="AV401" s="11" t="s">
        <v>84</v>
      </c>
      <c r="AW401" s="11" t="s">
        <v>38</v>
      </c>
      <c r="AX401" s="11" t="s">
        <v>23</v>
      </c>
      <c r="AY401" s="204" t="s">
        <v>130</v>
      </c>
    </row>
    <row r="402" spans="2:65" s="1" customFormat="1" ht="31.5" customHeight="1">
      <c r="B402" s="34"/>
      <c r="C402" s="179" t="s">
        <v>729</v>
      </c>
      <c r="D402" s="179" t="s">
        <v>131</v>
      </c>
      <c r="E402" s="180" t="s">
        <v>730</v>
      </c>
      <c r="F402" s="181" t="s">
        <v>731</v>
      </c>
      <c r="G402" s="182" t="s">
        <v>274</v>
      </c>
      <c r="H402" s="183">
        <v>112.5</v>
      </c>
      <c r="I402" s="184"/>
      <c r="J402" s="185">
        <f>ROUND(I402*H402,2)</f>
        <v>0</v>
      </c>
      <c r="K402" s="181" t="s">
        <v>140</v>
      </c>
      <c r="L402" s="54"/>
      <c r="M402" s="186" t="s">
        <v>22</v>
      </c>
      <c r="N402" s="187" t="s">
        <v>46</v>
      </c>
      <c r="O402" s="35"/>
      <c r="P402" s="188">
        <f>O402*H402</f>
        <v>0</v>
      </c>
      <c r="Q402" s="188">
        <v>0</v>
      </c>
      <c r="R402" s="188">
        <f>Q402*H402</f>
        <v>0</v>
      </c>
      <c r="S402" s="188">
        <v>0</v>
      </c>
      <c r="T402" s="189">
        <f>S402*H402</f>
        <v>0</v>
      </c>
      <c r="AR402" s="17" t="s">
        <v>135</v>
      </c>
      <c r="AT402" s="17" t="s">
        <v>131</v>
      </c>
      <c r="AU402" s="17" t="s">
        <v>84</v>
      </c>
      <c r="AY402" s="17" t="s">
        <v>130</v>
      </c>
      <c r="BE402" s="190">
        <f>IF(N402="základní",J402,0)</f>
        <v>0</v>
      </c>
      <c r="BF402" s="190">
        <f>IF(N402="snížená",J402,0)</f>
        <v>0</v>
      </c>
      <c r="BG402" s="190">
        <f>IF(N402="zákl. přenesená",J402,0)</f>
        <v>0</v>
      </c>
      <c r="BH402" s="190">
        <f>IF(N402="sníž. přenesená",J402,0)</f>
        <v>0</v>
      </c>
      <c r="BI402" s="190">
        <f>IF(N402="nulová",J402,0)</f>
        <v>0</v>
      </c>
      <c r="BJ402" s="17" t="s">
        <v>23</v>
      </c>
      <c r="BK402" s="190">
        <f>ROUND(I402*H402,2)</f>
        <v>0</v>
      </c>
      <c r="BL402" s="17" t="s">
        <v>135</v>
      </c>
      <c r="BM402" s="17" t="s">
        <v>732</v>
      </c>
    </row>
    <row r="403" spans="2:51" s="11" customFormat="1" ht="13.5">
      <c r="B403" s="193"/>
      <c r="C403" s="194"/>
      <c r="D403" s="195" t="s">
        <v>146</v>
      </c>
      <c r="E403" s="196" t="s">
        <v>22</v>
      </c>
      <c r="F403" s="197" t="s">
        <v>728</v>
      </c>
      <c r="G403" s="194"/>
      <c r="H403" s="198">
        <v>112.5</v>
      </c>
      <c r="I403" s="199"/>
      <c r="J403" s="194"/>
      <c r="K403" s="194"/>
      <c r="L403" s="200"/>
      <c r="M403" s="201"/>
      <c r="N403" s="202"/>
      <c r="O403" s="202"/>
      <c r="P403" s="202"/>
      <c r="Q403" s="202"/>
      <c r="R403" s="202"/>
      <c r="S403" s="202"/>
      <c r="T403" s="203"/>
      <c r="AT403" s="204" t="s">
        <v>146</v>
      </c>
      <c r="AU403" s="204" t="s">
        <v>84</v>
      </c>
      <c r="AV403" s="11" t="s">
        <v>84</v>
      </c>
      <c r="AW403" s="11" t="s">
        <v>38</v>
      </c>
      <c r="AX403" s="11" t="s">
        <v>23</v>
      </c>
      <c r="AY403" s="204" t="s">
        <v>130</v>
      </c>
    </row>
    <row r="404" spans="2:65" s="1" customFormat="1" ht="44.25" customHeight="1">
      <c r="B404" s="34"/>
      <c r="C404" s="179" t="s">
        <v>733</v>
      </c>
      <c r="D404" s="179" t="s">
        <v>131</v>
      </c>
      <c r="E404" s="180" t="s">
        <v>734</v>
      </c>
      <c r="F404" s="181" t="s">
        <v>735</v>
      </c>
      <c r="G404" s="182" t="s">
        <v>274</v>
      </c>
      <c r="H404" s="183">
        <v>112.5</v>
      </c>
      <c r="I404" s="184"/>
      <c r="J404" s="185">
        <f>ROUND(I404*H404,2)</f>
        <v>0</v>
      </c>
      <c r="K404" s="181" t="s">
        <v>140</v>
      </c>
      <c r="L404" s="54"/>
      <c r="M404" s="186" t="s">
        <v>22</v>
      </c>
      <c r="N404" s="187" t="s">
        <v>46</v>
      </c>
      <c r="O404" s="35"/>
      <c r="P404" s="188">
        <f>O404*H404</f>
        <v>0</v>
      </c>
      <c r="Q404" s="188">
        <v>0.00022</v>
      </c>
      <c r="R404" s="188">
        <f>Q404*H404</f>
        <v>0.02475</v>
      </c>
      <c r="S404" s="188">
        <v>0</v>
      </c>
      <c r="T404" s="189">
        <f>S404*H404</f>
        <v>0</v>
      </c>
      <c r="AR404" s="17" t="s">
        <v>135</v>
      </c>
      <c r="AT404" s="17" t="s">
        <v>131</v>
      </c>
      <c r="AU404" s="17" t="s">
        <v>84</v>
      </c>
      <c r="AY404" s="17" t="s">
        <v>130</v>
      </c>
      <c r="BE404" s="190">
        <f>IF(N404="základní",J404,0)</f>
        <v>0</v>
      </c>
      <c r="BF404" s="190">
        <f>IF(N404="snížená",J404,0)</f>
        <v>0</v>
      </c>
      <c r="BG404" s="190">
        <f>IF(N404="zákl. přenesená",J404,0)</f>
        <v>0</v>
      </c>
      <c r="BH404" s="190">
        <f>IF(N404="sníž. přenesená",J404,0)</f>
        <v>0</v>
      </c>
      <c r="BI404" s="190">
        <f>IF(N404="nulová",J404,0)</f>
        <v>0</v>
      </c>
      <c r="BJ404" s="17" t="s">
        <v>23</v>
      </c>
      <c r="BK404" s="190">
        <f>ROUND(I404*H404,2)</f>
        <v>0</v>
      </c>
      <c r="BL404" s="17" t="s">
        <v>135</v>
      </c>
      <c r="BM404" s="17" t="s">
        <v>736</v>
      </c>
    </row>
    <row r="405" spans="2:47" s="1" customFormat="1" ht="40.5">
      <c r="B405" s="34"/>
      <c r="C405" s="56"/>
      <c r="D405" s="205" t="s">
        <v>157</v>
      </c>
      <c r="E405" s="56"/>
      <c r="F405" s="206" t="s">
        <v>737</v>
      </c>
      <c r="G405" s="56"/>
      <c r="H405" s="56"/>
      <c r="I405" s="152"/>
      <c r="J405" s="56"/>
      <c r="K405" s="56"/>
      <c r="L405" s="54"/>
      <c r="M405" s="71"/>
      <c r="N405" s="35"/>
      <c r="O405" s="35"/>
      <c r="P405" s="35"/>
      <c r="Q405" s="35"/>
      <c r="R405" s="35"/>
      <c r="S405" s="35"/>
      <c r="T405" s="72"/>
      <c r="AT405" s="17" t="s">
        <v>157</v>
      </c>
      <c r="AU405" s="17" t="s">
        <v>84</v>
      </c>
    </row>
    <row r="406" spans="2:51" s="11" customFormat="1" ht="13.5">
      <c r="B406" s="193"/>
      <c r="C406" s="194"/>
      <c r="D406" s="195" t="s">
        <v>146</v>
      </c>
      <c r="E406" s="196" t="s">
        <v>22</v>
      </c>
      <c r="F406" s="197" t="s">
        <v>728</v>
      </c>
      <c r="G406" s="194"/>
      <c r="H406" s="198">
        <v>112.5</v>
      </c>
      <c r="I406" s="199"/>
      <c r="J406" s="194"/>
      <c r="K406" s="194"/>
      <c r="L406" s="200"/>
      <c r="M406" s="201"/>
      <c r="N406" s="202"/>
      <c r="O406" s="202"/>
      <c r="P406" s="202"/>
      <c r="Q406" s="202"/>
      <c r="R406" s="202"/>
      <c r="S406" s="202"/>
      <c r="T406" s="203"/>
      <c r="AT406" s="204" t="s">
        <v>146</v>
      </c>
      <c r="AU406" s="204" t="s">
        <v>84</v>
      </c>
      <c r="AV406" s="11" t="s">
        <v>84</v>
      </c>
      <c r="AW406" s="11" t="s">
        <v>38</v>
      </c>
      <c r="AX406" s="11" t="s">
        <v>75</v>
      </c>
      <c r="AY406" s="204" t="s">
        <v>130</v>
      </c>
    </row>
    <row r="407" spans="2:65" s="1" customFormat="1" ht="31.5" customHeight="1">
      <c r="B407" s="34"/>
      <c r="C407" s="179" t="s">
        <v>738</v>
      </c>
      <c r="D407" s="179" t="s">
        <v>131</v>
      </c>
      <c r="E407" s="180" t="s">
        <v>739</v>
      </c>
      <c r="F407" s="181" t="s">
        <v>740</v>
      </c>
      <c r="G407" s="182" t="s">
        <v>274</v>
      </c>
      <c r="H407" s="183">
        <v>132.5</v>
      </c>
      <c r="I407" s="184"/>
      <c r="J407" s="185">
        <f>ROUND(I407*H407,2)</f>
        <v>0</v>
      </c>
      <c r="K407" s="181" t="s">
        <v>140</v>
      </c>
      <c r="L407" s="54"/>
      <c r="M407" s="186" t="s">
        <v>22</v>
      </c>
      <c r="N407" s="187" t="s">
        <v>46</v>
      </c>
      <c r="O407" s="35"/>
      <c r="P407" s="188">
        <f>O407*H407</f>
        <v>0</v>
      </c>
      <c r="Q407" s="188">
        <v>0</v>
      </c>
      <c r="R407" s="188">
        <f>Q407*H407</f>
        <v>0</v>
      </c>
      <c r="S407" s="188">
        <v>0</v>
      </c>
      <c r="T407" s="189">
        <f>S407*H407</f>
        <v>0</v>
      </c>
      <c r="AR407" s="17" t="s">
        <v>135</v>
      </c>
      <c r="AT407" s="17" t="s">
        <v>131</v>
      </c>
      <c r="AU407" s="17" t="s">
        <v>84</v>
      </c>
      <c r="AY407" s="17" t="s">
        <v>130</v>
      </c>
      <c r="BE407" s="190">
        <f>IF(N407="základní",J407,0)</f>
        <v>0</v>
      </c>
      <c r="BF407" s="190">
        <f>IF(N407="snížená",J407,0)</f>
        <v>0</v>
      </c>
      <c r="BG407" s="190">
        <f>IF(N407="zákl. přenesená",J407,0)</f>
        <v>0</v>
      </c>
      <c r="BH407" s="190">
        <f>IF(N407="sníž. přenesená",J407,0)</f>
        <v>0</v>
      </c>
      <c r="BI407" s="190">
        <f>IF(N407="nulová",J407,0)</f>
        <v>0</v>
      </c>
      <c r="BJ407" s="17" t="s">
        <v>23</v>
      </c>
      <c r="BK407" s="190">
        <f>ROUND(I407*H407,2)</f>
        <v>0</v>
      </c>
      <c r="BL407" s="17" t="s">
        <v>135</v>
      </c>
      <c r="BM407" s="17" t="s">
        <v>741</v>
      </c>
    </row>
    <row r="408" spans="2:47" s="1" customFormat="1" ht="67.5">
      <c r="B408" s="34"/>
      <c r="C408" s="56"/>
      <c r="D408" s="205" t="s">
        <v>157</v>
      </c>
      <c r="E408" s="56"/>
      <c r="F408" s="206" t="s">
        <v>742</v>
      </c>
      <c r="G408" s="56"/>
      <c r="H408" s="56"/>
      <c r="I408" s="152"/>
      <c r="J408" s="56"/>
      <c r="K408" s="56"/>
      <c r="L408" s="54"/>
      <c r="M408" s="71"/>
      <c r="N408" s="35"/>
      <c r="O408" s="35"/>
      <c r="P408" s="35"/>
      <c r="Q408" s="35"/>
      <c r="R408" s="35"/>
      <c r="S408" s="35"/>
      <c r="T408" s="72"/>
      <c r="AT408" s="17" t="s">
        <v>157</v>
      </c>
      <c r="AU408" s="17" t="s">
        <v>84</v>
      </c>
    </row>
    <row r="409" spans="2:51" s="11" customFormat="1" ht="13.5">
      <c r="B409" s="193"/>
      <c r="C409" s="194"/>
      <c r="D409" s="195" t="s">
        <v>146</v>
      </c>
      <c r="E409" s="196" t="s">
        <v>22</v>
      </c>
      <c r="F409" s="197" t="s">
        <v>743</v>
      </c>
      <c r="G409" s="194"/>
      <c r="H409" s="198">
        <v>132.5</v>
      </c>
      <c r="I409" s="199"/>
      <c r="J409" s="194"/>
      <c r="K409" s="194"/>
      <c r="L409" s="200"/>
      <c r="M409" s="201"/>
      <c r="N409" s="202"/>
      <c r="O409" s="202"/>
      <c r="P409" s="202"/>
      <c r="Q409" s="202"/>
      <c r="R409" s="202"/>
      <c r="S409" s="202"/>
      <c r="T409" s="203"/>
      <c r="AT409" s="204" t="s">
        <v>146</v>
      </c>
      <c r="AU409" s="204" t="s">
        <v>84</v>
      </c>
      <c r="AV409" s="11" t="s">
        <v>84</v>
      </c>
      <c r="AW409" s="11" t="s">
        <v>38</v>
      </c>
      <c r="AX409" s="11" t="s">
        <v>23</v>
      </c>
      <c r="AY409" s="204" t="s">
        <v>130</v>
      </c>
    </row>
    <row r="410" spans="2:65" s="1" customFormat="1" ht="22.5" customHeight="1">
      <c r="B410" s="34"/>
      <c r="C410" s="179" t="s">
        <v>744</v>
      </c>
      <c r="D410" s="179" t="s">
        <v>131</v>
      </c>
      <c r="E410" s="180" t="s">
        <v>745</v>
      </c>
      <c r="F410" s="181" t="s">
        <v>746</v>
      </c>
      <c r="G410" s="182" t="s">
        <v>274</v>
      </c>
      <c r="H410" s="183">
        <v>132.5</v>
      </c>
      <c r="I410" s="184"/>
      <c r="J410" s="185">
        <f>ROUND(I410*H410,2)</f>
        <v>0</v>
      </c>
      <c r="K410" s="181" t="s">
        <v>140</v>
      </c>
      <c r="L410" s="54"/>
      <c r="M410" s="186" t="s">
        <v>22</v>
      </c>
      <c r="N410" s="187" t="s">
        <v>46</v>
      </c>
      <c r="O410" s="35"/>
      <c r="P410" s="188">
        <f>O410*H410</f>
        <v>0</v>
      </c>
      <c r="Q410" s="188">
        <v>0</v>
      </c>
      <c r="R410" s="188">
        <f>Q410*H410</f>
        <v>0</v>
      </c>
      <c r="S410" s="188">
        <v>0</v>
      </c>
      <c r="T410" s="189">
        <f>S410*H410</f>
        <v>0</v>
      </c>
      <c r="AR410" s="17" t="s">
        <v>135</v>
      </c>
      <c r="AT410" s="17" t="s">
        <v>131</v>
      </c>
      <c r="AU410" s="17" t="s">
        <v>84</v>
      </c>
      <c r="AY410" s="17" t="s">
        <v>130</v>
      </c>
      <c r="BE410" s="190">
        <f>IF(N410="základní",J410,0)</f>
        <v>0</v>
      </c>
      <c r="BF410" s="190">
        <f>IF(N410="snížená",J410,0)</f>
        <v>0</v>
      </c>
      <c r="BG410" s="190">
        <f>IF(N410="zákl. přenesená",J410,0)</f>
        <v>0</v>
      </c>
      <c r="BH410" s="190">
        <f>IF(N410="sníž. přenesená",J410,0)</f>
        <v>0</v>
      </c>
      <c r="BI410" s="190">
        <f>IF(N410="nulová",J410,0)</f>
        <v>0</v>
      </c>
      <c r="BJ410" s="17" t="s">
        <v>23</v>
      </c>
      <c r="BK410" s="190">
        <f>ROUND(I410*H410,2)</f>
        <v>0</v>
      </c>
      <c r="BL410" s="17" t="s">
        <v>135</v>
      </c>
      <c r="BM410" s="17" t="s">
        <v>747</v>
      </c>
    </row>
    <row r="411" spans="2:47" s="1" customFormat="1" ht="27">
      <c r="B411" s="34"/>
      <c r="C411" s="56"/>
      <c r="D411" s="205" t="s">
        <v>157</v>
      </c>
      <c r="E411" s="56"/>
      <c r="F411" s="206" t="s">
        <v>748</v>
      </c>
      <c r="G411" s="56"/>
      <c r="H411" s="56"/>
      <c r="I411" s="152"/>
      <c r="J411" s="56"/>
      <c r="K411" s="56"/>
      <c r="L411" s="54"/>
      <c r="M411" s="71"/>
      <c r="N411" s="35"/>
      <c r="O411" s="35"/>
      <c r="P411" s="35"/>
      <c r="Q411" s="35"/>
      <c r="R411" s="35"/>
      <c r="S411" s="35"/>
      <c r="T411" s="72"/>
      <c r="AT411" s="17" t="s">
        <v>157</v>
      </c>
      <c r="AU411" s="17" t="s">
        <v>84</v>
      </c>
    </row>
    <row r="412" spans="2:51" s="11" customFormat="1" ht="13.5">
      <c r="B412" s="193"/>
      <c r="C412" s="194"/>
      <c r="D412" s="195" t="s">
        <v>146</v>
      </c>
      <c r="E412" s="196" t="s">
        <v>22</v>
      </c>
      <c r="F412" s="197" t="s">
        <v>749</v>
      </c>
      <c r="G412" s="194"/>
      <c r="H412" s="198">
        <v>132.5</v>
      </c>
      <c r="I412" s="199"/>
      <c r="J412" s="194"/>
      <c r="K412" s="194"/>
      <c r="L412" s="200"/>
      <c r="M412" s="201"/>
      <c r="N412" s="202"/>
      <c r="O412" s="202"/>
      <c r="P412" s="202"/>
      <c r="Q412" s="202"/>
      <c r="R412" s="202"/>
      <c r="S412" s="202"/>
      <c r="T412" s="203"/>
      <c r="AT412" s="204" t="s">
        <v>146</v>
      </c>
      <c r="AU412" s="204" t="s">
        <v>84</v>
      </c>
      <c r="AV412" s="11" t="s">
        <v>84</v>
      </c>
      <c r="AW412" s="11" t="s">
        <v>38</v>
      </c>
      <c r="AX412" s="11" t="s">
        <v>23</v>
      </c>
      <c r="AY412" s="204" t="s">
        <v>130</v>
      </c>
    </row>
    <row r="413" spans="2:65" s="1" customFormat="1" ht="22.5" customHeight="1">
      <c r="B413" s="34"/>
      <c r="C413" s="179" t="s">
        <v>750</v>
      </c>
      <c r="D413" s="179" t="s">
        <v>131</v>
      </c>
      <c r="E413" s="180" t="s">
        <v>751</v>
      </c>
      <c r="F413" s="181" t="s">
        <v>752</v>
      </c>
      <c r="G413" s="182" t="s">
        <v>274</v>
      </c>
      <c r="H413" s="183">
        <v>70</v>
      </c>
      <c r="I413" s="184"/>
      <c r="J413" s="185">
        <f>ROUND(I413*H413,2)</f>
        <v>0</v>
      </c>
      <c r="K413" s="181" t="s">
        <v>140</v>
      </c>
      <c r="L413" s="54"/>
      <c r="M413" s="186" t="s">
        <v>22</v>
      </c>
      <c r="N413" s="187" t="s">
        <v>46</v>
      </c>
      <c r="O413" s="35"/>
      <c r="P413" s="188">
        <f>O413*H413</f>
        <v>0</v>
      </c>
      <c r="Q413" s="188">
        <v>8E-05</v>
      </c>
      <c r="R413" s="188">
        <f>Q413*H413</f>
        <v>0.005600000000000001</v>
      </c>
      <c r="S413" s="188">
        <v>0</v>
      </c>
      <c r="T413" s="189">
        <f>S413*H413</f>
        <v>0</v>
      </c>
      <c r="AR413" s="17" t="s">
        <v>135</v>
      </c>
      <c r="AT413" s="17" t="s">
        <v>131</v>
      </c>
      <c r="AU413" s="17" t="s">
        <v>84</v>
      </c>
      <c r="AY413" s="17" t="s">
        <v>130</v>
      </c>
      <c r="BE413" s="190">
        <f>IF(N413="základní",J413,0)</f>
        <v>0</v>
      </c>
      <c r="BF413" s="190">
        <f>IF(N413="snížená",J413,0)</f>
        <v>0</v>
      </c>
      <c r="BG413" s="190">
        <f>IF(N413="zákl. přenesená",J413,0)</f>
        <v>0</v>
      </c>
      <c r="BH413" s="190">
        <f>IF(N413="sníž. přenesená",J413,0)</f>
        <v>0</v>
      </c>
      <c r="BI413" s="190">
        <f>IF(N413="nulová",J413,0)</f>
        <v>0</v>
      </c>
      <c r="BJ413" s="17" t="s">
        <v>23</v>
      </c>
      <c r="BK413" s="190">
        <f>ROUND(I413*H413,2)</f>
        <v>0</v>
      </c>
      <c r="BL413" s="17" t="s">
        <v>135</v>
      </c>
      <c r="BM413" s="17" t="s">
        <v>753</v>
      </c>
    </row>
    <row r="414" spans="2:51" s="11" customFormat="1" ht="13.5">
      <c r="B414" s="193"/>
      <c r="C414" s="194"/>
      <c r="D414" s="195" t="s">
        <v>146</v>
      </c>
      <c r="E414" s="196" t="s">
        <v>22</v>
      </c>
      <c r="F414" s="197" t="s">
        <v>754</v>
      </c>
      <c r="G414" s="194"/>
      <c r="H414" s="198">
        <v>70</v>
      </c>
      <c r="I414" s="199"/>
      <c r="J414" s="194"/>
      <c r="K414" s="194"/>
      <c r="L414" s="200"/>
      <c r="M414" s="201"/>
      <c r="N414" s="202"/>
      <c r="O414" s="202"/>
      <c r="P414" s="202"/>
      <c r="Q414" s="202"/>
      <c r="R414" s="202"/>
      <c r="S414" s="202"/>
      <c r="T414" s="203"/>
      <c r="AT414" s="204" t="s">
        <v>146</v>
      </c>
      <c r="AU414" s="204" t="s">
        <v>84</v>
      </c>
      <c r="AV414" s="11" t="s">
        <v>84</v>
      </c>
      <c r="AW414" s="11" t="s">
        <v>38</v>
      </c>
      <c r="AX414" s="11" t="s">
        <v>23</v>
      </c>
      <c r="AY414" s="204" t="s">
        <v>130</v>
      </c>
    </row>
    <row r="415" spans="2:65" s="1" customFormat="1" ht="31.5" customHeight="1">
      <c r="B415" s="34"/>
      <c r="C415" s="179" t="s">
        <v>755</v>
      </c>
      <c r="D415" s="179" t="s">
        <v>131</v>
      </c>
      <c r="E415" s="180" t="s">
        <v>756</v>
      </c>
      <c r="F415" s="181" t="s">
        <v>757</v>
      </c>
      <c r="G415" s="182" t="s">
        <v>274</v>
      </c>
      <c r="H415" s="183">
        <v>70</v>
      </c>
      <c r="I415" s="184"/>
      <c r="J415" s="185">
        <f>ROUND(I415*H415,2)</f>
        <v>0</v>
      </c>
      <c r="K415" s="181" t="s">
        <v>140</v>
      </c>
      <c r="L415" s="54"/>
      <c r="M415" s="186" t="s">
        <v>22</v>
      </c>
      <c r="N415" s="187" t="s">
        <v>46</v>
      </c>
      <c r="O415" s="35"/>
      <c r="P415" s="188">
        <f>O415*H415</f>
        <v>0</v>
      </c>
      <c r="Q415" s="188">
        <v>0</v>
      </c>
      <c r="R415" s="188">
        <f>Q415*H415</f>
        <v>0</v>
      </c>
      <c r="S415" s="188">
        <v>0</v>
      </c>
      <c r="T415" s="189">
        <f>S415*H415</f>
        <v>0</v>
      </c>
      <c r="AR415" s="17" t="s">
        <v>135</v>
      </c>
      <c r="AT415" s="17" t="s">
        <v>131</v>
      </c>
      <c r="AU415" s="17" t="s">
        <v>84</v>
      </c>
      <c r="AY415" s="17" t="s">
        <v>130</v>
      </c>
      <c r="BE415" s="190">
        <f>IF(N415="základní",J415,0)</f>
        <v>0</v>
      </c>
      <c r="BF415" s="190">
        <f>IF(N415="snížená",J415,0)</f>
        <v>0</v>
      </c>
      <c r="BG415" s="190">
        <f>IF(N415="zákl. přenesená",J415,0)</f>
        <v>0</v>
      </c>
      <c r="BH415" s="190">
        <f>IF(N415="sníž. přenesená",J415,0)</f>
        <v>0</v>
      </c>
      <c r="BI415" s="190">
        <f>IF(N415="nulová",J415,0)</f>
        <v>0</v>
      </c>
      <c r="BJ415" s="17" t="s">
        <v>23</v>
      </c>
      <c r="BK415" s="190">
        <f>ROUND(I415*H415,2)</f>
        <v>0</v>
      </c>
      <c r="BL415" s="17" t="s">
        <v>135</v>
      </c>
      <c r="BM415" s="17" t="s">
        <v>758</v>
      </c>
    </row>
    <row r="416" spans="2:51" s="11" customFormat="1" ht="13.5">
      <c r="B416" s="193"/>
      <c r="C416" s="194"/>
      <c r="D416" s="195" t="s">
        <v>146</v>
      </c>
      <c r="E416" s="196" t="s">
        <v>22</v>
      </c>
      <c r="F416" s="197" t="s">
        <v>517</v>
      </c>
      <c r="G416" s="194"/>
      <c r="H416" s="198">
        <v>70</v>
      </c>
      <c r="I416" s="199"/>
      <c r="J416" s="194"/>
      <c r="K416" s="194"/>
      <c r="L416" s="200"/>
      <c r="M416" s="201"/>
      <c r="N416" s="202"/>
      <c r="O416" s="202"/>
      <c r="P416" s="202"/>
      <c r="Q416" s="202"/>
      <c r="R416" s="202"/>
      <c r="S416" s="202"/>
      <c r="T416" s="203"/>
      <c r="AT416" s="204" t="s">
        <v>146</v>
      </c>
      <c r="AU416" s="204" t="s">
        <v>84</v>
      </c>
      <c r="AV416" s="11" t="s">
        <v>84</v>
      </c>
      <c r="AW416" s="11" t="s">
        <v>38</v>
      </c>
      <c r="AX416" s="11" t="s">
        <v>23</v>
      </c>
      <c r="AY416" s="204" t="s">
        <v>130</v>
      </c>
    </row>
    <row r="417" spans="2:65" s="1" customFormat="1" ht="44.25" customHeight="1">
      <c r="B417" s="34"/>
      <c r="C417" s="179" t="s">
        <v>759</v>
      </c>
      <c r="D417" s="179" t="s">
        <v>131</v>
      </c>
      <c r="E417" s="180" t="s">
        <v>760</v>
      </c>
      <c r="F417" s="181" t="s">
        <v>761</v>
      </c>
      <c r="G417" s="182" t="s">
        <v>274</v>
      </c>
      <c r="H417" s="183">
        <v>6.5</v>
      </c>
      <c r="I417" s="184"/>
      <c r="J417" s="185">
        <f>ROUND(I417*H417,2)</f>
        <v>0</v>
      </c>
      <c r="K417" s="181" t="s">
        <v>140</v>
      </c>
      <c r="L417" s="54"/>
      <c r="M417" s="186" t="s">
        <v>22</v>
      </c>
      <c r="N417" s="187" t="s">
        <v>46</v>
      </c>
      <c r="O417" s="35"/>
      <c r="P417" s="188">
        <f>O417*H417</f>
        <v>0</v>
      </c>
      <c r="Q417" s="188">
        <v>0</v>
      </c>
      <c r="R417" s="188">
        <f>Q417*H417</f>
        <v>0</v>
      </c>
      <c r="S417" s="188">
        <v>0.35</v>
      </c>
      <c r="T417" s="189">
        <f>S417*H417</f>
        <v>2.275</v>
      </c>
      <c r="AR417" s="17" t="s">
        <v>135</v>
      </c>
      <c r="AT417" s="17" t="s">
        <v>131</v>
      </c>
      <c r="AU417" s="17" t="s">
        <v>84</v>
      </c>
      <c r="AY417" s="17" t="s">
        <v>130</v>
      </c>
      <c r="BE417" s="190">
        <f>IF(N417="základní",J417,0)</f>
        <v>0</v>
      </c>
      <c r="BF417" s="190">
        <f>IF(N417="snížená",J417,0)</f>
        <v>0</v>
      </c>
      <c r="BG417" s="190">
        <f>IF(N417="zákl. přenesená",J417,0)</f>
        <v>0</v>
      </c>
      <c r="BH417" s="190">
        <f>IF(N417="sníž. přenesená",J417,0)</f>
        <v>0</v>
      </c>
      <c r="BI417" s="190">
        <f>IF(N417="nulová",J417,0)</f>
        <v>0</v>
      </c>
      <c r="BJ417" s="17" t="s">
        <v>23</v>
      </c>
      <c r="BK417" s="190">
        <f>ROUND(I417*H417,2)</f>
        <v>0</v>
      </c>
      <c r="BL417" s="17" t="s">
        <v>135</v>
      </c>
      <c r="BM417" s="17" t="s">
        <v>762</v>
      </c>
    </row>
    <row r="418" spans="2:65" s="1" customFormat="1" ht="57" customHeight="1">
      <c r="B418" s="34"/>
      <c r="C418" s="179" t="s">
        <v>763</v>
      </c>
      <c r="D418" s="179" t="s">
        <v>131</v>
      </c>
      <c r="E418" s="180" t="s">
        <v>764</v>
      </c>
      <c r="F418" s="181" t="s">
        <v>765</v>
      </c>
      <c r="G418" s="182" t="s">
        <v>134</v>
      </c>
      <c r="H418" s="183">
        <v>18</v>
      </c>
      <c r="I418" s="184"/>
      <c r="J418" s="185">
        <f>ROUND(I418*H418,2)</f>
        <v>0</v>
      </c>
      <c r="K418" s="181" t="s">
        <v>140</v>
      </c>
      <c r="L418" s="54"/>
      <c r="M418" s="186" t="s">
        <v>22</v>
      </c>
      <c r="N418" s="187" t="s">
        <v>46</v>
      </c>
      <c r="O418" s="35"/>
      <c r="P418" s="188">
        <f>O418*H418</f>
        <v>0</v>
      </c>
      <c r="Q418" s="188">
        <v>0</v>
      </c>
      <c r="R418" s="188">
        <f>Q418*H418</f>
        <v>0</v>
      </c>
      <c r="S418" s="188">
        <v>0</v>
      </c>
      <c r="T418" s="189">
        <f>S418*H418</f>
        <v>0</v>
      </c>
      <c r="AR418" s="17" t="s">
        <v>135</v>
      </c>
      <c r="AT418" s="17" t="s">
        <v>131</v>
      </c>
      <c r="AU418" s="17" t="s">
        <v>84</v>
      </c>
      <c r="AY418" s="17" t="s">
        <v>130</v>
      </c>
      <c r="BE418" s="190">
        <f>IF(N418="základní",J418,0)</f>
        <v>0</v>
      </c>
      <c r="BF418" s="190">
        <f>IF(N418="snížená",J418,0)</f>
        <v>0</v>
      </c>
      <c r="BG418" s="190">
        <f>IF(N418="zákl. přenesená",J418,0)</f>
        <v>0</v>
      </c>
      <c r="BH418" s="190">
        <f>IF(N418="sníž. přenesená",J418,0)</f>
        <v>0</v>
      </c>
      <c r="BI418" s="190">
        <f>IF(N418="nulová",J418,0)</f>
        <v>0</v>
      </c>
      <c r="BJ418" s="17" t="s">
        <v>23</v>
      </c>
      <c r="BK418" s="190">
        <f>ROUND(I418*H418,2)</f>
        <v>0</v>
      </c>
      <c r="BL418" s="17" t="s">
        <v>135</v>
      </c>
      <c r="BM418" s="17" t="s">
        <v>766</v>
      </c>
    </row>
    <row r="419" spans="2:63" s="10" customFormat="1" ht="22.35" customHeight="1">
      <c r="B419" s="165"/>
      <c r="C419" s="166"/>
      <c r="D419" s="167" t="s">
        <v>74</v>
      </c>
      <c r="E419" s="191" t="s">
        <v>658</v>
      </c>
      <c r="F419" s="191" t="s">
        <v>767</v>
      </c>
      <c r="G419" s="166"/>
      <c r="H419" s="166"/>
      <c r="I419" s="169"/>
      <c r="J419" s="192">
        <f>BK419</f>
        <v>0</v>
      </c>
      <c r="K419" s="166"/>
      <c r="L419" s="171"/>
      <c r="M419" s="172"/>
      <c r="N419" s="173"/>
      <c r="O419" s="173"/>
      <c r="P419" s="174">
        <f>SUM(P420:P448)</f>
        <v>0</v>
      </c>
      <c r="Q419" s="173"/>
      <c r="R419" s="174">
        <f>SUM(R420:R448)</f>
        <v>0</v>
      </c>
      <c r="S419" s="173"/>
      <c r="T419" s="175">
        <f>SUM(T420:T448)</f>
        <v>0</v>
      </c>
      <c r="AR419" s="176" t="s">
        <v>23</v>
      </c>
      <c r="AT419" s="177" t="s">
        <v>74</v>
      </c>
      <c r="AU419" s="177" t="s">
        <v>84</v>
      </c>
      <c r="AY419" s="176" t="s">
        <v>130</v>
      </c>
      <c r="BK419" s="178">
        <f>SUM(BK420:BK448)</f>
        <v>0</v>
      </c>
    </row>
    <row r="420" spans="2:65" s="1" customFormat="1" ht="31.5" customHeight="1">
      <c r="B420" s="34"/>
      <c r="C420" s="179" t="s">
        <v>768</v>
      </c>
      <c r="D420" s="179" t="s">
        <v>131</v>
      </c>
      <c r="E420" s="180" t="s">
        <v>769</v>
      </c>
      <c r="F420" s="181" t="s">
        <v>770</v>
      </c>
      <c r="G420" s="182" t="s">
        <v>243</v>
      </c>
      <c r="H420" s="183">
        <v>992.561</v>
      </c>
      <c r="I420" s="184"/>
      <c r="J420" s="185">
        <f>ROUND(I420*H420,2)</f>
        <v>0</v>
      </c>
      <c r="K420" s="181" t="s">
        <v>140</v>
      </c>
      <c r="L420" s="54"/>
      <c r="M420" s="186" t="s">
        <v>22</v>
      </c>
      <c r="N420" s="187" t="s">
        <v>46</v>
      </c>
      <c r="O420" s="35"/>
      <c r="P420" s="188">
        <f>O420*H420</f>
        <v>0</v>
      </c>
      <c r="Q420" s="188">
        <v>0</v>
      </c>
      <c r="R420" s="188">
        <f>Q420*H420</f>
        <v>0</v>
      </c>
      <c r="S420" s="188">
        <v>0</v>
      </c>
      <c r="T420" s="189">
        <f>S420*H420</f>
        <v>0</v>
      </c>
      <c r="AR420" s="17" t="s">
        <v>135</v>
      </c>
      <c r="AT420" s="17" t="s">
        <v>131</v>
      </c>
      <c r="AU420" s="17" t="s">
        <v>142</v>
      </c>
      <c r="AY420" s="17" t="s">
        <v>130</v>
      </c>
      <c r="BE420" s="190">
        <f>IF(N420="základní",J420,0)</f>
        <v>0</v>
      </c>
      <c r="BF420" s="190">
        <f>IF(N420="snížená",J420,0)</f>
        <v>0</v>
      </c>
      <c r="BG420" s="190">
        <f>IF(N420="zákl. přenesená",J420,0)</f>
        <v>0</v>
      </c>
      <c r="BH420" s="190">
        <f>IF(N420="sníž. přenesená",J420,0)</f>
        <v>0</v>
      </c>
      <c r="BI420" s="190">
        <f>IF(N420="nulová",J420,0)</f>
        <v>0</v>
      </c>
      <c r="BJ420" s="17" t="s">
        <v>23</v>
      </c>
      <c r="BK420" s="190">
        <f>ROUND(I420*H420,2)</f>
        <v>0</v>
      </c>
      <c r="BL420" s="17" t="s">
        <v>135</v>
      </c>
      <c r="BM420" s="17" t="s">
        <v>771</v>
      </c>
    </row>
    <row r="421" spans="2:47" s="1" customFormat="1" ht="94.5">
      <c r="B421" s="34"/>
      <c r="C421" s="56"/>
      <c r="D421" s="205" t="s">
        <v>157</v>
      </c>
      <c r="E421" s="56"/>
      <c r="F421" s="206" t="s">
        <v>772</v>
      </c>
      <c r="G421" s="56"/>
      <c r="H421" s="56"/>
      <c r="I421" s="152"/>
      <c r="J421" s="56"/>
      <c r="K421" s="56"/>
      <c r="L421" s="54"/>
      <c r="M421" s="71"/>
      <c r="N421" s="35"/>
      <c r="O421" s="35"/>
      <c r="P421" s="35"/>
      <c r="Q421" s="35"/>
      <c r="R421" s="35"/>
      <c r="S421" s="35"/>
      <c r="T421" s="72"/>
      <c r="AT421" s="17" t="s">
        <v>157</v>
      </c>
      <c r="AU421" s="17" t="s">
        <v>142</v>
      </c>
    </row>
    <row r="422" spans="2:51" s="11" customFormat="1" ht="13.5">
      <c r="B422" s="193"/>
      <c r="C422" s="194"/>
      <c r="D422" s="205" t="s">
        <v>146</v>
      </c>
      <c r="E422" s="218" t="s">
        <v>22</v>
      </c>
      <c r="F422" s="219" t="s">
        <v>773</v>
      </c>
      <c r="G422" s="194"/>
      <c r="H422" s="220">
        <v>385.447</v>
      </c>
      <c r="I422" s="199"/>
      <c r="J422" s="194"/>
      <c r="K422" s="194"/>
      <c r="L422" s="200"/>
      <c r="M422" s="201"/>
      <c r="N422" s="202"/>
      <c r="O422" s="202"/>
      <c r="P422" s="202"/>
      <c r="Q422" s="202"/>
      <c r="R422" s="202"/>
      <c r="S422" s="202"/>
      <c r="T422" s="203"/>
      <c r="AT422" s="204" t="s">
        <v>146</v>
      </c>
      <c r="AU422" s="204" t="s">
        <v>142</v>
      </c>
      <c r="AV422" s="11" t="s">
        <v>84</v>
      </c>
      <c r="AW422" s="11" t="s">
        <v>38</v>
      </c>
      <c r="AX422" s="11" t="s">
        <v>75</v>
      </c>
      <c r="AY422" s="204" t="s">
        <v>130</v>
      </c>
    </row>
    <row r="423" spans="2:51" s="11" customFormat="1" ht="13.5">
      <c r="B423" s="193"/>
      <c r="C423" s="194"/>
      <c r="D423" s="205" t="s">
        <v>146</v>
      </c>
      <c r="E423" s="218" t="s">
        <v>22</v>
      </c>
      <c r="F423" s="219" t="s">
        <v>774</v>
      </c>
      <c r="G423" s="194"/>
      <c r="H423" s="220">
        <v>607.114</v>
      </c>
      <c r="I423" s="199"/>
      <c r="J423" s="194"/>
      <c r="K423" s="194"/>
      <c r="L423" s="200"/>
      <c r="M423" s="201"/>
      <c r="N423" s="202"/>
      <c r="O423" s="202"/>
      <c r="P423" s="202"/>
      <c r="Q423" s="202"/>
      <c r="R423" s="202"/>
      <c r="S423" s="202"/>
      <c r="T423" s="203"/>
      <c r="AT423" s="204" t="s">
        <v>146</v>
      </c>
      <c r="AU423" s="204" t="s">
        <v>142</v>
      </c>
      <c r="AV423" s="11" t="s">
        <v>84</v>
      </c>
      <c r="AW423" s="11" t="s">
        <v>38</v>
      </c>
      <c r="AX423" s="11" t="s">
        <v>75</v>
      </c>
      <c r="AY423" s="204" t="s">
        <v>130</v>
      </c>
    </row>
    <row r="424" spans="2:51" s="13" customFormat="1" ht="13.5">
      <c r="B424" s="221"/>
      <c r="C424" s="222"/>
      <c r="D424" s="195" t="s">
        <v>146</v>
      </c>
      <c r="E424" s="223" t="s">
        <v>22</v>
      </c>
      <c r="F424" s="224" t="s">
        <v>177</v>
      </c>
      <c r="G424" s="222"/>
      <c r="H424" s="225">
        <v>992.561</v>
      </c>
      <c r="I424" s="226"/>
      <c r="J424" s="222"/>
      <c r="K424" s="222"/>
      <c r="L424" s="227"/>
      <c r="M424" s="228"/>
      <c r="N424" s="229"/>
      <c r="O424" s="229"/>
      <c r="P424" s="229"/>
      <c r="Q424" s="229"/>
      <c r="R424" s="229"/>
      <c r="S424" s="229"/>
      <c r="T424" s="230"/>
      <c r="AT424" s="231" t="s">
        <v>146</v>
      </c>
      <c r="AU424" s="231" t="s">
        <v>142</v>
      </c>
      <c r="AV424" s="13" t="s">
        <v>135</v>
      </c>
      <c r="AW424" s="13" t="s">
        <v>38</v>
      </c>
      <c r="AX424" s="13" t="s">
        <v>23</v>
      </c>
      <c r="AY424" s="231" t="s">
        <v>130</v>
      </c>
    </row>
    <row r="425" spans="2:65" s="1" customFormat="1" ht="31.5" customHeight="1">
      <c r="B425" s="34"/>
      <c r="C425" s="179" t="s">
        <v>775</v>
      </c>
      <c r="D425" s="179" t="s">
        <v>131</v>
      </c>
      <c r="E425" s="180" t="s">
        <v>776</v>
      </c>
      <c r="F425" s="181" t="s">
        <v>777</v>
      </c>
      <c r="G425" s="182" t="s">
        <v>243</v>
      </c>
      <c r="H425" s="183">
        <v>8933.049</v>
      </c>
      <c r="I425" s="184"/>
      <c r="J425" s="185">
        <f>ROUND(I425*H425,2)</f>
        <v>0</v>
      </c>
      <c r="K425" s="181" t="s">
        <v>140</v>
      </c>
      <c r="L425" s="54"/>
      <c r="M425" s="186" t="s">
        <v>22</v>
      </c>
      <c r="N425" s="187" t="s">
        <v>46</v>
      </c>
      <c r="O425" s="35"/>
      <c r="P425" s="188">
        <f>O425*H425</f>
        <v>0</v>
      </c>
      <c r="Q425" s="188">
        <v>0</v>
      </c>
      <c r="R425" s="188">
        <f>Q425*H425</f>
        <v>0</v>
      </c>
      <c r="S425" s="188">
        <v>0</v>
      </c>
      <c r="T425" s="189">
        <f>S425*H425</f>
        <v>0</v>
      </c>
      <c r="AR425" s="17" t="s">
        <v>135</v>
      </c>
      <c r="AT425" s="17" t="s">
        <v>131</v>
      </c>
      <c r="AU425" s="17" t="s">
        <v>142</v>
      </c>
      <c r="AY425" s="17" t="s">
        <v>130</v>
      </c>
      <c r="BE425" s="190">
        <f>IF(N425="základní",J425,0)</f>
        <v>0</v>
      </c>
      <c r="BF425" s="190">
        <f>IF(N425="snížená",J425,0)</f>
        <v>0</v>
      </c>
      <c r="BG425" s="190">
        <f>IF(N425="zákl. přenesená",J425,0)</f>
        <v>0</v>
      </c>
      <c r="BH425" s="190">
        <f>IF(N425="sníž. přenesená",J425,0)</f>
        <v>0</v>
      </c>
      <c r="BI425" s="190">
        <f>IF(N425="nulová",J425,0)</f>
        <v>0</v>
      </c>
      <c r="BJ425" s="17" t="s">
        <v>23</v>
      </c>
      <c r="BK425" s="190">
        <f>ROUND(I425*H425,2)</f>
        <v>0</v>
      </c>
      <c r="BL425" s="17" t="s">
        <v>135</v>
      </c>
      <c r="BM425" s="17" t="s">
        <v>778</v>
      </c>
    </row>
    <row r="426" spans="2:47" s="1" customFormat="1" ht="94.5">
      <c r="B426" s="34"/>
      <c r="C426" s="56"/>
      <c r="D426" s="205" t="s">
        <v>157</v>
      </c>
      <c r="E426" s="56"/>
      <c r="F426" s="206" t="s">
        <v>772</v>
      </c>
      <c r="G426" s="56"/>
      <c r="H426" s="56"/>
      <c r="I426" s="152"/>
      <c r="J426" s="56"/>
      <c r="K426" s="56"/>
      <c r="L426" s="54"/>
      <c r="M426" s="71"/>
      <c r="N426" s="35"/>
      <c r="O426" s="35"/>
      <c r="P426" s="35"/>
      <c r="Q426" s="35"/>
      <c r="R426" s="35"/>
      <c r="S426" s="35"/>
      <c r="T426" s="72"/>
      <c r="AT426" s="17" t="s">
        <v>157</v>
      </c>
      <c r="AU426" s="17" t="s">
        <v>142</v>
      </c>
    </row>
    <row r="427" spans="2:51" s="11" customFormat="1" ht="13.5">
      <c r="B427" s="193"/>
      <c r="C427" s="194"/>
      <c r="D427" s="195" t="s">
        <v>146</v>
      </c>
      <c r="E427" s="196" t="s">
        <v>22</v>
      </c>
      <c r="F427" s="197" t="s">
        <v>779</v>
      </c>
      <c r="G427" s="194"/>
      <c r="H427" s="198">
        <v>8933.049</v>
      </c>
      <c r="I427" s="199"/>
      <c r="J427" s="194"/>
      <c r="K427" s="194"/>
      <c r="L427" s="200"/>
      <c r="M427" s="201"/>
      <c r="N427" s="202"/>
      <c r="O427" s="202"/>
      <c r="P427" s="202"/>
      <c r="Q427" s="202"/>
      <c r="R427" s="202"/>
      <c r="S427" s="202"/>
      <c r="T427" s="203"/>
      <c r="AT427" s="204" t="s">
        <v>146</v>
      </c>
      <c r="AU427" s="204" t="s">
        <v>142</v>
      </c>
      <c r="AV427" s="11" t="s">
        <v>84</v>
      </c>
      <c r="AW427" s="11" t="s">
        <v>38</v>
      </c>
      <c r="AX427" s="11" t="s">
        <v>75</v>
      </c>
      <c r="AY427" s="204" t="s">
        <v>130</v>
      </c>
    </row>
    <row r="428" spans="2:65" s="1" customFormat="1" ht="31.5" customHeight="1">
      <c r="B428" s="34"/>
      <c r="C428" s="179" t="s">
        <v>780</v>
      </c>
      <c r="D428" s="179" t="s">
        <v>131</v>
      </c>
      <c r="E428" s="180" t="s">
        <v>781</v>
      </c>
      <c r="F428" s="181" t="s">
        <v>782</v>
      </c>
      <c r="G428" s="182" t="s">
        <v>243</v>
      </c>
      <c r="H428" s="183">
        <v>120.725</v>
      </c>
      <c r="I428" s="184"/>
      <c r="J428" s="185">
        <f>ROUND(I428*H428,2)</f>
        <v>0</v>
      </c>
      <c r="K428" s="181" t="s">
        <v>140</v>
      </c>
      <c r="L428" s="54"/>
      <c r="M428" s="186" t="s">
        <v>22</v>
      </c>
      <c r="N428" s="187" t="s">
        <v>46</v>
      </c>
      <c r="O428" s="35"/>
      <c r="P428" s="188">
        <f>O428*H428</f>
        <v>0</v>
      </c>
      <c r="Q428" s="188">
        <v>0</v>
      </c>
      <c r="R428" s="188">
        <f>Q428*H428</f>
        <v>0</v>
      </c>
      <c r="S428" s="188">
        <v>0</v>
      </c>
      <c r="T428" s="189">
        <f>S428*H428</f>
        <v>0</v>
      </c>
      <c r="AR428" s="17" t="s">
        <v>135</v>
      </c>
      <c r="AT428" s="17" t="s">
        <v>131</v>
      </c>
      <c r="AU428" s="17" t="s">
        <v>142</v>
      </c>
      <c r="AY428" s="17" t="s">
        <v>130</v>
      </c>
      <c r="BE428" s="190">
        <f>IF(N428="základní",J428,0)</f>
        <v>0</v>
      </c>
      <c r="BF428" s="190">
        <f>IF(N428="snížená",J428,0)</f>
        <v>0</v>
      </c>
      <c r="BG428" s="190">
        <f>IF(N428="zákl. přenesená",J428,0)</f>
        <v>0</v>
      </c>
      <c r="BH428" s="190">
        <f>IF(N428="sníž. přenesená",J428,0)</f>
        <v>0</v>
      </c>
      <c r="BI428" s="190">
        <f>IF(N428="nulová",J428,0)</f>
        <v>0</v>
      </c>
      <c r="BJ428" s="17" t="s">
        <v>23</v>
      </c>
      <c r="BK428" s="190">
        <f>ROUND(I428*H428,2)</f>
        <v>0</v>
      </c>
      <c r="BL428" s="17" t="s">
        <v>135</v>
      </c>
      <c r="BM428" s="17" t="s">
        <v>783</v>
      </c>
    </row>
    <row r="429" spans="2:47" s="1" customFormat="1" ht="94.5">
      <c r="B429" s="34"/>
      <c r="C429" s="56"/>
      <c r="D429" s="205" t="s">
        <v>157</v>
      </c>
      <c r="E429" s="56"/>
      <c r="F429" s="206" t="s">
        <v>772</v>
      </c>
      <c r="G429" s="56"/>
      <c r="H429" s="56"/>
      <c r="I429" s="152"/>
      <c r="J429" s="56"/>
      <c r="K429" s="56"/>
      <c r="L429" s="54"/>
      <c r="M429" s="71"/>
      <c r="N429" s="35"/>
      <c r="O429" s="35"/>
      <c r="P429" s="35"/>
      <c r="Q429" s="35"/>
      <c r="R429" s="35"/>
      <c r="S429" s="35"/>
      <c r="T429" s="72"/>
      <c r="AT429" s="17" t="s">
        <v>157</v>
      </c>
      <c r="AU429" s="17" t="s">
        <v>142</v>
      </c>
    </row>
    <row r="430" spans="2:51" s="12" customFormat="1" ht="13.5">
      <c r="B430" s="207"/>
      <c r="C430" s="208"/>
      <c r="D430" s="205" t="s">
        <v>146</v>
      </c>
      <c r="E430" s="209" t="s">
        <v>22</v>
      </c>
      <c r="F430" s="210" t="s">
        <v>784</v>
      </c>
      <c r="G430" s="208"/>
      <c r="H430" s="211" t="s">
        <v>22</v>
      </c>
      <c r="I430" s="212"/>
      <c r="J430" s="208"/>
      <c r="K430" s="208"/>
      <c r="L430" s="213"/>
      <c r="M430" s="214"/>
      <c r="N430" s="215"/>
      <c r="O430" s="215"/>
      <c r="P430" s="215"/>
      <c r="Q430" s="215"/>
      <c r="R430" s="215"/>
      <c r="S430" s="215"/>
      <c r="T430" s="216"/>
      <c r="AT430" s="217" t="s">
        <v>146</v>
      </c>
      <c r="AU430" s="217" t="s">
        <v>142</v>
      </c>
      <c r="AV430" s="12" t="s">
        <v>23</v>
      </c>
      <c r="AW430" s="12" t="s">
        <v>38</v>
      </c>
      <c r="AX430" s="12" t="s">
        <v>75</v>
      </c>
      <c r="AY430" s="217" t="s">
        <v>130</v>
      </c>
    </row>
    <row r="431" spans="2:51" s="11" customFormat="1" ht="13.5">
      <c r="B431" s="193"/>
      <c r="C431" s="194"/>
      <c r="D431" s="195" t="s">
        <v>146</v>
      </c>
      <c r="E431" s="196" t="s">
        <v>22</v>
      </c>
      <c r="F431" s="197" t="s">
        <v>785</v>
      </c>
      <c r="G431" s="194"/>
      <c r="H431" s="198">
        <v>120.725</v>
      </c>
      <c r="I431" s="199"/>
      <c r="J431" s="194"/>
      <c r="K431" s="194"/>
      <c r="L431" s="200"/>
      <c r="M431" s="201"/>
      <c r="N431" s="202"/>
      <c r="O431" s="202"/>
      <c r="P431" s="202"/>
      <c r="Q431" s="202"/>
      <c r="R431" s="202"/>
      <c r="S431" s="202"/>
      <c r="T431" s="203"/>
      <c r="AT431" s="204" t="s">
        <v>146</v>
      </c>
      <c r="AU431" s="204" t="s">
        <v>142</v>
      </c>
      <c r="AV431" s="11" t="s">
        <v>84</v>
      </c>
      <c r="AW431" s="11" t="s">
        <v>38</v>
      </c>
      <c r="AX431" s="11" t="s">
        <v>23</v>
      </c>
      <c r="AY431" s="204" t="s">
        <v>130</v>
      </c>
    </row>
    <row r="432" spans="2:65" s="1" customFormat="1" ht="22.5" customHeight="1">
      <c r="B432" s="34"/>
      <c r="C432" s="179" t="s">
        <v>786</v>
      </c>
      <c r="D432" s="179" t="s">
        <v>131</v>
      </c>
      <c r="E432" s="180" t="s">
        <v>787</v>
      </c>
      <c r="F432" s="181" t="s">
        <v>788</v>
      </c>
      <c r="G432" s="182" t="s">
        <v>243</v>
      </c>
      <c r="H432" s="183">
        <v>1086.525</v>
      </c>
      <c r="I432" s="184"/>
      <c r="J432" s="185">
        <f>ROUND(I432*H432,2)</f>
        <v>0</v>
      </c>
      <c r="K432" s="181" t="s">
        <v>22</v>
      </c>
      <c r="L432" s="54"/>
      <c r="M432" s="186" t="s">
        <v>22</v>
      </c>
      <c r="N432" s="187" t="s">
        <v>46</v>
      </c>
      <c r="O432" s="35"/>
      <c r="P432" s="188">
        <f>O432*H432</f>
        <v>0</v>
      </c>
      <c r="Q432" s="188">
        <v>0</v>
      </c>
      <c r="R432" s="188">
        <f>Q432*H432</f>
        <v>0</v>
      </c>
      <c r="S432" s="188">
        <v>0</v>
      </c>
      <c r="T432" s="189">
        <f>S432*H432</f>
        <v>0</v>
      </c>
      <c r="AR432" s="17" t="s">
        <v>135</v>
      </c>
      <c r="AT432" s="17" t="s">
        <v>131</v>
      </c>
      <c r="AU432" s="17" t="s">
        <v>142</v>
      </c>
      <c r="AY432" s="17" t="s">
        <v>130</v>
      </c>
      <c r="BE432" s="190">
        <f>IF(N432="základní",J432,0)</f>
        <v>0</v>
      </c>
      <c r="BF432" s="190">
        <f>IF(N432="snížená",J432,0)</f>
        <v>0</v>
      </c>
      <c r="BG432" s="190">
        <f>IF(N432="zákl. přenesená",J432,0)</f>
        <v>0</v>
      </c>
      <c r="BH432" s="190">
        <f>IF(N432="sníž. přenesená",J432,0)</f>
        <v>0</v>
      </c>
      <c r="BI432" s="190">
        <f>IF(N432="nulová",J432,0)</f>
        <v>0</v>
      </c>
      <c r="BJ432" s="17" t="s">
        <v>23</v>
      </c>
      <c r="BK432" s="190">
        <f>ROUND(I432*H432,2)</f>
        <v>0</v>
      </c>
      <c r="BL432" s="17" t="s">
        <v>135</v>
      </c>
      <c r="BM432" s="17" t="s">
        <v>789</v>
      </c>
    </row>
    <row r="433" spans="2:47" s="1" customFormat="1" ht="27">
      <c r="B433" s="34"/>
      <c r="C433" s="56"/>
      <c r="D433" s="205" t="s">
        <v>159</v>
      </c>
      <c r="E433" s="56"/>
      <c r="F433" s="206" t="s">
        <v>790</v>
      </c>
      <c r="G433" s="56"/>
      <c r="H433" s="56"/>
      <c r="I433" s="152"/>
      <c r="J433" s="56"/>
      <c r="K433" s="56"/>
      <c r="L433" s="54"/>
      <c r="M433" s="71"/>
      <c r="N433" s="35"/>
      <c r="O433" s="35"/>
      <c r="P433" s="35"/>
      <c r="Q433" s="35"/>
      <c r="R433" s="35"/>
      <c r="S433" s="35"/>
      <c r="T433" s="72"/>
      <c r="AT433" s="17" t="s">
        <v>159</v>
      </c>
      <c r="AU433" s="17" t="s">
        <v>142</v>
      </c>
    </row>
    <row r="434" spans="2:51" s="11" customFormat="1" ht="13.5">
      <c r="B434" s="193"/>
      <c r="C434" s="194"/>
      <c r="D434" s="195" t="s">
        <v>146</v>
      </c>
      <c r="E434" s="196" t="s">
        <v>22</v>
      </c>
      <c r="F434" s="197" t="s">
        <v>791</v>
      </c>
      <c r="G434" s="194"/>
      <c r="H434" s="198">
        <v>1086.525</v>
      </c>
      <c r="I434" s="199"/>
      <c r="J434" s="194"/>
      <c r="K434" s="194"/>
      <c r="L434" s="200"/>
      <c r="M434" s="201"/>
      <c r="N434" s="202"/>
      <c r="O434" s="202"/>
      <c r="P434" s="202"/>
      <c r="Q434" s="202"/>
      <c r="R434" s="202"/>
      <c r="S434" s="202"/>
      <c r="T434" s="203"/>
      <c r="AT434" s="204" t="s">
        <v>146</v>
      </c>
      <c r="AU434" s="204" t="s">
        <v>142</v>
      </c>
      <c r="AV434" s="11" t="s">
        <v>84</v>
      </c>
      <c r="AW434" s="11" t="s">
        <v>38</v>
      </c>
      <c r="AX434" s="11" t="s">
        <v>75</v>
      </c>
      <c r="AY434" s="204" t="s">
        <v>130</v>
      </c>
    </row>
    <row r="435" spans="2:65" s="1" customFormat="1" ht="22.5" customHeight="1">
      <c r="B435" s="34"/>
      <c r="C435" s="179" t="s">
        <v>792</v>
      </c>
      <c r="D435" s="179" t="s">
        <v>131</v>
      </c>
      <c r="E435" s="180" t="s">
        <v>793</v>
      </c>
      <c r="F435" s="181" t="s">
        <v>794</v>
      </c>
      <c r="G435" s="182" t="s">
        <v>243</v>
      </c>
      <c r="H435" s="183">
        <v>123.225</v>
      </c>
      <c r="I435" s="184"/>
      <c r="J435" s="185">
        <f>ROUND(I435*H435,2)</f>
        <v>0</v>
      </c>
      <c r="K435" s="181" t="s">
        <v>140</v>
      </c>
      <c r="L435" s="54"/>
      <c r="M435" s="186" t="s">
        <v>22</v>
      </c>
      <c r="N435" s="187" t="s">
        <v>46</v>
      </c>
      <c r="O435" s="35"/>
      <c r="P435" s="188">
        <f>O435*H435</f>
        <v>0</v>
      </c>
      <c r="Q435" s="188">
        <v>0</v>
      </c>
      <c r="R435" s="188">
        <f>Q435*H435</f>
        <v>0</v>
      </c>
      <c r="S435" s="188">
        <v>0</v>
      </c>
      <c r="T435" s="189">
        <f>S435*H435</f>
        <v>0</v>
      </c>
      <c r="AR435" s="17" t="s">
        <v>135</v>
      </c>
      <c r="AT435" s="17" t="s">
        <v>131</v>
      </c>
      <c r="AU435" s="17" t="s">
        <v>142</v>
      </c>
      <c r="AY435" s="17" t="s">
        <v>130</v>
      </c>
      <c r="BE435" s="190">
        <f>IF(N435="základní",J435,0)</f>
        <v>0</v>
      </c>
      <c r="BF435" s="190">
        <f>IF(N435="snížená",J435,0)</f>
        <v>0</v>
      </c>
      <c r="BG435" s="190">
        <f>IF(N435="zákl. přenesená",J435,0)</f>
        <v>0</v>
      </c>
      <c r="BH435" s="190">
        <f>IF(N435="sníž. přenesená",J435,0)</f>
        <v>0</v>
      </c>
      <c r="BI435" s="190">
        <f>IF(N435="nulová",J435,0)</f>
        <v>0</v>
      </c>
      <c r="BJ435" s="17" t="s">
        <v>23</v>
      </c>
      <c r="BK435" s="190">
        <f>ROUND(I435*H435,2)</f>
        <v>0</v>
      </c>
      <c r="BL435" s="17" t="s">
        <v>135</v>
      </c>
      <c r="BM435" s="17" t="s">
        <v>795</v>
      </c>
    </row>
    <row r="436" spans="2:47" s="1" customFormat="1" ht="67.5">
      <c r="B436" s="34"/>
      <c r="C436" s="56"/>
      <c r="D436" s="205" t="s">
        <v>157</v>
      </c>
      <c r="E436" s="56"/>
      <c r="F436" s="206" t="s">
        <v>796</v>
      </c>
      <c r="G436" s="56"/>
      <c r="H436" s="56"/>
      <c r="I436" s="152"/>
      <c r="J436" s="56"/>
      <c r="K436" s="56"/>
      <c r="L436" s="54"/>
      <c r="M436" s="71"/>
      <c r="N436" s="35"/>
      <c r="O436" s="35"/>
      <c r="P436" s="35"/>
      <c r="Q436" s="35"/>
      <c r="R436" s="35"/>
      <c r="S436" s="35"/>
      <c r="T436" s="72"/>
      <c r="AT436" s="17" t="s">
        <v>157</v>
      </c>
      <c r="AU436" s="17" t="s">
        <v>142</v>
      </c>
    </row>
    <row r="437" spans="2:51" s="11" customFormat="1" ht="13.5">
      <c r="B437" s="193"/>
      <c r="C437" s="194"/>
      <c r="D437" s="195" t="s">
        <v>146</v>
      </c>
      <c r="E437" s="196" t="s">
        <v>22</v>
      </c>
      <c r="F437" s="197" t="s">
        <v>797</v>
      </c>
      <c r="G437" s="194"/>
      <c r="H437" s="198">
        <v>123.225</v>
      </c>
      <c r="I437" s="199"/>
      <c r="J437" s="194"/>
      <c r="K437" s="194"/>
      <c r="L437" s="200"/>
      <c r="M437" s="201"/>
      <c r="N437" s="202"/>
      <c r="O437" s="202"/>
      <c r="P437" s="202"/>
      <c r="Q437" s="202"/>
      <c r="R437" s="202"/>
      <c r="S437" s="202"/>
      <c r="T437" s="203"/>
      <c r="AT437" s="204" t="s">
        <v>146</v>
      </c>
      <c r="AU437" s="204" t="s">
        <v>142</v>
      </c>
      <c r="AV437" s="11" t="s">
        <v>84</v>
      </c>
      <c r="AW437" s="11" t="s">
        <v>38</v>
      </c>
      <c r="AX437" s="11" t="s">
        <v>23</v>
      </c>
      <c r="AY437" s="204" t="s">
        <v>130</v>
      </c>
    </row>
    <row r="438" spans="2:65" s="1" customFormat="1" ht="22.5" customHeight="1">
      <c r="B438" s="34"/>
      <c r="C438" s="179" t="s">
        <v>798</v>
      </c>
      <c r="D438" s="179" t="s">
        <v>131</v>
      </c>
      <c r="E438" s="180" t="s">
        <v>799</v>
      </c>
      <c r="F438" s="181" t="s">
        <v>800</v>
      </c>
      <c r="G438" s="182" t="s">
        <v>243</v>
      </c>
      <c r="H438" s="183">
        <v>607.114</v>
      </c>
      <c r="I438" s="184"/>
      <c r="J438" s="185">
        <f>ROUND(I438*H438,2)</f>
        <v>0</v>
      </c>
      <c r="K438" s="181" t="s">
        <v>140</v>
      </c>
      <c r="L438" s="54"/>
      <c r="M438" s="186" t="s">
        <v>22</v>
      </c>
      <c r="N438" s="187" t="s">
        <v>46</v>
      </c>
      <c r="O438" s="35"/>
      <c r="P438" s="188">
        <f>O438*H438</f>
        <v>0</v>
      </c>
      <c r="Q438" s="188">
        <v>0</v>
      </c>
      <c r="R438" s="188">
        <f>Q438*H438</f>
        <v>0</v>
      </c>
      <c r="S438" s="188">
        <v>0</v>
      </c>
      <c r="T438" s="189">
        <f>S438*H438</f>
        <v>0</v>
      </c>
      <c r="AR438" s="17" t="s">
        <v>135</v>
      </c>
      <c r="AT438" s="17" t="s">
        <v>131</v>
      </c>
      <c r="AU438" s="17" t="s">
        <v>142</v>
      </c>
      <c r="AY438" s="17" t="s">
        <v>130</v>
      </c>
      <c r="BE438" s="190">
        <f>IF(N438="základní",J438,0)</f>
        <v>0</v>
      </c>
      <c r="BF438" s="190">
        <f>IF(N438="snížená",J438,0)</f>
        <v>0</v>
      </c>
      <c r="BG438" s="190">
        <f>IF(N438="zákl. přenesená",J438,0)</f>
        <v>0</v>
      </c>
      <c r="BH438" s="190">
        <f>IF(N438="sníž. přenesená",J438,0)</f>
        <v>0</v>
      </c>
      <c r="BI438" s="190">
        <f>IF(N438="nulová",J438,0)</f>
        <v>0</v>
      </c>
      <c r="BJ438" s="17" t="s">
        <v>23</v>
      </c>
      <c r="BK438" s="190">
        <f>ROUND(I438*H438,2)</f>
        <v>0</v>
      </c>
      <c r="BL438" s="17" t="s">
        <v>135</v>
      </c>
      <c r="BM438" s="17" t="s">
        <v>801</v>
      </c>
    </row>
    <row r="439" spans="2:47" s="1" customFormat="1" ht="67.5">
      <c r="B439" s="34"/>
      <c r="C439" s="56"/>
      <c r="D439" s="205" t="s">
        <v>157</v>
      </c>
      <c r="E439" s="56"/>
      <c r="F439" s="206" t="s">
        <v>796</v>
      </c>
      <c r="G439" s="56"/>
      <c r="H439" s="56"/>
      <c r="I439" s="152"/>
      <c r="J439" s="56"/>
      <c r="K439" s="56"/>
      <c r="L439" s="54"/>
      <c r="M439" s="71"/>
      <c r="N439" s="35"/>
      <c r="O439" s="35"/>
      <c r="P439" s="35"/>
      <c r="Q439" s="35"/>
      <c r="R439" s="35"/>
      <c r="S439" s="35"/>
      <c r="T439" s="72"/>
      <c r="AT439" s="17" t="s">
        <v>157</v>
      </c>
      <c r="AU439" s="17" t="s">
        <v>142</v>
      </c>
    </row>
    <row r="440" spans="2:51" s="11" customFormat="1" ht="13.5">
      <c r="B440" s="193"/>
      <c r="C440" s="194"/>
      <c r="D440" s="195" t="s">
        <v>146</v>
      </c>
      <c r="E440" s="196" t="s">
        <v>22</v>
      </c>
      <c r="F440" s="197" t="s">
        <v>802</v>
      </c>
      <c r="G440" s="194"/>
      <c r="H440" s="198">
        <v>607.114</v>
      </c>
      <c r="I440" s="199"/>
      <c r="J440" s="194"/>
      <c r="K440" s="194"/>
      <c r="L440" s="200"/>
      <c r="M440" s="201"/>
      <c r="N440" s="202"/>
      <c r="O440" s="202"/>
      <c r="P440" s="202"/>
      <c r="Q440" s="202"/>
      <c r="R440" s="202"/>
      <c r="S440" s="202"/>
      <c r="T440" s="203"/>
      <c r="AT440" s="204" t="s">
        <v>146</v>
      </c>
      <c r="AU440" s="204" t="s">
        <v>142</v>
      </c>
      <c r="AV440" s="11" t="s">
        <v>84</v>
      </c>
      <c r="AW440" s="11" t="s">
        <v>38</v>
      </c>
      <c r="AX440" s="11" t="s">
        <v>23</v>
      </c>
      <c r="AY440" s="204" t="s">
        <v>130</v>
      </c>
    </row>
    <row r="441" spans="2:65" s="1" customFormat="1" ht="22.5" customHeight="1">
      <c r="B441" s="34"/>
      <c r="C441" s="179" t="s">
        <v>803</v>
      </c>
      <c r="D441" s="179" t="s">
        <v>131</v>
      </c>
      <c r="E441" s="180" t="s">
        <v>804</v>
      </c>
      <c r="F441" s="181" t="s">
        <v>805</v>
      </c>
      <c r="G441" s="182" t="s">
        <v>243</v>
      </c>
      <c r="H441" s="183">
        <v>385.447</v>
      </c>
      <c r="I441" s="184"/>
      <c r="J441" s="185">
        <f>ROUND(I441*H441,2)</f>
        <v>0</v>
      </c>
      <c r="K441" s="181" t="s">
        <v>22</v>
      </c>
      <c r="L441" s="54"/>
      <c r="M441" s="186" t="s">
        <v>22</v>
      </c>
      <c r="N441" s="187" t="s">
        <v>46</v>
      </c>
      <c r="O441" s="35"/>
      <c r="P441" s="188">
        <f>O441*H441</f>
        <v>0</v>
      </c>
      <c r="Q441" s="188">
        <v>0</v>
      </c>
      <c r="R441" s="188">
        <f>Q441*H441</f>
        <v>0</v>
      </c>
      <c r="S441" s="188">
        <v>0</v>
      </c>
      <c r="T441" s="189">
        <f>S441*H441</f>
        <v>0</v>
      </c>
      <c r="AR441" s="17" t="s">
        <v>135</v>
      </c>
      <c r="AT441" s="17" t="s">
        <v>131</v>
      </c>
      <c r="AU441" s="17" t="s">
        <v>142</v>
      </c>
      <c r="AY441" s="17" t="s">
        <v>130</v>
      </c>
      <c r="BE441" s="190">
        <f>IF(N441="základní",J441,0)</f>
        <v>0</v>
      </c>
      <c r="BF441" s="190">
        <f>IF(N441="snížená",J441,0)</f>
        <v>0</v>
      </c>
      <c r="BG441" s="190">
        <f>IF(N441="zákl. přenesená",J441,0)</f>
        <v>0</v>
      </c>
      <c r="BH441" s="190">
        <f>IF(N441="sníž. přenesená",J441,0)</f>
        <v>0</v>
      </c>
      <c r="BI441" s="190">
        <f>IF(N441="nulová",J441,0)</f>
        <v>0</v>
      </c>
      <c r="BJ441" s="17" t="s">
        <v>23</v>
      </c>
      <c r="BK441" s="190">
        <f>ROUND(I441*H441,2)</f>
        <v>0</v>
      </c>
      <c r="BL441" s="17" t="s">
        <v>135</v>
      </c>
      <c r="BM441" s="17" t="s">
        <v>806</v>
      </c>
    </row>
    <row r="442" spans="2:47" s="1" customFormat="1" ht="27">
      <c r="B442" s="34"/>
      <c r="C442" s="56"/>
      <c r="D442" s="205" t="s">
        <v>159</v>
      </c>
      <c r="E442" s="56"/>
      <c r="F442" s="206" t="s">
        <v>807</v>
      </c>
      <c r="G442" s="56"/>
      <c r="H442" s="56"/>
      <c r="I442" s="152"/>
      <c r="J442" s="56"/>
      <c r="K442" s="56"/>
      <c r="L442" s="54"/>
      <c r="M442" s="71"/>
      <c r="N442" s="35"/>
      <c r="O442" s="35"/>
      <c r="P442" s="35"/>
      <c r="Q442" s="35"/>
      <c r="R442" s="35"/>
      <c r="S442" s="35"/>
      <c r="T442" s="72"/>
      <c r="AT442" s="17" t="s">
        <v>159</v>
      </c>
      <c r="AU442" s="17" t="s">
        <v>142</v>
      </c>
    </row>
    <row r="443" spans="2:51" s="11" customFormat="1" ht="13.5">
      <c r="B443" s="193"/>
      <c r="C443" s="194"/>
      <c r="D443" s="195" t="s">
        <v>146</v>
      </c>
      <c r="E443" s="196" t="s">
        <v>22</v>
      </c>
      <c r="F443" s="197" t="s">
        <v>808</v>
      </c>
      <c r="G443" s="194"/>
      <c r="H443" s="198">
        <v>385.447</v>
      </c>
      <c r="I443" s="199"/>
      <c r="J443" s="194"/>
      <c r="K443" s="194"/>
      <c r="L443" s="200"/>
      <c r="M443" s="201"/>
      <c r="N443" s="202"/>
      <c r="O443" s="202"/>
      <c r="P443" s="202"/>
      <c r="Q443" s="202"/>
      <c r="R443" s="202"/>
      <c r="S443" s="202"/>
      <c r="T443" s="203"/>
      <c r="AT443" s="204" t="s">
        <v>146</v>
      </c>
      <c r="AU443" s="204" t="s">
        <v>142</v>
      </c>
      <c r="AV443" s="11" t="s">
        <v>84</v>
      </c>
      <c r="AW443" s="11" t="s">
        <v>38</v>
      </c>
      <c r="AX443" s="11" t="s">
        <v>23</v>
      </c>
      <c r="AY443" s="204" t="s">
        <v>130</v>
      </c>
    </row>
    <row r="444" spans="2:65" s="1" customFormat="1" ht="31.5" customHeight="1">
      <c r="B444" s="34"/>
      <c r="C444" s="179" t="s">
        <v>809</v>
      </c>
      <c r="D444" s="179" t="s">
        <v>131</v>
      </c>
      <c r="E444" s="180" t="s">
        <v>810</v>
      </c>
      <c r="F444" s="181" t="s">
        <v>811</v>
      </c>
      <c r="G444" s="182" t="s">
        <v>243</v>
      </c>
      <c r="H444" s="183">
        <v>191.205</v>
      </c>
      <c r="I444" s="184"/>
      <c r="J444" s="185">
        <f>ROUND(I444*H444,2)</f>
        <v>0</v>
      </c>
      <c r="K444" s="181" t="s">
        <v>140</v>
      </c>
      <c r="L444" s="54"/>
      <c r="M444" s="186" t="s">
        <v>22</v>
      </c>
      <c r="N444" s="187" t="s">
        <v>46</v>
      </c>
      <c r="O444" s="35"/>
      <c r="P444" s="188">
        <f>O444*H444</f>
        <v>0</v>
      </c>
      <c r="Q444" s="188">
        <v>0</v>
      </c>
      <c r="R444" s="188">
        <f>Q444*H444</f>
        <v>0</v>
      </c>
      <c r="S444" s="188">
        <v>0</v>
      </c>
      <c r="T444" s="189">
        <f>S444*H444</f>
        <v>0</v>
      </c>
      <c r="AR444" s="17" t="s">
        <v>135</v>
      </c>
      <c r="AT444" s="17" t="s">
        <v>131</v>
      </c>
      <c r="AU444" s="17" t="s">
        <v>142</v>
      </c>
      <c r="AY444" s="17" t="s">
        <v>130</v>
      </c>
      <c r="BE444" s="190">
        <f>IF(N444="základní",J444,0)</f>
        <v>0</v>
      </c>
      <c r="BF444" s="190">
        <f>IF(N444="snížená",J444,0)</f>
        <v>0</v>
      </c>
      <c r="BG444" s="190">
        <f>IF(N444="zákl. přenesená",J444,0)</f>
        <v>0</v>
      </c>
      <c r="BH444" s="190">
        <f>IF(N444="sníž. přenesená",J444,0)</f>
        <v>0</v>
      </c>
      <c r="BI444" s="190">
        <f>IF(N444="nulová",J444,0)</f>
        <v>0</v>
      </c>
      <c r="BJ444" s="17" t="s">
        <v>23</v>
      </c>
      <c r="BK444" s="190">
        <f>ROUND(I444*H444,2)</f>
        <v>0</v>
      </c>
      <c r="BL444" s="17" t="s">
        <v>135</v>
      </c>
      <c r="BM444" s="17" t="s">
        <v>812</v>
      </c>
    </row>
    <row r="445" spans="2:47" s="1" customFormat="1" ht="27">
      <c r="B445" s="34"/>
      <c r="C445" s="56"/>
      <c r="D445" s="205" t="s">
        <v>157</v>
      </c>
      <c r="E445" s="56"/>
      <c r="F445" s="206" t="s">
        <v>813</v>
      </c>
      <c r="G445" s="56"/>
      <c r="H445" s="56"/>
      <c r="I445" s="152"/>
      <c r="J445" s="56"/>
      <c r="K445" s="56"/>
      <c r="L445" s="54"/>
      <c r="M445" s="71"/>
      <c r="N445" s="35"/>
      <c r="O445" s="35"/>
      <c r="P445" s="35"/>
      <c r="Q445" s="35"/>
      <c r="R445" s="35"/>
      <c r="S445" s="35"/>
      <c r="T445" s="72"/>
      <c r="AT445" s="17" t="s">
        <v>157</v>
      </c>
      <c r="AU445" s="17" t="s">
        <v>142</v>
      </c>
    </row>
    <row r="446" spans="2:51" s="11" customFormat="1" ht="13.5">
      <c r="B446" s="193"/>
      <c r="C446" s="194"/>
      <c r="D446" s="195" t="s">
        <v>146</v>
      </c>
      <c r="E446" s="196" t="s">
        <v>22</v>
      </c>
      <c r="F446" s="197" t="s">
        <v>814</v>
      </c>
      <c r="G446" s="194"/>
      <c r="H446" s="198">
        <v>191.205</v>
      </c>
      <c r="I446" s="199"/>
      <c r="J446" s="194"/>
      <c r="K446" s="194"/>
      <c r="L446" s="200"/>
      <c r="M446" s="201"/>
      <c r="N446" s="202"/>
      <c r="O446" s="202"/>
      <c r="P446" s="202"/>
      <c r="Q446" s="202"/>
      <c r="R446" s="202"/>
      <c r="S446" s="202"/>
      <c r="T446" s="203"/>
      <c r="AT446" s="204" t="s">
        <v>146</v>
      </c>
      <c r="AU446" s="204" t="s">
        <v>142</v>
      </c>
      <c r="AV446" s="11" t="s">
        <v>84</v>
      </c>
      <c r="AW446" s="11" t="s">
        <v>38</v>
      </c>
      <c r="AX446" s="11" t="s">
        <v>75</v>
      </c>
      <c r="AY446" s="204" t="s">
        <v>130</v>
      </c>
    </row>
    <row r="447" spans="2:65" s="1" customFormat="1" ht="44.25" customHeight="1">
      <c r="B447" s="34"/>
      <c r="C447" s="179" t="s">
        <v>815</v>
      </c>
      <c r="D447" s="179" t="s">
        <v>131</v>
      </c>
      <c r="E447" s="180" t="s">
        <v>816</v>
      </c>
      <c r="F447" s="181" t="s">
        <v>817</v>
      </c>
      <c r="G447" s="182" t="s">
        <v>243</v>
      </c>
      <c r="H447" s="183">
        <v>169.488</v>
      </c>
      <c r="I447" s="184"/>
      <c r="J447" s="185">
        <f>ROUND(I447*H447,2)</f>
        <v>0</v>
      </c>
      <c r="K447" s="181" t="s">
        <v>140</v>
      </c>
      <c r="L447" s="54"/>
      <c r="M447" s="186" t="s">
        <v>22</v>
      </c>
      <c r="N447" s="187" t="s">
        <v>46</v>
      </c>
      <c r="O447" s="35"/>
      <c r="P447" s="188">
        <f>O447*H447</f>
        <v>0</v>
      </c>
      <c r="Q447" s="188">
        <v>0</v>
      </c>
      <c r="R447" s="188">
        <f>Q447*H447</f>
        <v>0</v>
      </c>
      <c r="S447" s="188">
        <v>0</v>
      </c>
      <c r="T447" s="189">
        <f>S447*H447</f>
        <v>0</v>
      </c>
      <c r="AR447" s="17" t="s">
        <v>135</v>
      </c>
      <c r="AT447" s="17" t="s">
        <v>131</v>
      </c>
      <c r="AU447" s="17" t="s">
        <v>142</v>
      </c>
      <c r="AY447" s="17" t="s">
        <v>130</v>
      </c>
      <c r="BE447" s="190">
        <f>IF(N447="základní",J447,0)</f>
        <v>0</v>
      </c>
      <c r="BF447" s="190">
        <f>IF(N447="snížená",J447,0)</f>
        <v>0</v>
      </c>
      <c r="BG447" s="190">
        <f>IF(N447="zákl. přenesená",J447,0)</f>
        <v>0</v>
      </c>
      <c r="BH447" s="190">
        <f>IF(N447="sníž. přenesená",J447,0)</f>
        <v>0</v>
      </c>
      <c r="BI447" s="190">
        <f>IF(N447="nulová",J447,0)</f>
        <v>0</v>
      </c>
      <c r="BJ447" s="17" t="s">
        <v>23</v>
      </c>
      <c r="BK447" s="190">
        <f>ROUND(I447*H447,2)</f>
        <v>0</v>
      </c>
      <c r="BL447" s="17" t="s">
        <v>135</v>
      </c>
      <c r="BM447" s="17" t="s">
        <v>818</v>
      </c>
    </row>
    <row r="448" spans="2:51" s="11" customFormat="1" ht="13.5">
      <c r="B448" s="193"/>
      <c r="C448" s="194"/>
      <c r="D448" s="205" t="s">
        <v>146</v>
      </c>
      <c r="E448" s="218" t="s">
        <v>22</v>
      </c>
      <c r="F448" s="219" t="s">
        <v>819</v>
      </c>
      <c r="G448" s="194"/>
      <c r="H448" s="220">
        <v>169.488</v>
      </c>
      <c r="I448" s="199"/>
      <c r="J448" s="194"/>
      <c r="K448" s="194"/>
      <c r="L448" s="200"/>
      <c r="M448" s="201"/>
      <c r="N448" s="202"/>
      <c r="O448" s="202"/>
      <c r="P448" s="202"/>
      <c r="Q448" s="202"/>
      <c r="R448" s="202"/>
      <c r="S448" s="202"/>
      <c r="T448" s="203"/>
      <c r="AT448" s="204" t="s">
        <v>146</v>
      </c>
      <c r="AU448" s="204" t="s">
        <v>142</v>
      </c>
      <c r="AV448" s="11" t="s">
        <v>84</v>
      </c>
      <c r="AW448" s="11" t="s">
        <v>38</v>
      </c>
      <c r="AX448" s="11" t="s">
        <v>23</v>
      </c>
      <c r="AY448" s="204" t="s">
        <v>130</v>
      </c>
    </row>
    <row r="449" spans="2:63" s="10" customFormat="1" ht="29.85" customHeight="1">
      <c r="B449" s="165"/>
      <c r="C449" s="166"/>
      <c r="D449" s="167" t="s">
        <v>74</v>
      </c>
      <c r="E449" s="191" t="s">
        <v>820</v>
      </c>
      <c r="F449" s="191" t="s">
        <v>821</v>
      </c>
      <c r="G449" s="166"/>
      <c r="H449" s="166"/>
      <c r="I449" s="169"/>
      <c r="J449" s="192">
        <f>BK449</f>
        <v>0</v>
      </c>
      <c r="K449" s="166"/>
      <c r="L449" s="171"/>
      <c r="M449" s="172"/>
      <c r="N449" s="173"/>
      <c r="O449" s="173"/>
      <c r="P449" s="174">
        <f>SUM(P450:P453)</f>
        <v>0</v>
      </c>
      <c r="Q449" s="173"/>
      <c r="R449" s="174">
        <f>SUM(R450:R453)</f>
        <v>0</v>
      </c>
      <c r="S449" s="173"/>
      <c r="T449" s="175">
        <f>SUM(T450:T453)</f>
        <v>0</v>
      </c>
      <c r="AR449" s="176" t="s">
        <v>23</v>
      </c>
      <c r="AT449" s="177" t="s">
        <v>74</v>
      </c>
      <c r="AU449" s="177" t="s">
        <v>23</v>
      </c>
      <c r="AY449" s="176" t="s">
        <v>130</v>
      </c>
      <c r="BK449" s="178">
        <f>SUM(BK450:BK453)</f>
        <v>0</v>
      </c>
    </row>
    <row r="450" spans="2:65" s="1" customFormat="1" ht="31.5" customHeight="1">
      <c r="B450" s="34"/>
      <c r="C450" s="179" t="s">
        <v>822</v>
      </c>
      <c r="D450" s="179" t="s">
        <v>131</v>
      </c>
      <c r="E450" s="180" t="s">
        <v>823</v>
      </c>
      <c r="F450" s="181" t="s">
        <v>824</v>
      </c>
      <c r="G450" s="182" t="s">
        <v>243</v>
      </c>
      <c r="H450" s="183">
        <v>2.5</v>
      </c>
      <c r="I450" s="184"/>
      <c r="J450" s="185">
        <f>ROUND(I450*H450,2)</f>
        <v>0</v>
      </c>
      <c r="K450" s="181" t="s">
        <v>140</v>
      </c>
      <c r="L450" s="54"/>
      <c r="M450" s="186" t="s">
        <v>22</v>
      </c>
      <c r="N450" s="187" t="s">
        <v>46</v>
      </c>
      <c r="O450" s="35"/>
      <c r="P450" s="188">
        <f>O450*H450</f>
        <v>0</v>
      </c>
      <c r="Q450" s="188">
        <v>0</v>
      </c>
      <c r="R450" s="188">
        <f>Q450*H450</f>
        <v>0</v>
      </c>
      <c r="S450" s="188">
        <v>0</v>
      </c>
      <c r="T450" s="189">
        <f>S450*H450</f>
        <v>0</v>
      </c>
      <c r="AR450" s="17" t="s">
        <v>135</v>
      </c>
      <c r="AT450" s="17" t="s">
        <v>131</v>
      </c>
      <c r="AU450" s="17" t="s">
        <v>84</v>
      </c>
      <c r="AY450" s="17" t="s">
        <v>130</v>
      </c>
      <c r="BE450" s="190">
        <f>IF(N450="základní",J450,0)</f>
        <v>0</v>
      </c>
      <c r="BF450" s="190">
        <f>IF(N450="snížená",J450,0)</f>
        <v>0</v>
      </c>
      <c r="BG450" s="190">
        <f>IF(N450="zákl. přenesená",J450,0)</f>
        <v>0</v>
      </c>
      <c r="BH450" s="190">
        <f>IF(N450="sníž. přenesená",J450,0)</f>
        <v>0</v>
      </c>
      <c r="BI450" s="190">
        <f>IF(N450="nulová",J450,0)</f>
        <v>0</v>
      </c>
      <c r="BJ450" s="17" t="s">
        <v>23</v>
      </c>
      <c r="BK450" s="190">
        <f>ROUND(I450*H450,2)</f>
        <v>0</v>
      </c>
      <c r="BL450" s="17" t="s">
        <v>135</v>
      </c>
      <c r="BM450" s="17" t="s">
        <v>825</v>
      </c>
    </row>
    <row r="451" spans="2:51" s="11" customFormat="1" ht="13.5">
      <c r="B451" s="193"/>
      <c r="C451" s="194"/>
      <c r="D451" s="195" t="s">
        <v>146</v>
      </c>
      <c r="E451" s="196" t="s">
        <v>22</v>
      </c>
      <c r="F451" s="197" t="s">
        <v>673</v>
      </c>
      <c r="G451" s="194"/>
      <c r="H451" s="198">
        <v>2.5</v>
      </c>
      <c r="I451" s="199"/>
      <c r="J451" s="194"/>
      <c r="K451" s="194"/>
      <c r="L451" s="200"/>
      <c r="M451" s="201"/>
      <c r="N451" s="202"/>
      <c r="O451" s="202"/>
      <c r="P451" s="202"/>
      <c r="Q451" s="202"/>
      <c r="R451" s="202"/>
      <c r="S451" s="202"/>
      <c r="T451" s="203"/>
      <c r="AT451" s="204" t="s">
        <v>146</v>
      </c>
      <c r="AU451" s="204" t="s">
        <v>84</v>
      </c>
      <c r="AV451" s="11" t="s">
        <v>84</v>
      </c>
      <c r="AW451" s="11" t="s">
        <v>38</v>
      </c>
      <c r="AX451" s="11" t="s">
        <v>23</v>
      </c>
      <c r="AY451" s="204" t="s">
        <v>130</v>
      </c>
    </row>
    <row r="452" spans="2:65" s="1" customFormat="1" ht="31.5" customHeight="1">
      <c r="B452" s="34"/>
      <c r="C452" s="179" t="s">
        <v>826</v>
      </c>
      <c r="D452" s="179" t="s">
        <v>131</v>
      </c>
      <c r="E452" s="180" t="s">
        <v>827</v>
      </c>
      <c r="F452" s="181" t="s">
        <v>828</v>
      </c>
      <c r="G452" s="182" t="s">
        <v>243</v>
      </c>
      <c r="H452" s="183">
        <v>22.5</v>
      </c>
      <c r="I452" s="184"/>
      <c r="J452" s="185">
        <f>ROUND(I452*H452,2)</f>
        <v>0</v>
      </c>
      <c r="K452" s="181" t="s">
        <v>140</v>
      </c>
      <c r="L452" s="54"/>
      <c r="M452" s="186" t="s">
        <v>22</v>
      </c>
      <c r="N452" s="187" t="s">
        <v>46</v>
      </c>
      <c r="O452" s="35"/>
      <c r="P452" s="188">
        <f>O452*H452</f>
        <v>0</v>
      </c>
      <c r="Q452" s="188">
        <v>0</v>
      </c>
      <c r="R452" s="188">
        <f>Q452*H452</f>
        <v>0</v>
      </c>
      <c r="S452" s="188">
        <v>0</v>
      </c>
      <c r="T452" s="189">
        <f>S452*H452</f>
        <v>0</v>
      </c>
      <c r="AR452" s="17" t="s">
        <v>135</v>
      </c>
      <c r="AT452" s="17" t="s">
        <v>131</v>
      </c>
      <c r="AU452" s="17" t="s">
        <v>84</v>
      </c>
      <c r="AY452" s="17" t="s">
        <v>130</v>
      </c>
      <c r="BE452" s="190">
        <f>IF(N452="základní",J452,0)</f>
        <v>0</v>
      </c>
      <c r="BF452" s="190">
        <f>IF(N452="snížená",J452,0)</f>
        <v>0</v>
      </c>
      <c r="BG452" s="190">
        <f>IF(N452="zákl. přenesená",J452,0)</f>
        <v>0</v>
      </c>
      <c r="BH452" s="190">
        <f>IF(N452="sníž. přenesená",J452,0)</f>
        <v>0</v>
      </c>
      <c r="BI452" s="190">
        <f>IF(N452="nulová",J452,0)</f>
        <v>0</v>
      </c>
      <c r="BJ452" s="17" t="s">
        <v>23</v>
      </c>
      <c r="BK452" s="190">
        <f>ROUND(I452*H452,2)</f>
        <v>0</v>
      </c>
      <c r="BL452" s="17" t="s">
        <v>135</v>
      </c>
      <c r="BM452" s="17" t="s">
        <v>829</v>
      </c>
    </row>
    <row r="453" spans="2:51" s="11" customFormat="1" ht="13.5">
      <c r="B453" s="193"/>
      <c r="C453" s="194"/>
      <c r="D453" s="205" t="s">
        <v>146</v>
      </c>
      <c r="E453" s="218" t="s">
        <v>22</v>
      </c>
      <c r="F453" s="219" t="s">
        <v>830</v>
      </c>
      <c r="G453" s="194"/>
      <c r="H453" s="220">
        <v>22.5</v>
      </c>
      <c r="I453" s="199"/>
      <c r="J453" s="194"/>
      <c r="K453" s="194"/>
      <c r="L453" s="200"/>
      <c r="M453" s="246"/>
      <c r="N453" s="247"/>
      <c r="O453" s="247"/>
      <c r="P453" s="247"/>
      <c r="Q453" s="247"/>
      <c r="R453" s="247"/>
      <c r="S453" s="247"/>
      <c r="T453" s="248"/>
      <c r="AT453" s="204" t="s">
        <v>146</v>
      </c>
      <c r="AU453" s="204" t="s">
        <v>84</v>
      </c>
      <c r="AV453" s="11" t="s">
        <v>84</v>
      </c>
      <c r="AW453" s="11" t="s">
        <v>38</v>
      </c>
      <c r="AX453" s="11" t="s">
        <v>23</v>
      </c>
      <c r="AY453" s="204" t="s">
        <v>130</v>
      </c>
    </row>
    <row r="454" spans="2:12" s="1" customFormat="1" ht="6.95" customHeight="1">
      <c r="B454" s="49"/>
      <c r="C454" s="50"/>
      <c r="D454" s="50"/>
      <c r="E454" s="50"/>
      <c r="F454" s="50"/>
      <c r="G454" s="50"/>
      <c r="H454" s="50"/>
      <c r="I454" s="128"/>
      <c r="J454" s="50"/>
      <c r="K454" s="50"/>
      <c r="L454" s="54"/>
    </row>
  </sheetData>
  <sheetProtection algorithmName="SHA-512" hashValue="6OOOuzfm9ipI9/cXYaY9a6+X33yAz/x5MKo+VuLvTiyb2qse1s6OGCfdAxoa+JgCkhNrdPgzPNVw4bwn1+Df9g==" saltValue="wxSSrCEoVtwe4GUJ3QQbyg==" spinCount="100000"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1293</v>
      </c>
      <c r="G1" s="309" t="s">
        <v>1294</v>
      </c>
      <c r="H1" s="309"/>
      <c r="I1" s="310"/>
      <c r="J1" s="304" t="s">
        <v>1295</v>
      </c>
      <c r="K1" s="302" t="s">
        <v>97</v>
      </c>
      <c r="L1" s="304" t="s">
        <v>1296</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88</v>
      </c>
    </row>
    <row r="3" spans="2:46" ht="6.95" customHeight="1">
      <c r="B3" s="18"/>
      <c r="C3" s="19"/>
      <c r="D3" s="19"/>
      <c r="E3" s="19"/>
      <c r="F3" s="19"/>
      <c r="G3" s="19"/>
      <c r="H3" s="19"/>
      <c r="I3" s="105"/>
      <c r="J3" s="19"/>
      <c r="K3" s="20"/>
      <c r="AT3" s="17" t="s">
        <v>84</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6" t="str">
        <f>'Rekapitulace stavby'!K6</f>
        <v>K1608 Stavební úpravy komunikací a VO v ul. Janáčkova, Skalní</v>
      </c>
      <c r="F7" s="262"/>
      <c r="G7" s="262"/>
      <c r="H7" s="262"/>
      <c r="I7" s="106"/>
      <c r="J7" s="22"/>
      <c r="K7" s="24"/>
    </row>
    <row r="8" spans="2:11" s="1" customFormat="1" ht="13.5">
      <c r="B8" s="34"/>
      <c r="C8" s="35"/>
      <c r="D8" s="30" t="s">
        <v>99</v>
      </c>
      <c r="E8" s="35"/>
      <c r="F8" s="35"/>
      <c r="G8" s="35"/>
      <c r="H8" s="35"/>
      <c r="I8" s="107"/>
      <c r="J8" s="35"/>
      <c r="K8" s="38"/>
    </row>
    <row r="9" spans="2:11" s="1" customFormat="1" ht="36.95" customHeight="1">
      <c r="B9" s="34"/>
      <c r="C9" s="35"/>
      <c r="D9" s="35"/>
      <c r="E9" s="297" t="s">
        <v>831</v>
      </c>
      <c r="F9" s="269"/>
      <c r="G9" s="269"/>
      <c r="H9" s="269"/>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89</v>
      </c>
      <c r="G11" s="35"/>
      <c r="H11" s="35"/>
      <c r="I11" s="108" t="s">
        <v>21</v>
      </c>
      <c r="J11" s="28" t="s">
        <v>256</v>
      </c>
      <c r="K11" s="38"/>
    </row>
    <row r="12" spans="2:11" s="1" customFormat="1" ht="14.45" customHeight="1">
      <c r="B12" s="34"/>
      <c r="C12" s="35"/>
      <c r="D12" s="30" t="s">
        <v>24</v>
      </c>
      <c r="E12" s="35"/>
      <c r="F12" s="28" t="s">
        <v>25</v>
      </c>
      <c r="G12" s="35"/>
      <c r="H12" s="35"/>
      <c r="I12" s="108" t="s">
        <v>26</v>
      </c>
      <c r="J12" s="109" t="str">
        <f>'Rekapitulace stavby'!AN8</f>
        <v>08.03.2017</v>
      </c>
      <c r="K12" s="38"/>
    </row>
    <row r="13" spans="2:11" s="1" customFormat="1" ht="21.75" customHeight="1">
      <c r="B13" s="34"/>
      <c r="C13" s="35"/>
      <c r="D13" s="27" t="s">
        <v>832</v>
      </c>
      <c r="E13" s="35"/>
      <c r="F13" s="249" t="s">
        <v>833</v>
      </c>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834</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91.5" customHeight="1">
      <c r="B24" s="110"/>
      <c r="C24" s="111"/>
      <c r="D24" s="111"/>
      <c r="E24" s="265" t="s">
        <v>835</v>
      </c>
      <c r="F24" s="298"/>
      <c r="G24" s="298"/>
      <c r="H24" s="298"/>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ROUND(J89,2)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ROUND(SUM(BE89:BE298),2)</f>
        <v>0</v>
      </c>
      <c r="G30" s="35"/>
      <c r="H30" s="35"/>
      <c r="I30" s="120">
        <v>0.21</v>
      </c>
      <c r="J30" s="119">
        <f>ROUND(ROUND((SUM(BE89:BE298)),2)*I30,2)</f>
        <v>0</v>
      </c>
      <c r="K30" s="38"/>
    </row>
    <row r="31" spans="2:11" s="1" customFormat="1" ht="14.45" customHeight="1">
      <c r="B31" s="34"/>
      <c r="C31" s="35"/>
      <c r="D31" s="35"/>
      <c r="E31" s="42" t="s">
        <v>47</v>
      </c>
      <c r="F31" s="119">
        <f>ROUND(SUM(BF89:BF298),2)</f>
        <v>0</v>
      </c>
      <c r="G31" s="35"/>
      <c r="H31" s="35"/>
      <c r="I31" s="120">
        <v>0.15</v>
      </c>
      <c r="J31" s="119">
        <f>ROUND(ROUND((SUM(BF89:BF298)),2)*I31,2)</f>
        <v>0</v>
      </c>
      <c r="K31" s="38"/>
    </row>
    <row r="32" spans="2:11" s="1" customFormat="1" ht="14.45" customHeight="1" hidden="1">
      <c r="B32" s="34"/>
      <c r="C32" s="35"/>
      <c r="D32" s="35"/>
      <c r="E32" s="42" t="s">
        <v>48</v>
      </c>
      <c r="F32" s="119">
        <f>ROUND(SUM(BG89:BG298),2)</f>
        <v>0</v>
      </c>
      <c r="G32" s="35"/>
      <c r="H32" s="35"/>
      <c r="I32" s="120">
        <v>0.21</v>
      </c>
      <c r="J32" s="119">
        <v>0</v>
      </c>
      <c r="K32" s="38"/>
    </row>
    <row r="33" spans="2:11" s="1" customFormat="1" ht="14.45" customHeight="1" hidden="1">
      <c r="B33" s="34"/>
      <c r="C33" s="35"/>
      <c r="D33" s="35"/>
      <c r="E33" s="42" t="s">
        <v>49</v>
      </c>
      <c r="F33" s="119">
        <f>ROUND(SUM(BH89:BH298),2)</f>
        <v>0</v>
      </c>
      <c r="G33" s="35"/>
      <c r="H33" s="35"/>
      <c r="I33" s="120">
        <v>0.15</v>
      </c>
      <c r="J33" s="119">
        <v>0</v>
      </c>
      <c r="K33" s="38"/>
    </row>
    <row r="34" spans="2:11" s="1" customFormat="1" ht="14.45" customHeight="1" hidden="1">
      <c r="B34" s="34"/>
      <c r="C34" s="35"/>
      <c r="D34" s="35"/>
      <c r="E34" s="42" t="s">
        <v>50</v>
      </c>
      <c r="F34" s="119">
        <f>ROUND(SUM(BI89:BI298),2)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6" t="str">
        <f>E7</f>
        <v>K1608 Stavební úpravy komunikací a VO v ul. Janáčkova, Skalní</v>
      </c>
      <c r="F45" s="269"/>
      <c r="G45" s="269"/>
      <c r="H45" s="269"/>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297" t="str">
        <f>E9</f>
        <v>46.2 - Veřejné osvětlení - výměna</v>
      </c>
      <c r="F47" s="269"/>
      <c r="G47" s="269"/>
      <c r="H47" s="269"/>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08.03.2017</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Dvořák</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103</v>
      </c>
      <c r="D54" s="121"/>
      <c r="E54" s="121"/>
      <c r="F54" s="121"/>
      <c r="G54" s="121"/>
      <c r="H54" s="121"/>
      <c r="I54" s="134"/>
      <c r="J54" s="135" t="s">
        <v>104</v>
      </c>
      <c r="K54" s="136"/>
    </row>
    <row r="55" spans="2:11" s="1" customFormat="1" ht="10.35" customHeight="1">
      <c r="B55" s="34"/>
      <c r="C55" s="35"/>
      <c r="D55" s="35"/>
      <c r="E55" s="35"/>
      <c r="F55" s="35"/>
      <c r="G55" s="35"/>
      <c r="H55" s="35"/>
      <c r="I55" s="107"/>
      <c r="J55" s="35"/>
      <c r="K55" s="38"/>
    </row>
    <row r="56" spans="2:47" s="1" customFormat="1" ht="29.25" customHeight="1">
      <c r="B56" s="34"/>
      <c r="C56" s="137" t="s">
        <v>105</v>
      </c>
      <c r="D56" s="35"/>
      <c r="E56" s="35"/>
      <c r="F56" s="35"/>
      <c r="G56" s="35"/>
      <c r="H56" s="35"/>
      <c r="I56" s="107"/>
      <c r="J56" s="117">
        <f>J89</f>
        <v>0</v>
      </c>
      <c r="K56" s="38"/>
      <c r="AU56" s="17" t="s">
        <v>106</v>
      </c>
    </row>
    <row r="57" spans="2:11" s="7" customFormat="1" ht="24.95" customHeight="1">
      <c r="B57" s="138"/>
      <c r="C57" s="139"/>
      <c r="D57" s="140" t="s">
        <v>107</v>
      </c>
      <c r="E57" s="141"/>
      <c r="F57" s="141"/>
      <c r="G57" s="141"/>
      <c r="H57" s="141"/>
      <c r="I57" s="142"/>
      <c r="J57" s="143">
        <f>J90</f>
        <v>0</v>
      </c>
      <c r="K57" s="144"/>
    </row>
    <row r="58" spans="2:11" s="8" customFormat="1" ht="19.9" customHeight="1">
      <c r="B58" s="145"/>
      <c r="C58" s="146"/>
      <c r="D58" s="147" t="s">
        <v>108</v>
      </c>
      <c r="E58" s="148"/>
      <c r="F58" s="148"/>
      <c r="G58" s="148"/>
      <c r="H58" s="148"/>
      <c r="I58" s="149"/>
      <c r="J58" s="150">
        <f>J91</f>
        <v>0</v>
      </c>
      <c r="K58" s="151"/>
    </row>
    <row r="59" spans="2:11" s="8" customFormat="1" ht="19.9" customHeight="1">
      <c r="B59" s="145"/>
      <c r="C59" s="146"/>
      <c r="D59" s="147" t="s">
        <v>109</v>
      </c>
      <c r="E59" s="148"/>
      <c r="F59" s="148"/>
      <c r="G59" s="148"/>
      <c r="H59" s="148"/>
      <c r="I59" s="149"/>
      <c r="J59" s="150">
        <f>J143</f>
        <v>0</v>
      </c>
      <c r="K59" s="151"/>
    </row>
    <row r="60" spans="2:11" s="8" customFormat="1" ht="19.9" customHeight="1">
      <c r="B60" s="145"/>
      <c r="C60" s="146"/>
      <c r="D60" s="147" t="s">
        <v>111</v>
      </c>
      <c r="E60" s="148"/>
      <c r="F60" s="148"/>
      <c r="G60" s="148"/>
      <c r="H60" s="148"/>
      <c r="I60" s="149"/>
      <c r="J60" s="150">
        <f>J151</f>
        <v>0</v>
      </c>
      <c r="K60" s="151"/>
    </row>
    <row r="61" spans="2:11" s="8" customFormat="1" ht="14.85" customHeight="1">
      <c r="B61" s="145"/>
      <c r="C61" s="146"/>
      <c r="D61" s="147" t="s">
        <v>112</v>
      </c>
      <c r="E61" s="148"/>
      <c r="F61" s="148"/>
      <c r="G61" s="148"/>
      <c r="H61" s="148"/>
      <c r="I61" s="149"/>
      <c r="J61" s="150">
        <f>J164</f>
        <v>0</v>
      </c>
      <c r="K61" s="151"/>
    </row>
    <row r="62" spans="2:11" s="7" customFormat="1" ht="24.95" customHeight="1">
      <c r="B62" s="138"/>
      <c r="C62" s="139"/>
      <c r="D62" s="140" t="s">
        <v>836</v>
      </c>
      <c r="E62" s="141"/>
      <c r="F62" s="141"/>
      <c r="G62" s="141"/>
      <c r="H62" s="141"/>
      <c r="I62" s="142"/>
      <c r="J62" s="143">
        <f>J197</f>
        <v>0</v>
      </c>
      <c r="K62" s="144"/>
    </row>
    <row r="63" spans="2:11" s="8" customFormat="1" ht="19.9" customHeight="1">
      <c r="B63" s="145"/>
      <c r="C63" s="146"/>
      <c r="D63" s="147" t="s">
        <v>837</v>
      </c>
      <c r="E63" s="148"/>
      <c r="F63" s="148"/>
      <c r="G63" s="148"/>
      <c r="H63" s="148"/>
      <c r="I63" s="149"/>
      <c r="J63" s="150">
        <f>J198</f>
        <v>0</v>
      </c>
      <c r="K63" s="151"/>
    </row>
    <row r="64" spans="2:11" s="8" customFormat="1" ht="19.9" customHeight="1">
      <c r="B64" s="145"/>
      <c r="C64" s="146"/>
      <c r="D64" s="147" t="s">
        <v>838</v>
      </c>
      <c r="E64" s="148"/>
      <c r="F64" s="148"/>
      <c r="G64" s="148"/>
      <c r="H64" s="148"/>
      <c r="I64" s="149"/>
      <c r="J64" s="150">
        <f>J201</f>
        <v>0</v>
      </c>
      <c r="K64" s="151"/>
    </row>
    <row r="65" spans="2:11" s="8" customFormat="1" ht="19.9" customHeight="1">
      <c r="B65" s="145"/>
      <c r="C65" s="146"/>
      <c r="D65" s="147" t="s">
        <v>839</v>
      </c>
      <c r="E65" s="148"/>
      <c r="F65" s="148"/>
      <c r="G65" s="148"/>
      <c r="H65" s="148"/>
      <c r="I65" s="149"/>
      <c r="J65" s="150">
        <f>J204</f>
        <v>0</v>
      </c>
      <c r="K65" s="151"/>
    </row>
    <row r="66" spans="2:11" s="8" customFormat="1" ht="19.9" customHeight="1">
      <c r="B66" s="145"/>
      <c r="C66" s="146"/>
      <c r="D66" s="147" t="s">
        <v>840</v>
      </c>
      <c r="E66" s="148"/>
      <c r="F66" s="148"/>
      <c r="G66" s="148"/>
      <c r="H66" s="148"/>
      <c r="I66" s="149"/>
      <c r="J66" s="150">
        <f>J207</f>
        <v>0</v>
      </c>
      <c r="K66" s="151"/>
    </row>
    <row r="67" spans="2:11" s="7" customFormat="1" ht="24.95" customHeight="1">
      <c r="B67" s="138"/>
      <c r="C67" s="139"/>
      <c r="D67" s="140" t="s">
        <v>841</v>
      </c>
      <c r="E67" s="141"/>
      <c r="F67" s="141"/>
      <c r="G67" s="141"/>
      <c r="H67" s="141"/>
      <c r="I67" s="142"/>
      <c r="J67" s="143">
        <f>J230</f>
        <v>0</v>
      </c>
      <c r="K67" s="144"/>
    </row>
    <row r="68" spans="2:11" s="8" customFormat="1" ht="19.9" customHeight="1">
      <c r="B68" s="145"/>
      <c r="C68" s="146"/>
      <c r="D68" s="147" t="s">
        <v>842</v>
      </c>
      <c r="E68" s="148"/>
      <c r="F68" s="148"/>
      <c r="G68" s="148"/>
      <c r="H68" s="148"/>
      <c r="I68" s="149"/>
      <c r="J68" s="150">
        <f>J231</f>
        <v>0</v>
      </c>
      <c r="K68" s="151"/>
    </row>
    <row r="69" spans="2:11" s="8" customFormat="1" ht="19.9" customHeight="1">
      <c r="B69" s="145"/>
      <c r="C69" s="146"/>
      <c r="D69" s="147" t="s">
        <v>843</v>
      </c>
      <c r="E69" s="148"/>
      <c r="F69" s="148"/>
      <c r="G69" s="148"/>
      <c r="H69" s="148"/>
      <c r="I69" s="149"/>
      <c r="J69" s="150">
        <f>J282</f>
        <v>0</v>
      </c>
      <c r="K69" s="151"/>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8"/>
      <c r="J71" s="50"/>
      <c r="K71" s="51"/>
    </row>
    <row r="75" spans="2:12" s="1" customFormat="1" ht="6.95" customHeight="1">
      <c r="B75" s="52"/>
      <c r="C75" s="53"/>
      <c r="D75" s="53"/>
      <c r="E75" s="53"/>
      <c r="F75" s="53"/>
      <c r="G75" s="53"/>
      <c r="H75" s="53"/>
      <c r="I75" s="131"/>
      <c r="J75" s="53"/>
      <c r="K75" s="53"/>
      <c r="L75" s="54"/>
    </row>
    <row r="76" spans="2:12" s="1" customFormat="1" ht="36.95" customHeight="1">
      <c r="B76" s="34"/>
      <c r="C76" s="55" t="s">
        <v>114</v>
      </c>
      <c r="D76" s="56"/>
      <c r="E76" s="56"/>
      <c r="F76" s="56"/>
      <c r="G76" s="56"/>
      <c r="H76" s="56"/>
      <c r="I76" s="152"/>
      <c r="J76" s="56"/>
      <c r="K76" s="56"/>
      <c r="L76" s="54"/>
    </row>
    <row r="77" spans="2:12" s="1" customFormat="1" ht="6.95" customHeight="1">
      <c r="B77" s="34"/>
      <c r="C77" s="56"/>
      <c r="D77" s="56"/>
      <c r="E77" s="56"/>
      <c r="F77" s="56"/>
      <c r="G77" s="56"/>
      <c r="H77" s="56"/>
      <c r="I77" s="152"/>
      <c r="J77" s="56"/>
      <c r="K77" s="56"/>
      <c r="L77" s="54"/>
    </row>
    <row r="78" spans="2:12" s="1" customFormat="1" ht="14.45" customHeight="1">
      <c r="B78" s="34"/>
      <c r="C78" s="58" t="s">
        <v>16</v>
      </c>
      <c r="D78" s="56"/>
      <c r="E78" s="56"/>
      <c r="F78" s="56"/>
      <c r="G78" s="56"/>
      <c r="H78" s="56"/>
      <c r="I78" s="152"/>
      <c r="J78" s="56"/>
      <c r="K78" s="56"/>
      <c r="L78" s="54"/>
    </row>
    <row r="79" spans="2:12" s="1" customFormat="1" ht="22.5" customHeight="1">
      <c r="B79" s="34"/>
      <c r="C79" s="56"/>
      <c r="D79" s="56"/>
      <c r="E79" s="299" t="str">
        <f>E7</f>
        <v>K1608 Stavební úpravy komunikací a VO v ul. Janáčkova, Skalní</v>
      </c>
      <c r="F79" s="280"/>
      <c r="G79" s="280"/>
      <c r="H79" s="280"/>
      <c r="I79" s="152"/>
      <c r="J79" s="56"/>
      <c r="K79" s="56"/>
      <c r="L79" s="54"/>
    </row>
    <row r="80" spans="2:12" s="1" customFormat="1" ht="14.45" customHeight="1">
      <c r="B80" s="34"/>
      <c r="C80" s="58" t="s">
        <v>99</v>
      </c>
      <c r="D80" s="56"/>
      <c r="E80" s="56"/>
      <c r="F80" s="56"/>
      <c r="G80" s="56"/>
      <c r="H80" s="56"/>
      <c r="I80" s="152"/>
      <c r="J80" s="56"/>
      <c r="K80" s="56"/>
      <c r="L80" s="54"/>
    </row>
    <row r="81" spans="2:12" s="1" customFormat="1" ht="23.25" customHeight="1">
      <c r="B81" s="34"/>
      <c r="C81" s="56"/>
      <c r="D81" s="56"/>
      <c r="E81" s="277" t="str">
        <f>E9</f>
        <v>46.2 - Veřejné osvětlení - výměna</v>
      </c>
      <c r="F81" s="280"/>
      <c r="G81" s="280"/>
      <c r="H81" s="280"/>
      <c r="I81" s="152"/>
      <c r="J81" s="56"/>
      <c r="K81" s="56"/>
      <c r="L81" s="54"/>
    </row>
    <row r="82" spans="2:12" s="1" customFormat="1" ht="6.95" customHeight="1">
      <c r="B82" s="34"/>
      <c r="C82" s="56"/>
      <c r="D82" s="56"/>
      <c r="E82" s="56"/>
      <c r="F82" s="56"/>
      <c r="G82" s="56"/>
      <c r="H82" s="56"/>
      <c r="I82" s="152"/>
      <c r="J82" s="56"/>
      <c r="K82" s="56"/>
      <c r="L82" s="54"/>
    </row>
    <row r="83" spans="2:12" s="1" customFormat="1" ht="18" customHeight="1">
      <c r="B83" s="34"/>
      <c r="C83" s="58" t="s">
        <v>24</v>
      </c>
      <c r="D83" s="56"/>
      <c r="E83" s="56"/>
      <c r="F83" s="153" t="str">
        <f>F12</f>
        <v>Litvínov</v>
      </c>
      <c r="G83" s="56"/>
      <c r="H83" s="56"/>
      <c r="I83" s="154" t="s">
        <v>26</v>
      </c>
      <c r="J83" s="66" t="str">
        <f>IF(J12="","",J12)</f>
        <v>08.03.2017</v>
      </c>
      <c r="K83" s="56"/>
      <c r="L83" s="54"/>
    </row>
    <row r="84" spans="2:12" s="1" customFormat="1" ht="6.95" customHeight="1">
      <c r="B84" s="34"/>
      <c r="C84" s="56"/>
      <c r="D84" s="56"/>
      <c r="E84" s="56"/>
      <c r="F84" s="56"/>
      <c r="G84" s="56"/>
      <c r="H84" s="56"/>
      <c r="I84" s="152"/>
      <c r="J84" s="56"/>
      <c r="K84" s="56"/>
      <c r="L84" s="54"/>
    </row>
    <row r="85" spans="2:12" s="1" customFormat="1" ht="13.5">
      <c r="B85" s="34"/>
      <c r="C85" s="58" t="s">
        <v>30</v>
      </c>
      <c r="D85" s="56"/>
      <c r="E85" s="56"/>
      <c r="F85" s="153" t="str">
        <f>E15</f>
        <v>Město Litvínov</v>
      </c>
      <c r="G85" s="56"/>
      <c r="H85" s="56"/>
      <c r="I85" s="154" t="s">
        <v>36</v>
      </c>
      <c r="J85" s="153" t="str">
        <f>E21</f>
        <v>Dvořák</v>
      </c>
      <c r="K85" s="56"/>
      <c r="L85" s="54"/>
    </row>
    <row r="86" spans="2:12" s="1" customFormat="1" ht="14.45" customHeight="1">
      <c r="B86" s="34"/>
      <c r="C86" s="58" t="s">
        <v>34</v>
      </c>
      <c r="D86" s="56"/>
      <c r="E86" s="56"/>
      <c r="F86" s="153" t="str">
        <f>IF(E18="","",E18)</f>
        <v/>
      </c>
      <c r="G86" s="56"/>
      <c r="H86" s="56"/>
      <c r="I86" s="152"/>
      <c r="J86" s="56"/>
      <c r="K86" s="56"/>
      <c r="L86" s="54"/>
    </row>
    <row r="87" spans="2:12" s="1" customFormat="1" ht="10.35" customHeight="1">
      <c r="B87" s="34"/>
      <c r="C87" s="56"/>
      <c r="D87" s="56"/>
      <c r="E87" s="56"/>
      <c r="F87" s="56"/>
      <c r="G87" s="56"/>
      <c r="H87" s="56"/>
      <c r="I87" s="152"/>
      <c r="J87" s="56"/>
      <c r="K87" s="56"/>
      <c r="L87" s="54"/>
    </row>
    <row r="88" spans="2:20" s="9" customFormat="1" ht="29.25" customHeight="1">
      <c r="B88" s="155"/>
      <c r="C88" s="156" t="s">
        <v>115</v>
      </c>
      <c r="D88" s="157" t="s">
        <v>60</v>
      </c>
      <c r="E88" s="157" t="s">
        <v>56</v>
      </c>
      <c r="F88" s="157" t="s">
        <v>116</v>
      </c>
      <c r="G88" s="157" t="s">
        <v>117</v>
      </c>
      <c r="H88" s="157" t="s">
        <v>118</v>
      </c>
      <c r="I88" s="158" t="s">
        <v>119</v>
      </c>
      <c r="J88" s="157" t="s">
        <v>104</v>
      </c>
      <c r="K88" s="159" t="s">
        <v>120</v>
      </c>
      <c r="L88" s="160"/>
      <c r="M88" s="75" t="s">
        <v>121</v>
      </c>
      <c r="N88" s="76" t="s">
        <v>45</v>
      </c>
      <c r="O88" s="76" t="s">
        <v>122</v>
      </c>
      <c r="P88" s="76" t="s">
        <v>123</v>
      </c>
      <c r="Q88" s="76" t="s">
        <v>124</v>
      </c>
      <c r="R88" s="76" t="s">
        <v>125</v>
      </c>
      <c r="S88" s="76" t="s">
        <v>126</v>
      </c>
      <c r="T88" s="77" t="s">
        <v>127</v>
      </c>
    </row>
    <row r="89" spans="2:63" s="1" customFormat="1" ht="29.25" customHeight="1">
      <c r="B89" s="34"/>
      <c r="C89" s="81" t="s">
        <v>105</v>
      </c>
      <c r="D89" s="56"/>
      <c r="E89" s="56"/>
      <c r="F89" s="56"/>
      <c r="G89" s="56"/>
      <c r="H89" s="56"/>
      <c r="I89" s="152"/>
      <c r="J89" s="161">
        <f>BK89</f>
        <v>0</v>
      </c>
      <c r="K89" s="56"/>
      <c r="L89" s="54"/>
      <c r="M89" s="78"/>
      <c r="N89" s="79"/>
      <c r="O89" s="79"/>
      <c r="P89" s="162">
        <f>P90+P197+P230</f>
        <v>0</v>
      </c>
      <c r="Q89" s="79"/>
      <c r="R89" s="162">
        <f>R90+R197+R230</f>
        <v>80.496841</v>
      </c>
      <c r="S89" s="79"/>
      <c r="T89" s="163">
        <f>T90+T197+T230</f>
        <v>17.434099999999997</v>
      </c>
      <c r="AT89" s="17" t="s">
        <v>74</v>
      </c>
      <c r="AU89" s="17" t="s">
        <v>106</v>
      </c>
      <c r="BK89" s="164">
        <f>BK90+BK197+BK230</f>
        <v>0</v>
      </c>
    </row>
    <row r="90" spans="2:63" s="10" customFormat="1" ht="37.35" customHeight="1">
      <c r="B90" s="165"/>
      <c r="C90" s="166"/>
      <c r="D90" s="250" t="s">
        <v>74</v>
      </c>
      <c r="E90" s="251" t="s">
        <v>128</v>
      </c>
      <c r="F90" s="251" t="s">
        <v>129</v>
      </c>
      <c r="G90" s="166"/>
      <c r="H90" s="166"/>
      <c r="I90" s="169"/>
      <c r="J90" s="252">
        <f>BK90</f>
        <v>0</v>
      </c>
      <c r="K90" s="166"/>
      <c r="L90" s="171"/>
      <c r="M90" s="172"/>
      <c r="N90" s="173"/>
      <c r="O90" s="173"/>
      <c r="P90" s="174">
        <f>P91+P143+P151</f>
        <v>0</v>
      </c>
      <c r="Q90" s="173"/>
      <c r="R90" s="174">
        <f>R91+R143+R151</f>
        <v>3.5883600000000007</v>
      </c>
      <c r="S90" s="173"/>
      <c r="T90" s="175">
        <f>T91+T143+T151</f>
        <v>16.752499999999998</v>
      </c>
      <c r="AR90" s="176" t="s">
        <v>23</v>
      </c>
      <c r="AT90" s="177" t="s">
        <v>74</v>
      </c>
      <c r="AU90" s="177" t="s">
        <v>75</v>
      </c>
      <c r="AY90" s="176" t="s">
        <v>130</v>
      </c>
      <c r="BK90" s="178">
        <f>BK91+BK143+BK151</f>
        <v>0</v>
      </c>
    </row>
    <row r="91" spans="2:63" s="10" customFormat="1" ht="19.9" customHeight="1">
      <c r="B91" s="165"/>
      <c r="C91" s="166"/>
      <c r="D91" s="167" t="s">
        <v>74</v>
      </c>
      <c r="E91" s="191" t="s">
        <v>23</v>
      </c>
      <c r="F91" s="191" t="s">
        <v>137</v>
      </c>
      <c r="G91" s="166"/>
      <c r="H91" s="166"/>
      <c r="I91" s="169"/>
      <c r="J91" s="192">
        <f>BK91</f>
        <v>0</v>
      </c>
      <c r="K91" s="166"/>
      <c r="L91" s="171"/>
      <c r="M91" s="172"/>
      <c r="N91" s="173"/>
      <c r="O91" s="173"/>
      <c r="P91" s="174">
        <f>SUM(P92:P142)</f>
        <v>0</v>
      </c>
      <c r="Q91" s="173"/>
      <c r="R91" s="174">
        <f>SUM(R92:R142)</f>
        <v>3.5878000000000005</v>
      </c>
      <c r="S91" s="173"/>
      <c r="T91" s="175">
        <f>SUM(T92:T142)</f>
        <v>16.752499999999998</v>
      </c>
      <c r="AR91" s="176" t="s">
        <v>23</v>
      </c>
      <c r="AT91" s="177" t="s">
        <v>74</v>
      </c>
      <c r="AU91" s="177" t="s">
        <v>23</v>
      </c>
      <c r="AY91" s="176" t="s">
        <v>130</v>
      </c>
      <c r="BK91" s="178">
        <f>SUM(BK92:BK142)</f>
        <v>0</v>
      </c>
    </row>
    <row r="92" spans="2:65" s="1" customFormat="1" ht="31.5" customHeight="1">
      <c r="B92" s="34"/>
      <c r="C92" s="179" t="s">
        <v>23</v>
      </c>
      <c r="D92" s="179" t="s">
        <v>131</v>
      </c>
      <c r="E92" s="180" t="s">
        <v>844</v>
      </c>
      <c r="F92" s="181" t="s">
        <v>845</v>
      </c>
      <c r="G92" s="182" t="s">
        <v>134</v>
      </c>
      <c r="H92" s="183">
        <v>2</v>
      </c>
      <c r="I92" s="184"/>
      <c r="J92" s="185">
        <f>ROUND(I92*H92,2)</f>
        <v>0</v>
      </c>
      <c r="K92" s="181" t="s">
        <v>22</v>
      </c>
      <c r="L92" s="54"/>
      <c r="M92" s="186" t="s">
        <v>22</v>
      </c>
      <c r="N92" s="187" t="s">
        <v>46</v>
      </c>
      <c r="O92" s="35"/>
      <c r="P92" s="188">
        <f>O92*H92</f>
        <v>0</v>
      </c>
      <c r="Q92" s="188">
        <v>0</v>
      </c>
      <c r="R92" s="188">
        <f>Q92*H92</f>
        <v>0</v>
      </c>
      <c r="S92" s="188">
        <v>0</v>
      </c>
      <c r="T92" s="189">
        <f>S92*H92</f>
        <v>0</v>
      </c>
      <c r="AR92" s="17" t="s">
        <v>135</v>
      </c>
      <c r="AT92" s="17" t="s">
        <v>131</v>
      </c>
      <c r="AU92" s="17" t="s">
        <v>84</v>
      </c>
      <c r="AY92" s="17" t="s">
        <v>130</v>
      </c>
      <c r="BE92" s="190">
        <f>IF(N92="základní",J92,0)</f>
        <v>0</v>
      </c>
      <c r="BF92" s="190">
        <f>IF(N92="snížená",J92,0)</f>
        <v>0</v>
      </c>
      <c r="BG92" s="190">
        <f>IF(N92="zákl. přenesená",J92,0)</f>
        <v>0</v>
      </c>
      <c r="BH92" s="190">
        <f>IF(N92="sníž. přenesená",J92,0)</f>
        <v>0</v>
      </c>
      <c r="BI92" s="190">
        <f>IF(N92="nulová",J92,0)</f>
        <v>0</v>
      </c>
      <c r="BJ92" s="17" t="s">
        <v>23</v>
      </c>
      <c r="BK92" s="190">
        <f>ROUND(I92*H92,2)</f>
        <v>0</v>
      </c>
      <c r="BL92" s="17" t="s">
        <v>135</v>
      </c>
      <c r="BM92" s="17" t="s">
        <v>846</v>
      </c>
    </row>
    <row r="93" spans="2:47" s="1" customFormat="1" ht="27">
      <c r="B93" s="34"/>
      <c r="C93" s="56"/>
      <c r="D93" s="205" t="s">
        <v>159</v>
      </c>
      <c r="E93" s="56"/>
      <c r="F93" s="206" t="s">
        <v>847</v>
      </c>
      <c r="G93" s="56"/>
      <c r="H93" s="56"/>
      <c r="I93" s="152"/>
      <c r="J93" s="56"/>
      <c r="K93" s="56"/>
      <c r="L93" s="54"/>
      <c r="M93" s="71"/>
      <c r="N93" s="35"/>
      <c r="O93" s="35"/>
      <c r="P93" s="35"/>
      <c r="Q93" s="35"/>
      <c r="R93" s="35"/>
      <c r="S93" s="35"/>
      <c r="T93" s="72"/>
      <c r="AT93" s="17" t="s">
        <v>159</v>
      </c>
      <c r="AU93" s="17" t="s">
        <v>84</v>
      </c>
    </row>
    <row r="94" spans="2:51" s="11" customFormat="1" ht="13.5">
      <c r="B94" s="193"/>
      <c r="C94" s="194"/>
      <c r="D94" s="195" t="s">
        <v>146</v>
      </c>
      <c r="E94" s="196" t="s">
        <v>22</v>
      </c>
      <c r="F94" s="197" t="s">
        <v>84</v>
      </c>
      <c r="G94" s="194"/>
      <c r="H94" s="198">
        <v>2</v>
      </c>
      <c r="I94" s="199"/>
      <c r="J94" s="194"/>
      <c r="K94" s="194"/>
      <c r="L94" s="200"/>
      <c r="M94" s="201"/>
      <c r="N94" s="202"/>
      <c r="O94" s="202"/>
      <c r="P94" s="202"/>
      <c r="Q94" s="202"/>
      <c r="R94" s="202"/>
      <c r="S94" s="202"/>
      <c r="T94" s="203"/>
      <c r="AT94" s="204" t="s">
        <v>146</v>
      </c>
      <c r="AU94" s="204" t="s">
        <v>84</v>
      </c>
      <c r="AV94" s="11" t="s">
        <v>84</v>
      </c>
      <c r="AW94" s="11" t="s">
        <v>38</v>
      </c>
      <c r="AX94" s="11" t="s">
        <v>23</v>
      </c>
      <c r="AY94" s="204" t="s">
        <v>130</v>
      </c>
    </row>
    <row r="95" spans="2:65" s="1" customFormat="1" ht="57" customHeight="1">
      <c r="B95" s="34"/>
      <c r="C95" s="179" t="s">
        <v>84</v>
      </c>
      <c r="D95" s="179" t="s">
        <v>131</v>
      </c>
      <c r="E95" s="180" t="s">
        <v>848</v>
      </c>
      <c r="F95" s="181" t="s">
        <v>849</v>
      </c>
      <c r="G95" s="182" t="s">
        <v>134</v>
      </c>
      <c r="H95" s="183">
        <v>20</v>
      </c>
      <c r="I95" s="184"/>
      <c r="J95" s="185">
        <f>ROUND(I95*H95,2)</f>
        <v>0</v>
      </c>
      <c r="K95" s="181" t="s">
        <v>22</v>
      </c>
      <c r="L95" s="54"/>
      <c r="M95" s="186" t="s">
        <v>22</v>
      </c>
      <c r="N95" s="187" t="s">
        <v>46</v>
      </c>
      <c r="O95" s="35"/>
      <c r="P95" s="188">
        <f>O95*H95</f>
        <v>0</v>
      </c>
      <c r="Q95" s="188">
        <v>0</v>
      </c>
      <c r="R95" s="188">
        <f>Q95*H95</f>
        <v>0</v>
      </c>
      <c r="S95" s="188">
        <v>0.295</v>
      </c>
      <c r="T95" s="189">
        <f>S95*H95</f>
        <v>5.8999999999999995</v>
      </c>
      <c r="AR95" s="17" t="s">
        <v>135</v>
      </c>
      <c r="AT95" s="17" t="s">
        <v>131</v>
      </c>
      <c r="AU95" s="17" t="s">
        <v>84</v>
      </c>
      <c r="AY95" s="17" t="s">
        <v>130</v>
      </c>
      <c r="BE95" s="190">
        <f>IF(N95="základní",J95,0)</f>
        <v>0</v>
      </c>
      <c r="BF95" s="190">
        <f>IF(N95="snížená",J95,0)</f>
        <v>0</v>
      </c>
      <c r="BG95" s="190">
        <f>IF(N95="zákl. přenesená",J95,0)</f>
        <v>0</v>
      </c>
      <c r="BH95" s="190">
        <f>IF(N95="sníž. přenesená",J95,0)</f>
        <v>0</v>
      </c>
      <c r="BI95" s="190">
        <f>IF(N95="nulová",J95,0)</f>
        <v>0</v>
      </c>
      <c r="BJ95" s="17" t="s">
        <v>23</v>
      </c>
      <c r="BK95" s="190">
        <f>ROUND(I95*H95,2)</f>
        <v>0</v>
      </c>
      <c r="BL95" s="17" t="s">
        <v>135</v>
      </c>
      <c r="BM95" s="17" t="s">
        <v>850</v>
      </c>
    </row>
    <row r="96" spans="2:47" s="1" customFormat="1" ht="27">
      <c r="B96" s="34"/>
      <c r="C96" s="56"/>
      <c r="D96" s="205" t="s">
        <v>159</v>
      </c>
      <c r="E96" s="56"/>
      <c r="F96" s="206" t="s">
        <v>851</v>
      </c>
      <c r="G96" s="56"/>
      <c r="H96" s="56"/>
      <c r="I96" s="152"/>
      <c r="J96" s="56"/>
      <c r="K96" s="56"/>
      <c r="L96" s="54"/>
      <c r="M96" s="71"/>
      <c r="N96" s="35"/>
      <c r="O96" s="35"/>
      <c r="P96" s="35"/>
      <c r="Q96" s="35"/>
      <c r="R96" s="35"/>
      <c r="S96" s="35"/>
      <c r="T96" s="72"/>
      <c r="AT96" s="17" t="s">
        <v>159</v>
      </c>
      <c r="AU96" s="17" t="s">
        <v>84</v>
      </c>
    </row>
    <row r="97" spans="2:51" s="11" customFormat="1" ht="13.5">
      <c r="B97" s="193"/>
      <c r="C97" s="194"/>
      <c r="D97" s="195" t="s">
        <v>146</v>
      </c>
      <c r="E97" s="196" t="s">
        <v>22</v>
      </c>
      <c r="F97" s="197" t="s">
        <v>852</v>
      </c>
      <c r="G97" s="194"/>
      <c r="H97" s="198">
        <v>20</v>
      </c>
      <c r="I97" s="199"/>
      <c r="J97" s="194"/>
      <c r="K97" s="194"/>
      <c r="L97" s="200"/>
      <c r="M97" s="201"/>
      <c r="N97" s="202"/>
      <c r="O97" s="202"/>
      <c r="P97" s="202"/>
      <c r="Q97" s="202"/>
      <c r="R97" s="202"/>
      <c r="S97" s="202"/>
      <c r="T97" s="203"/>
      <c r="AT97" s="204" t="s">
        <v>146</v>
      </c>
      <c r="AU97" s="204" t="s">
        <v>84</v>
      </c>
      <c r="AV97" s="11" t="s">
        <v>84</v>
      </c>
      <c r="AW97" s="11" t="s">
        <v>38</v>
      </c>
      <c r="AX97" s="11" t="s">
        <v>23</v>
      </c>
      <c r="AY97" s="204" t="s">
        <v>130</v>
      </c>
    </row>
    <row r="98" spans="2:65" s="1" customFormat="1" ht="44.25" customHeight="1">
      <c r="B98" s="34"/>
      <c r="C98" s="179" t="s">
        <v>142</v>
      </c>
      <c r="D98" s="179" t="s">
        <v>131</v>
      </c>
      <c r="E98" s="180" t="s">
        <v>853</v>
      </c>
      <c r="F98" s="181" t="s">
        <v>854</v>
      </c>
      <c r="G98" s="182" t="s">
        <v>134</v>
      </c>
      <c r="H98" s="183">
        <v>32.5</v>
      </c>
      <c r="I98" s="184"/>
      <c r="J98" s="185">
        <f>ROUND(I98*H98,2)</f>
        <v>0</v>
      </c>
      <c r="K98" s="181" t="s">
        <v>140</v>
      </c>
      <c r="L98" s="54"/>
      <c r="M98" s="186" t="s">
        <v>22</v>
      </c>
      <c r="N98" s="187" t="s">
        <v>46</v>
      </c>
      <c r="O98" s="35"/>
      <c r="P98" s="188">
        <f>O98*H98</f>
        <v>0</v>
      </c>
      <c r="Q98" s="188">
        <v>0</v>
      </c>
      <c r="R98" s="188">
        <f>Q98*H98</f>
        <v>0</v>
      </c>
      <c r="S98" s="188">
        <v>0.235</v>
      </c>
      <c r="T98" s="189">
        <f>S98*H98</f>
        <v>7.637499999999999</v>
      </c>
      <c r="AR98" s="17" t="s">
        <v>135</v>
      </c>
      <c r="AT98" s="17" t="s">
        <v>131</v>
      </c>
      <c r="AU98" s="17" t="s">
        <v>84</v>
      </c>
      <c r="AY98" s="17" t="s">
        <v>130</v>
      </c>
      <c r="BE98" s="190">
        <f>IF(N98="základní",J98,0)</f>
        <v>0</v>
      </c>
      <c r="BF98" s="190">
        <f>IF(N98="snížená",J98,0)</f>
        <v>0</v>
      </c>
      <c r="BG98" s="190">
        <f>IF(N98="zákl. přenesená",J98,0)</f>
        <v>0</v>
      </c>
      <c r="BH98" s="190">
        <f>IF(N98="sníž. přenesená",J98,0)</f>
        <v>0</v>
      </c>
      <c r="BI98" s="190">
        <f>IF(N98="nulová",J98,0)</f>
        <v>0</v>
      </c>
      <c r="BJ98" s="17" t="s">
        <v>23</v>
      </c>
      <c r="BK98" s="190">
        <f>ROUND(I98*H98,2)</f>
        <v>0</v>
      </c>
      <c r="BL98" s="17" t="s">
        <v>135</v>
      </c>
      <c r="BM98" s="17" t="s">
        <v>855</v>
      </c>
    </row>
    <row r="99" spans="2:47" s="1" customFormat="1" ht="229.5">
      <c r="B99" s="34"/>
      <c r="C99" s="56"/>
      <c r="D99" s="205" t="s">
        <v>157</v>
      </c>
      <c r="E99" s="56"/>
      <c r="F99" s="206" t="s">
        <v>251</v>
      </c>
      <c r="G99" s="56"/>
      <c r="H99" s="56"/>
      <c r="I99" s="152"/>
      <c r="J99" s="56"/>
      <c r="K99" s="56"/>
      <c r="L99" s="54"/>
      <c r="M99" s="71"/>
      <c r="N99" s="35"/>
      <c r="O99" s="35"/>
      <c r="P99" s="35"/>
      <c r="Q99" s="35"/>
      <c r="R99" s="35"/>
      <c r="S99" s="35"/>
      <c r="T99" s="72"/>
      <c r="AT99" s="17" t="s">
        <v>157</v>
      </c>
      <c r="AU99" s="17" t="s">
        <v>84</v>
      </c>
    </row>
    <row r="100" spans="2:51" s="11" customFormat="1" ht="13.5">
      <c r="B100" s="193"/>
      <c r="C100" s="194"/>
      <c r="D100" s="205" t="s">
        <v>146</v>
      </c>
      <c r="E100" s="218" t="s">
        <v>22</v>
      </c>
      <c r="F100" s="219" t="s">
        <v>856</v>
      </c>
      <c r="G100" s="194"/>
      <c r="H100" s="220">
        <v>25</v>
      </c>
      <c r="I100" s="199"/>
      <c r="J100" s="194"/>
      <c r="K100" s="194"/>
      <c r="L100" s="200"/>
      <c r="M100" s="201"/>
      <c r="N100" s="202"/>
      <c r="O100" s="202"/>
      <c r="P100" s="202"/>
      <c r="Q100" s="202"/>
      <c r="R100" s="202"/>
      <c r="S100" s="202"/>
      <c r="T100" s="203"/>
      <c r="AT100" s="204" t="s">
        <v>146</v>
      </c>
      <c r="AU100" s="204" t="s">
        <v>84</v>
      </c>
      <c r="AV100" s="11" t="s">
        <v>84</v>
      </c>
      <c r="AW100" s="11" t="s">
        <v>38</v>
      </c>
      <c r="AX100" s="11" t="s">
        <v>75</v>
      </c>
      <c r="AY100" s="204" t="s">
        <v>130</v>
      </c>
    </row>
    <row r="101" spans="2:51" s="11" customFormat="1" ht="13.5">
      <c r="B101" s="193"/>
      <c r="C101" s="194"/>
      <c r="D101" s="205" t="s">
        <v>146</v>
      </c>
      <c r="E101" s="218" t="s">
        <v>22</v>
      </c>
      <c r="F101" s="219" t="s">
        <v>857</v>
      </c>
      <c r="G101" s="194"/>
      <c r="H101" s="220">
        <v>7.5</v>
      </c>
      <c r="I101" s="199"/>
      <c r="J101" s="194"/>
      <c r="K101" s="194"/>
      <c r="L101" s="200"/>
      <c r="M101" s="201"/>
      <c r="N101" s="202"/>
      <c r="O101" s="202"/>
      <c r="P101" s="202"/>
      <c r="Q101" s="202"/>
      <c r="R101" s="202"/>
      <c r="S101" s="202"/>
      <c r="T101" s="203"/>
      <c r="AT101" s="204" t="s">
        <v>146</v>
      </c>
      <c r="AU101" s="204" t="s">
        <v>84</v>
      </c>
      <c r="AV101" s="11" t="s">
        <v>84</v>
      </c>
      <c r="AW101" s="11" t="s">
        <v>38</v>
      </c>
      <c r="AX101" s="11" t="s">
        <v>75</v>
      </c>
      <c r="AY101" s="204" t="s">
        <v>130</v>
      </c>
    </row>
    <row r="102" spans="2:51" s="13" customFormat="1" ht="13.5">
      <c r="B102" s="221"/>
      <c r="C102" s="222"/>
      <c r="D102" s="195" t="s">
        <v>146</v>
      </c>
      <c r="E102" s="223" t="s">
        <v>22</v>
      </c>
      <c r="F102" s="224" t="s">
        <v>177</v>
      </c>
      <c r="G102" s="222"/>
      <c r="H102" s="225">
        <v>32.5</v>
      </c>
      <c r="I102" s="226"/>
      <c r="J102" s="222"/>
      <c r="K102" s="222"/>
      <c r="L102" s="227"/>
      <c r="M102" s="228"/>
      <c r="N102" s="229"/>
      <c r="O102" s="229"/>
      <c r="P102" s="229"/>
      <c r="Q102" s="229"/>
      <c r="R102" s="229"/>
      <c r="S102" s="229"/>
      <c r="T102" s="230"/>
      <c r="AT102" s="231" t="s">
        <v>146</v>
      </c>
      <c r="AU102" s="231" t="s">
        <v>84</v>
      </c>
      <c r="AV102" s="13" t="s">
        <v>135</v>
      </c>
      <c r="AW102" s="13" t="s">
        <v>38</v>
      </c>
      <c r="AX102" s="13" t="s">
        <v>23</v>
      </c>
      <c r="AY102" s="231" t="s">
        <v>130</v>
      </c>
    </row>
    <row r="103" spans="2:65" s="1" customFormat="1" ht="44.25" customHeight="1">
      <c r="B103" s="34"/>
      <c r="C103" s="179" t="s">
        <v>135</v>
      </c>
      <c r="D103" s="179" t="s">
        <v>131</v>
      </c>
      <c r="E103" s="180" t="s">
        <v>248</v>
      </c>
      <c r="F103" s="181" t="s">
        <v>249</v>
      </c>
      <c r="G103" s="182" t="s">
        <v>134</v>
      </c>
      <c r="H103" s="183">
        <v>3</v>
      </c>
      <c r="I103" s="184"/>
      <c r="J103" s="185">
        <f>ROUND(I103*H103,2)</f>
        <v>0</v>
      </c>
      <c r="K103" s="181" t="s">
        <v>140</v>
      </c>
      <c r="L103" s="54"/>
      <c r="M103" s="186" t="s">
        <v>22</v>
      </c>
      <c r="N103" s="187" t="s">
        <v>46</v>
      </c>
      <c r="O103" s="35"/>
      <c r="P103" s="188">
        <f>O103*H103</f>
        <v>0</v>
      </c>
      <c r="Q103" s="188">
        <v>0</v>
      </c>
      <c r="R103" s="188">
        <f>Q103*H103</f>
        <v>0</v>
      </c>
      <c r="S103" s="188">
        <v>0.5</v>
      </c>
      <c r="T103" s="189">
        <f>S103*H103</f>
        <v>1.5</v>
      </c>
      <c r="AR103" s="17" t="s">
        <v>135</v>
      </c>
      <c r="AT103" s="17" t="s">
        <v>131</v>
      </c>
      <c r="AU103" s="17" t="s">
        <v>84</v>
      </c>
      <c r="AY103" s="17" t="s">
        <v>130</v>
      </c>
      <c r="BE103" s="190">
        <f>IF(N103="základní",J103,0)</f>
        <v>0</v>
      </c>
      <c r="BF103" s="190">
        <f>IF(N103="snížená",J103,0)</f>
        <v>0</v>
      </c>
      <c r="BG103" s="190">
        <f>IF(N103="zákl. přenesená",J103,0)</f>
        <v>0</v>
      </c>
      <c r="BH103" s="190">
        <f>IF(N103="sníž. přenesená",J103,0)</f>
        <v>0</v>
      </c>
      <c r="BI103" s="190">
        <f>IF(N103="nulová",J103,0)</f>
        <v>0</v>
      </c>
      <c r="BJ103" s="17" t="s">
        <v>23</v>
      </c>
      <c r="BK103" s="190">
        <f>ROUND(I103*H103,2)</f>
        <v>0</v>
      </c>
      <c r="BL103" s="17" t="s">
        <v>135</v>
      </c>
      <c r="BM103" s="17" t="s">
        <v>858</v>
      </c>
    </row>
    <row r="104" spans="2:47" s="1" customFormat="1" ht="229.5">
      <c r="B104" s="34"/>
      <c r="C104" s="56"/>
      <c r="D104" s="205" t="s">
        <v>157</v>
      </c>
      <c r="E104" s="56"/>
      <c r="F104" s="206" t="s">
        <v>251</v>
      </c>
      <c r="G104" s="56"/>
      <c r="H104" s="56"/>
      <c r="I104" s="152"/>
      <c r="J104" s="56"/>
      <c r="K104" s="56"/>
      <c r="L104" s="54"/>
      <c r="M104" s="71"/>
      <c r="N104" s="35"/>
      <c r="O104" s="35"/>
      <c r="P104" s="35"/>
      <c r="Q104" s="35"/>
      <c r="R104" s="35"/>
      <c r="S104" s="35"/>
      <c r="T104" s="72"/>
      <c r="AT104" s="17" t="s">
        <v>157</v>
      </c>
      <c r="AU104" s="17" t="s">
        <v>84</v>
      </c>
    </row>
    <row r="105" spans="2:51" s="11" customFormat="1" ht="13.5">
      <c r="B105" s="193"/>
      <c r="C105" s="194"/>
      <c r="D105" s="195" t="s">
        <v>146</v>
      </c>
      <c r="E105" s="196" t="s">
        <v>22</v>
      </c>
      <c r="F105" s="197" t="s">
        <v>859</v>
      </c>
      <c r="G105" s="194"/>
      <c r="H105" s="198">
        <v>3</v>
      </c>
      <c r="I105" s="199"/>
      <c r="J105" s="194"/>
      <c r="K105" s="194"/>
      <c r="L105" s="200"/>
      <c r="M105" s="201"/>
      <c r="N105" s="202"/>
      <c r="O105" s="202"/>
      <c r="P105" s="202"/>
      <c r="Q105" s="202"/>
      <c r="R105" s="202"/>
      <c r="S105" s="202"/>
      <c r="T105" s="203"/>
      <c r="AT105" s="204" t="s">
        <v>146</v>
      </c>
      <c r="AU105" s="204" t="s">
        <v>84</v>
      </c>
      <c r="AV105" s="11" t="s">
        <v>84</v>
      </c>
      <c r="AW105" s="11" t="s">
        <v>38</v>
      </c>
      <c r="AX105" s="11" t="s">
        <v>23</v>
      </c>
      <c r="AY105" s="204" t="s">
        <v>130</v>
      </c>
    </row>
    <row r="106" spans="2:65" s="1" customFormat="1" ht="44.25" customHeight="1">
      <c r="B106" s="34"/>
      <c r="C106" s="179" t="s">
        <v>152</v>
      </c>
      <c r="D106" s="179" t="s">
        <v>131</v>
      </c>
      <c r="E106" s="180" t="s">
        <v>252</v>
      </c>
      <c r="F106" s="181" t="s">
        <v>253</v>
      </c>
      <c r="G106" s="182" t="s">
        <v>134</v>
      </c>
      <c r="H106" s="183">
        <v>17.5</v>
      </c>
      <c r="I106" s="184"/>
      <c r="J106" s="185">
        <f>ROUND(I106*H106,2)</f>
        <v>0</v>
      </c>
      <c r="K106" s="181" t="s">
        <v>140</v>
      </c>
      <c r="L106" s="54"/>
      <c r="M106" s="186" t="s">
        <v>22</v>
      </c>
      <c r="N106" s="187" t="s">
        <v>46</v>
      </c>
      <c r="O106" s="35"/>
      <c r="P106" s="188">
        <f>O106*H106</f>
        <v>0</v>
      </c>
      <c r="Q106" s="188">
        <v>0</v>
      </c>
      <c r="R106" s="188">
        <f>Q106*H106</f>
        <v>0</v>
      </c>
      <c r="S106" s="188">
        <v>0.098</v>
      </c>
      <c r="T106" s="189">
        <f>S106*H106</f>
        <v>1.715</v>
      </c>
      <c r="AR106" s="17" t="s">
        <v>135</v>
      </c>
      <c r="AT106" s="17" t="s">
        <v>131</v>
      </c>
      <c r="AU106" s="17" t="s">
        <v>84</v>
      </c>
      <c r="AY106" s="17" t="s">
        <v>130</v>
      </c>
      <c r="BE106" s="190">
        <f>IF(N106="základní",J106,0)</f>
        <v>0</v>
      </c>
      <c r="BF106" s="190">
        <f>IF(N106="snížená",J106,0)</f>
        <v>0</v>
      </c>
      <c r="BG106" s="190">
        <f>IF(N106="zákl. přenesená",J106,0)</f>
        <v>0</v>
      </c>
      <c r="BH106" s="190">
        <f>IF(N106="sníž. přenesená",J106,0)</f>
        <v>0</v>
      </c>
      <c r="BI106" s="190">
        <f>IF(N106="nulová",J106,0)</f>
        <v>0</v>
      </c>
      <c r="BJ106" s="17" t="s">
        <v>23</v>
      </c>
      <c r="BK106" s="190">
        <f>ROUND(I106*H106,2)</f>
        <v>0</v>
      </c>
      <c r="BL106" s="17" t="s">
        <v>135</v>
      </c>
      <c r="BM106" s="17" t="s">
        <v>860</v>
      </c>
    </row>
    <row r="107" spans="2:47" s="1" customFormat="1" ht="229.5">
      <c r="B107" s="34"/>
      <c r="C107" s="56"/>
      <c r="D107" s="205" t="s">
        <v>157</v>
      </c>
      <c r="E107" s="56"/>
      <c r="F107" s="206" t="s">
        <v>251</v>
      </c>
      <c r="G107" s="56"/>
      <c r="H107" s="56"/>
      <c r="I107" s="152"/>
      <c r="J107" s="56"/>
      <c r="K107" s="56"/>
      <c r="L107" s="54"/>
      <c r="M107" s="71"/>
      <c r="N107" s="35"/>
      <c r="O107" s="35"/>
      <c r="P107" s="35"/>
      <c r="Q107" s="35"/>
      <c r="R107" s="35"/>
      <c r="S107" s="35"/>
      <c r="T107" s="72"/>
      <c r="AT107" s="17" t="s">
        <v>157</v>
      </c>
      <c r="AU107" s="17" t="s">
        <v>84</v>
      </c>
    </row>
    <row r="108" spans="2:51" s="11" customFormat="1" ht="13.5">
      <c r="B108" s="193"/>
      <c r="C108" s="194"/>
      <c r="D108" s="195" t="s">
        <v>146</v>
      </c>
      <c r="E108" s="196" t="s">
        <v>22</v>
      </c>
      <c r="F108" s="197" t="s">
        <v>861</v>
      </c>
      <c r="G108" s="194"/>
      <c r="H108" s="198">
        <v>17.5</v>
      </c>
      <c r="I108" s="199"/>
      <c r="J108" s="194"/>
      <c r="K108" s="194"/>
      <c r="L108" s="200"/>
      <c r="M108" s="201"/>
      <c r="N108" s="202"/>
      <c r="O108" s="202"/>
      <c r="P108" s="202"/>
      <c r="Q108" s="202"/>
      <c r="R108" s="202"/>
      <c r="S108" s="202"/>
      <c r="T108" s="203"/>
      <c r="AT108" s="204" t="s">
        <v>146</v>
      </c>
      <c r="AU108" s="204" t="s">
        <v>84</v>
      </c>
      <c r="AV108" s="11" t="s">
        <v>84</v>
      </c>
      <c r="AW108" s="11" t="s">
        <v>38</v>
      </c>
      <c r="AX108" s="11" t="s">
        <v>23</v>
      </c>
      <c r="AY108" s="204" t="s">
        <v>130</v>
      </c>
    </row>
    <row r="109" spans="2:65" s="1" customFormat="1" ht="57" customHeight="1">
      <c r="B109" s="34"/>
      <c r="C109" s="179" t="s">
        <v>162</v>
      </c>
      <c r="D109" s="179" t="s">
        <v>131</v>
      </c>
      <c r="E109" s="180" t="s">
        <v>862</v>
      </c>
      <c r="F109" s="181" t="s">
        <v>863</v>
      </c>
      <c r="G109" s="182" t="s">
        <v>274</v>
      </c>
      <c r="H109" s="183">
        <v>200</v>
      </c>
      <c r="I109" s="184"/>
      <c r="J109" s="185">
        <f>ROUND(I109*H109,2)</f>
        <v>0</v>
      </c>
      <c r="K109" s="181" t="s">
        <v>140</v>
      </c>
      <c r="L109" s="54"/>
      <c r="M109" s="186" t="s">
        <v>22</v>
      </c>
      <c r="N109" s="187" t="s">
        <v>46</v>
      </c>
      <c r="O109" s="35"/>
      <c r="P109" s="188">
        <f>O109*H109</f>
        <v>0</v>
      </c>
      <c r="Q109" s="188">
        <v>0.00868</v>
      </c>
      <c r="R109" s="188">
        <f>Q109*H109</f>
        <v>1.736</v>
      </c>
      <c r="S109" s="188">
        <v>0</v>
      </c>
      <c r="T109" s="189">
        <f>S109*H109</f>
        <v>0</v>
      </c>
      <c r="AR109" s="17" t="s">
        <v>135</v>
      </c>
      <c r="AT109" s="17" t="s">
        <v>131</v>
      </c>
      <c r="AU109" s="17" t="s">
        <v>84</v>
      </c>
      <c r="AY109" s="17" t="s">
        <v>130</v>
      </c>
      <c r="BE109" s="190">
        <f>IF(N109="základní",J109,0)</f>
        <v>0</v>
      </c>
      <c r="BF109" s="190">
        <f>IF(N109="snížená",J109,0)</f>
        <v>0</v>
      </c>
      <c r="BG109" s="190">
        <f>IF(N109="zákl. přenesená",J109,0)</f>
        <v>0</v>
      </c>
      <c r="BH109" s="190">
        <f>IF(N109="sníž. přenesená",J109,0)</f>
        <v>0</v>
      </c>
      <c r="BI109" s="190">
        <f>IF(N109="nulová",J109,0)</f>
        <v>0</v>
      </c>
      <c r="BJ109" s="17" t="s">
        <v>23</v>
      </c>
      <c r="BK109" s="190">
        <f>ROUND(I109*H109,2)</f>
        <v>0</v>
      </c>
      <c r="BL109" s="17" t="s">
        <v>135</v>
      </c>
      <c r="BM109" s="17" t="s">
        <v>864</v>
      </c>
    </row>
    <row r="110" spans="2:47" s="1" customFormat="1" ht="81">
      <c r="B110" s="34"/>
      <c r="C110" s="56"/>
      <c r="D110" s="205" t="s">
        <v>157</v>
      </c>
      <c r="E110" s="56"/>
      <c r="F110" s="206" t="s">
        <v>291</v>
      </c>
      <c r="G110" s="56"/>
      <c r="H110" s="56"/>
      <c r="I110" s="152"/>
      <c r="J110" s="56"/>
      <c r="K110" s="56"/>
      <c r="L110" s="54"/>
      <c r="M110" s="71"/>
      <c r="N110" s="35"/>
      <c r="O110" s="35"/>
      <c r="P110" s="35"/>
      <c r="Q110" s="35"/>
      <c r="R110" s="35"/>
      <c r="S110" s="35"/>
      <c r="T110" s="72"/>
      <c r="AT110" s="17" t="s">
        <v>157</v>
      </c>
      <c r="AU110" s="17" t="s">
        <v>84</v>
      </c>
    </row>
    <row r="111" spans="2:51" s="11" customFormat="1" ht="13.5">
      <c r="B111" s="193"/>
      <c r="C111" s="194"/>
      <c r="D111" s="195" t="s">
        <v>146</v>
      </c>
      <c r="E111" s="196" t="s">
        <v>22</v>
      </c>
      <c r="F111" s="197" t="s">
        <v>865</v>
      </c>
      <c r="G111" s="194"/>
      <c r="H111" s="198">
        <v>200</v>
      </c>
      <c r="I111" s="199"/>
      <c r="J111" s="194"/>
      <c r="K111" s="194"/>
      <c r="L111" s="200"/>
      <c r="M111" s="201"/>
      <c r="N111" s="202"/>
      <c r="O111" s="202"/>
      <c r="P111" s="202"/>
      <c r="Q111" s="202"/>
      <c r="R111" s="202"/>
      <c r="S111" s="202"/>
      <c r="T111" s="203"/>
      <c r="AT111" s="204" t="s">
        <v>146</v>
      </c>
      <c r="AU111" s="204" t="s">
        <v>84</v>
      </c>
      <c r="AV111" s="11" t="s">
        <v>84</v>
      </c>
      <c r="AW111" s="11" t="s">
        <v>38</v>
      </c>
      <c r="AX111" s="11" t="s">
        <v>23</v>
      </c>
      <c r="AY111" s="204" t="s">
        <v>130</v>
      </c>
    </row>
    <row r="112" spans="2:65" s="1" customFormat="1" ht="57" customHeight="1">
      <c r="B112" s="34"/>
      <c r="C112" s="179" t="s">
        <v>167</v>
      </c>
      <c r="D112" s="179" t="s">
        <v>131</v>
      </c>
      <c r="E112" s="180" t="s">
        <v>288</v>
      </c>
      <c r="F112" s="181" t="s">
        <v>289</v>
      </c>
      <c r="G112" s="182" t="s">
        <v>274</v>
      </c>
      <c r="H112" s="183">
        <v>50</v>
      </c>
      <c r="I112" s="184"/>
      <c r="J112" s="185">
        <f>ROUND(I112*H112,2)</f>
        <v>0</v>
      </c>
      <c r="K112" s="181" t="s">
        <v>140</v>
      </c>
      <c r="L112" s="54"/>
      <c r="M112" s="186" t="s">
        <v>22</v>
      </c>
      <c r="N112" s="187" t="s">
        <v>46</v>
      </c>
      <c r="O112" s="35"/>
      <c r="P112" s="188">
        <f>O112*H112</f>
        <v>0</v>
      </c>
      <c r="Q112" s="188">
        <v>0.0369</v>
      </c>
      <c r="R112" s="188">
        <f>Q112*H112</f>
        <v>1.8450000000000002</v>
      </c>
      <c r="S112" s="188">
        <v>0</v>
      </c>
      <c r="T112" s="189">
        <f>S112*H112</f>
        <v>0</v>
      </c>
      <c r="AR112" s="17" t="s">
        <v>135</v>
      </c>
      <c r="AT112" s="17" t="s">
        <v>131</v>
      </c>
      <c r="AU112" s="17" t="s">
        <v>84</v>
      </c>
      <c r="AY112" s="17" t="s">
        <v>130</v>
      </c>
      <c r="BE112" s="190">
        <f>IF(N112="základní",J112,0)</f>
        <v>0</v>
      </c>
      <c r="BF112" s="190">
        <f>IF(N112="snížená",J112,0)</f>
        <v>0</v>
      </c>
      <c r="BG112" s="190">
        <f>IF(N112="zákl. přenesená",J112,0)</f>
        <v>0</v>
      </c>
      <c r="BH112" s="190">
        <f>IF(N112="sníž. přenesená",J112,0)</f>
        <v>0</v>
      </c>
      <c r="BI112" s="190">
        <f>IF(N112="nulová",J112,0)</f>
        <v>0</v>
      </c>
      <c r="BJ112" s="17" t="s">
        <v>23</v>
      </c>
      <c r="BK112" s="190">
        <f>ROUND(I112*H112,2)</f>
        <v>0</v>
      </c>
      <c r="BL112" s="17" t="s">
        <v>135</v>
      </c>
      <c r="BM112" s="17" t="s">
        <v>866</v>
      </c>
    </row>
    <row r="113" spans="2:47" s="1" customFormat="1" ht="81">
      <c r="B113" s="34"/>
      <c r="C113" s="56"/>
      <c r="D113" s="205" t="s">
        <v>157</v>
      </c>
      <c r="E113" s="56"/>
      <c r="F113" s="206" t="s">
        <v>291</v>
      </c>
      <c r="G113" s="56"/>
      <c r="H113" s="56"/>
      <c r="I113" s="152"/>
      <c r="J113" s="56"/>
      <c r="K113" s="56"/>
      <c r="L113" s="54"/>
      <c r="M113" s="71"/>
      <c r="N113" s="35"/>
      <c r="O113" s="35"/>
      <c r="P113" s="35"/>
      <c r="Q113" s="35"/>
      <c r="R113" s="35"/>
      <c r="S113" s="35"/>
      <c r="T113" s="72"/>
      <c r="AT113" s="17" t="s">
        <v>157</v>
      </c>
      <c r="AU113" s="17" t="s">
        <v>84</v>
      </c>
    </row>
    <row r="114" spans="2:51" s="11" customFormat="1" ht="13.5">
      <c r="B114" s="193"/>
      <c r="C114" s="194"/>
      <c r="D114" s="195" t="s">
        <v>146</v>
      </c>
      <c r="E114" s="196" t="s">
        <v>22</v>
      </c>
      <c r="F114" s="197" t="s">
        <v>406</v>
      </c>
      <c r="G114" s="194"/>
      <c r="H114" s="198">
        <v>50</v>
      </c>
      <c r="I114" s="199"/>
      <c r="J114" s="194"/>
      <c r="K114" s="194"/>
      <c r="L114" s="200"/>
      <c r="M114" s="201"/>
      <c r="N114" s="202"/>
      <c r="O114" s="202"/>
      <c r="P114" s="202"/>
      <c r="Q114" s="202"/>
      <c r="R114" s="202"/>
      <c r="S114" s="202"/>
      <c r="T114" s="203"/>
      <c r="AT114" s="204" t="s">
        <v>146</v>
      </c>
      <c r="AU114" s="204" t="s">
        <v>84</v>
      </c>
      <c r="AV114" s="11" t="s">
        <v>84</v>
      </c>
      <c r="AW114" s="11" t="s">
        <v>38</v>
      </c>
      <c r="AX114" s="11" t="s">
        <v>23</v>
      </c>
      <c r="AY114" s="204" t="s">
        <v>130</v>
      </c>
    </row>
    <row r="115" spans="2:65" s="1" customFormat="1" ht="31.5" customHeight="1">
      <c r="B115" s="34"/>
      <c r="C115" s="179" t="s">
        <v>178</v>
      </c>
      <c r="D115" s="179" t="s">
        <v>131</v>
      </c>
      <c r="E115" s="180" t="s">
        <v>867</v>
      </c>
      <c r="F115" s="181" t="s">
        <v>868</v>
      </c>
      <c r="G115" s="182" t="s">
        <v>155</v>
      </c>
      <c r="H115" s="183">
        <v>58.6</v>
      </c>
      <c r="I115" s="184"/>
      <c r="J115" s="185">
        <f>ROUND(I115*H115,2)</f>
        <v>0</v>
      </c>
      <c r="K115" s="181" t="s">
        <v>22</v>
      </c>
      <c r="L115" s="54"/>
      <c r="M115" s="186" t="s">
        <v>22</v>
      </c>
      <c r="N115" s="187" t="s">
        <v>46</v>
      </c>
      <c r="O115" s="35"/>
      <c r="P115" s="188">
        <f>O115*H115</f>
        <v>0</v>
      </c>
      <c r="Q115" s="188">
        <v>0</v>
      </c>
      <c r="R115" s="188">
        <f>Q115*H115</f>
        <v>0</v>
      </c>
      <c r="S115" s="188">
        <v>0</v>
      </c>
      <c r="T115" s="189">
        <f>S115*H115</f>
        <v>0</v>
      </c>
      <c r="AR115" s="17" t="s">
        <v>135</v>
      </c>
      <c r="AT115" s="17" t="s">
        <v>131</v>
      </c>
      <c r="AU115" s="17" t="s">
        <v>84</v>
      </c>
      <c r="AY115" s="17" t="s">
        <v>130</v>
      </c>
      <c r="BE115" s="190">
        <f>IF(N115="základní",J115,0)</f>
        <v>0</v>
      </c>
      <c r="BF115" s="190">
        <f>IF(N115="snížená",J115,0)</f>
        <v>0</v>
      </c>
      <c r="BG115" s="190">
        <f>IF(N115="zákl. přenesená",J115,0)</f>
        <v>0</v>
      </c>
      <c r="BH115" s="190">
        <f>IF(N115="sníž. přenesená",J115,0)</f>
        <v>0</v>
      </c>
      <c r="BI115" s="190">
        <f>IF(N115="nulová",J115,0)</f>
        <v>0</v>
      </c>
      <c r="BJ115" s="17" t="s">
        <v>23</v>
      </c>
      <c r="BK115" s="190">
        <f>ROUND(I115*H115,2)</f>
        <v>0</v>
      </c>
      <c r="BL115" s="17" t="s">
        <v>135</v>
      </c>
      <c r="BM115" s="17" t="s">
        <v>869</v>
      </c>
    </row>
    <row r="116" spans="2:47" s="1" customFormat="1" ht="27">
      <c r="B116" s="34"/>
      <c r="C116" s="56"/>
      <c r="D116" s="205" t="s">
        <v>159</v>
      </c>
      <c r="E116" s="56"/>
      <c r="F116" s="206" t="s">
        <v>870</v>
      </c>
      <c r="G116" s="56"/>
      <c r="H116" s="56"/>
      <c r="I116" s="152"/>
      <c r="J116" s="56"/>
      <c r="K116" s="56"/>
      <c r="L116" s="54"/>
      <c r="M116" s="71"/>
      <c r="N116" s="35"/>
      <c r="O116" s="35"/>
      <c r="P116" s="35"/>
      <c r="Q116" s="35"/>
      <c r="R116" s="35"/>
      <c r="S116" s="35"/>
      <c r="T116" s="72"/>
      <c r="AT116" s="17" t="s">
        <v>159</v>
      </c>
      <c r="AU116" s="17" t="s">
        <v>84</v>
      </c>
    </row>
    <row r="117" spans="2:51" s="11" customFormat="1" ht="13.5">
      <c r="B117" s="193"/>
      <c r="C117" s="194"/>
      <c r="D117" s="195" t="s">
        <v>146</v>
      </c>
      <c r="E117" s="196" t="s">
        <v>22</v>
      </c>
      <c r="F117" s="197" t="s">
        <v>871</v>
      </c>
      <c r="G117" s="194"/>
      <c r="H117" s="198">
        <v>58.6</v>
      </c>
      <c r="I117" s="199"/>
      <c r="J117" s="194"/>
      <c r="K117" s="194"/>
      <c r="L117" s="200"/>
      <c r="M117" s="201"/>
      <c r="N117" s="202"/>
      <c r="O117" s="202"/>
      <c r="P117" s="202"/>
      <c r="Q117" s="202"/>
      <c r="R117" s="202"/>
      <c r="S117" s="202"/>
      <c r="T117" s="203"/>
      <c r="AT117" s="204" t="s">
        <v>146</v>
      </c>
      <c r="AU117" s="204" t="s">
        <v>84</v>
      </c>
      <c r="AV117" s="11" t="s">
        <v>84</v>
      </c>
      <c r="AW117" s="11" t="s">
        <v>38</v>
      </c>
      <c r="AX117" s="11" t="s">
        <v>23</v>
      </c>
      <c r="AY117" s="204" t="s">
        <v>130</v>
      </c>
    </row>
    <row r="118" spans="2:65" s="1" customFormat="1" ht="31.5" customHeight="1">
      <c r="B118" s="34"/>
      <c r="C118" s="179" t="s">
        <v>183</v>
      </c>
      <c r="D118" s="179" t="s">
        <v>131</v>
      </c>
      <c r="E118" s="180" t="s">
        <v>315</v>
      </c>
      <c r="F118" s="181" t="s">
        <v>316</v>
      </c>
      <c r="G118" s="182" t="s">
        <v>134</v>
      </c>
      <c r="H118" s="183">
        <v>136.5</v>
      </c>
      <c r="I118" s="184"/>
      <c r="J118" s="185">
        <f>ROUND(I118*H118,2)</f>
        <v>0</v>
      </c>
      <c r="K118" s="181" t="s">
        <v>140</v>
      </c>
      <c r="L118" s="54"/>
      <c r="M118" s="186" t="s">
        <v>22</v>
      </c>
      <c r="N118" s="187" t="s">
        <v>46</v>
      </c>
      <c r="O118" s="35"/>
      <c r="P118" s="188">
        <f>O118*H118</f>
        <v>0</v>
      </c>
      <c r="Q118" s="188">
        <v>0</v>
      </c>
      <c r="R118" s="188">
        <f>Q118*H118</f>
        <v>0</v>
      </c>
      <c r="S118" s="188">
        <v>0</v>
      </c>
      <c r="T118" s="189">
        <f>S118*H118</f>
        <v>0</v>
      </c>
      <c r="AR118" s="17" t="s">
        <v>135</v>
      </c>
      <c r="AT118" s="17" t="s">
        <v>131</v>
      </c>
      <c r="AU118" s="17" t="s">
        <v>84</v>
      </c>
      <c r="AY118" s="17" t="s">
        <v>130</v>
      </c>
      <c r="BE118" s="190">
        <f>IF(N118="základní",J118,0)</f>
        <v>0</v>
      </c>
      <c r="BF118" s="190">
        <f>IF(N118="snížená",J118,0)</f>
        <v>0</v>
      </c>
      <c r="BG118" s="190">
        <f>IF(N118="zákl. přenesená",J118,0)</f>
        <v>0</v>
      </c>
      <c r="BH118" s="190">
        <f>IF(N118="sníž. přenesená",J118,0)</f>
        <v>0</v>
      </c>
      <c r="BI118" s="190">
        <f>IF(N118="nulová",J118,0)</f>
        <v>0</v>
      </c>
      <c r="BJ118" s="17" t="s">
        <v>23</v>
      </c>
      <c r="BK118" s="190">
        <f>ROUND(I118*H118,2)</f>
        <v>0</v>
      </c>
      <c r="BL118" s="17" t="s">
        <v>135</v>
      </c>
      <c r="BM118" s="17" t="s">
        <v>872</v>
      </c>
    </row>
    <row r="119" spans="2:47" s="1" customFormat="1" ht="121.5">
      <c r="B119" s="34"/>
      <c r="C119" s="56"/>
      <c r="D119" s="205" t="s">
        <v>157</v>
      </c>
      <c r="E119" s="56"/>
      <c r="F119" s="206" t="s">
        <v>318</v>
      </c>
      <c r="G119" s="56"/>
      <c r="H119" s="56"/>
      <c r="I119" s="152"/>
      <c r="J119" s="56"/>
      <c r="K119" s="56"/>
      <c r="L119" s="54"/>
      <c r="M119" s="71"/>
      <c r="N119" s="35"/>
      <c r="O119" s="35"/>
      <c r="P119" s="35"/>
      <c r="Q119" s="35"/>
      <c r="R119" s="35"/>
      <c r="S119" s="35"/>
      <c r="T119" s="72"/>
      <c r="AT119" s="17" t="s">
        <v>157</v>
      </c>
      <c r="AU119" s="17" t="s">
        <v>84</v>
      </c>
    </row>
    <row r="120" spans="2:51" s="11" customFormat="1" ht="13.5">
      <c r="B120" s="193"/>
      <c r="C120" s="194"/>
      <c r="D120" s="195" t="s">
        <v>146</v>
      </c>
      <c r="E120" s="196" t="s">
        <v>22</v>
      </c>
      <c r="F120" s="197" t="s">
        <v>873</v>
      </c>
      <c r="G120" s="194"/>
      <c r="H120" s="198">
        <v>136.5</v>
      </c>
      <c r="I120" s="199"/>
      <c r="J120" s="194"/>
      <c r="K120" s="194"/>
      <c r="L120" s="200"/>
      <c r="M120" s="201"/>
      <c r="N120" s="202"/>
      <c r="O120" s="202"/>
      <c r="P120" s="202"/>
      <c r="Q120" s="202"/>
      <c r="R120" s="202"/>
      <c r="S120" s="202"/>
      <c r="T120" s="203"/>
      <c r="AT120" s="204" t="s">
        <v>146</v>
      </c>
      <c r="AU120" s="204" t="s">
        <v>84</v>
      </c>
      <c r="AV120" s="11" t="s">
        <v>84</v>
      </c>
      <c r="AW120" s="11" t="s">
        <v>38</v>
      </c>
      <c r="AX120" s="11" t="s">
        <v>23</v>
      </c>
      <c r="AY120" s="204" t="s">
        <v>130</v>
      </c>
    </row>
    <row r="121" spans="2:65" s="1" customFormat="1" ht="22.5" customHeight="1">
      <c r="B121" s="34"/>
      <c r="C121" s="232" t="s">
        <v>28</v>
      </c>
      <c r="D121" s="232" t="s">
        <v>321</v>
      </c>
      <c r="E121" s="233" t="s">
        <v>322</v>
      </c>
      <c r="F121" s="234" t="s">
        <v>323</v>
      </c>
      <c r="G121" s="235" t="s">
        <v>324</v>
      </c>
      <c r="H121" s="236">
        <v>6.8</v>
      </c>
      <c r="I121" s="237"/>
      <c r="J121" s="238">
        <f>ROUND(I121*H121,2)</f>
        <v>0</v>
      </c>
      <c r="K121" s="234" t="s">
        <v>140</v>
      </c>
      <c r="L121" s="239"/>
      <c r="M121" s="240" t="s">
        <v>22</v>
      </c>
      <c r="N121" s="241" t="s">
        <v>46</v>
      </c>
      <c r="O121" s="35"/>
      <c r="P121" s="188">
        <f>O121*H121</f>
        <v>0</v>
      </c>
      <c r="Q121" s="188">
        <v>0.001</v>
      </c>
      <c r="R121" s="188">
        <f>Q121*H121</f>
        <v>0.0068</v>
      </c>
      <c r="S121" s="188">
        <v>0</v>
      </c>
      <c r="T121" s="189">
        <f>S121*H121</f>
        <v>0</v>
      </c>
      <c r="AR121" s="17" t="s">
        <v>178</v>
      </c>
      <c r="AT121" s="17" t="s">
        <v>321</v>
      </c>
      <c r="AU121" s="17" t="s">
        <v>84</v>
      </c>
      <c r="AY121" s="17" t="s">
        <v>130</v>
      </c>
      <c r="BE121" s="190">
        <f>IF(N121="základní",J121,0)</f>
        <v>0</v>
      </c>
      <c r="BF121" s="190">
        <f>IF(N121="snížená",J121,0)</f>
        <v>0</v>
      </c>
      <c r="BG121" s="190">
        <f>IF(N121="zákl. přenesená",J121,0)</f>
        <v>0</v>
      </c>
      <c r="BH121" s="190">
        <f>IF(N121="sníž. přenesená",J121,0)</f>
        <v>0</v>
      </c>
      <c r="BI121" s="190">
        <f>IF(N121="nulová",J121,0)</f>
        <v>0</v>
      </c>
      <c r="BJ121" s="17" t="s">
        <v>23</v>
      </c>
      <c r="BK121" s="190">
        <f>ROUND(I121*H121,2)</f>
        <v>0</v>
      </c>
      <c r="BL121" s="17" t="s">
        <v>135</v>
      </c>
      <c r="BM121" s="17" t="s">
        <v>874</v>
      </c>
    </row>
    <row r="122" spans="2:51" s="11" customFormat="1" ht="13.5">
      <c r="B122" s="193"/>
      <c r="C122" s="194"/>
      <c r="D122" s="195" t="s">
        <v>146</v>
      </c>
      <c r="E122" s="196" t="s">
        <v>22</v>
      </c>
      <c r="F122" s="197" t="s">
        <v>875</v>
      </c>
      <c r="G122" s="194"/>
      <c r="H122" s="198">
        <v>6.8</v>
      </c>
      <c r="I122" s="199"/>
      <c r="J122" s="194"/>
      <c r="K122" s="194"/>
      <c r="L122" s="200"/>
      <c r="M122" s="201"/>
      <c r="N122" s="202"/>
      <c r="O122" s="202"/>
      <c r="P122" s="202"/>
      <c r="Q122" s="202"/>
      <c r="R122" s="202"/>
      <c r="S122" s="202"/>
      <c r="T122" s="203"/>
      <c r="AT122" s="204" t="s">
        <v>146</v>
      </c>
      <c r="AU122" s="204" t="s">
        <v>84</v>
      </c>
      <c r="AV122" s="11" t="s">
        <v>84</v>
      </c>
      <c r="AW122" s="11" t="s">
        <v>38</v>
      </c>
      <c r="AX122" s="11" t="s">
        <v>75</v>
      </c>
      <c r="AY122" s="204" t="s">
        <v>130</v>
      </c>
    </row>
    <row r="123" spans="2:65" s="1" customFormat="1" ht="31.5" customHeight="1">
      <c r="B123" s="34"/>
      <c r="C123" s="179" t="s">
        <v>192</v>
      </c>
      <c r="D123" s="179" t="s">
        <v>131</v>
      </c>
      <c r="E123" s="180" t="s">
        <v>876</v>
      </c>
      <c r="F123" s="181" t="s">
        <v>877</v>
      </c>
      <c r="G123" s="182" t="s">
        <v>155</v>
      </c>
      <c r="H123" s="183">
        <v>27.3</v>
      </c>
      <c r="I123" s="184"/>
      <c r="J123" s="185">
        <f>ROUND(I123*H123,2)</f>
        <v>0</v>
      </c>
      <c r="K123" s="181" t="s">
        <v>140</v>
      </c>
      <c r="L123" s="54"/>
      <c r="M123" s="186" t="s">
        <v>22</v>
      </c>
      <c r="N123" s="187" t="s">
        <v>46</v>
      </c>
      <c r="O123" s="35"/>
      <c r="P123" s="188">
        <f>O123*H123</f>
        <v>0</v>
      </c>
      <c r="Q123" s="188">
        <v>0</v>
      </c>
      <c r="R123" s="188">
        <f>Q123*H123</f>
        <v>0</v>
      </c>
      <c r="S123" s="188">
        <v>0</v>
      </c>
      <c r="T123" s="189">
        <f>S123*H123</f>
        <v>0</v>
      </c>
      <c r="AR123" s="17" t="s">
        <v>135</v>
      </c>
      <c r="AT123" s="17" t="s">
        <v>131</v>
      </c>
      <c r="AU123" s="17" t="s">
        <v>84</v>
      </c>
      <c r="AY123" s="17" t="s">
        <v>130</v>
      </c>
      <c r="BE123" s="190">
        <f>IF(N123="základní",J123,0)</f>
        <v>0</v>
      </c>
      <c r="BF123" s="190">
        <f>IF(N123="snížená",J123,0)</f>
        <v>0</v>
      </c>
      <c r="BG123" s="190">
        <f>IF(N123="zákl. přenesená",J123,0)</f>
        <v>0</v>
      </c>
      <c r="BH123" s="190">
        <f>IF(N123="sníž. přenesená",J123,0)</f>
        <v>0</v>
      </c>
      <c r="BI123" s="190">
        <f>IF(N123="nulová",J123,0)</f>
        <v>0</v>
      </c>
      <c r="BJ123" s="17" t="s">
        <v>23</v>
      </c>
      <c r="BK123" s="190">
        <f>ROUND(I123*H123,2)</f>
        <v>0</v>
      </c>
      <c r="BL123" s="17" t="s">
        <v>135</v>
      </c>
      <c r="BM123" s="17" t="s">
        <v>878</v>
      </c>
    </row>
    <row r="124" spans="2:47" s="1" customFormat="1" ht="229.5">
      <c r="B124" s="34"/>
      <c r="C124" s="56"/>
      <c r="D124" s="205" t="s">
        <v>157</v>
      </c>
      <c r="E124" s="56"/>
      <c r="F124" s="206" t="s">
        <v>879</v>
      </c>
      <c r="G124" s="56"/>
      <c r="H124" s="56"/>
      <c r="I124" s="152"/>
      <c r="J124" s="56"/>
      <c r="K124" s="56"/>
      <c r="L124" s="54"/>
      <c r="M124" s="71"/>
      <c r="N124" s="35"/>
      <c r="O124" s="35"/>
      <c r="P124" s="35"/>
      <c r="Q124" s="35"/>
      <c r="R124" s="35"/>
      <c r="S124" s="35"/>
      <c r="T124" s="72"/>
      <c r="AT124" s="17" t="s">
        <v>157</v>
      </c>
      <c r="AU124" s="17" t="s">
        <v>84</v>
      </c>
    </row>
    <row r="125" spans="2:51" s="11" customFormat="1" ht="13.5">
      <c r="B125" s="193"/>
      <c r="C125" s="194"/>
      <c r="D125" s="195" t="s">
        <v>146</v>
      </c>
      <c r="E125" s="196" t="s">
        <v>22</v>
      </c>
      <c r="F125" s="197" t="s">
        <v>880</v>
      </c>
      <c r="G125" s="194"/>
      <c r="H125" s="198">
        <v>27.3</v>
      </c>
      <c r="I125" s="199"/>
      <c r="J125" s="194"/>
      <c r="K125" s="194"/>
      <c r="L125" s="200"/>
      <c r="M125" s="201"/>
      <c r="N125" s="202"/>
      <c r="O125" s="202"/>
      <c r="P125" s="202"/>
      <c r="Q125" s="202"/>
      <c r="R125" s="202"/>
      <c r="S125" s="202"/>
      <c r="T125" s="203"/>
      <c r="AT125" s="204" t="s">
        <v>146</v>
      </c>
      <c r="AU125" s="204" t="s">
        <v>84</v>
      </c>
      <c r="AV125" s="11" t="s">
        <v>84</v>
      </c>
      <c r="AW125" s="11" t="s">
        <v>38</v>
      </c>
      <c r="AX125" s="11" t="s">
        <v>23</v>
      </c>
      <c r="AY125" s="204" t="s">
        <v>130</v>
      </c>
    </row>
    <row r="126" spans="2:65" s="1" customFormat="1" ht="31.5" customHeight="1">
      <c r="B126" s="34"/>
      <c r="C126" s="179" t="s">
        <v>199</v>
      </c>
      <c r="D126" s="179" t="s">
        <v>131</v>
      </c>
      <c r="E126" s="180" t="s">
        <v>309</v>
      </c>
      <c r="F126" s="181" t="s">
        <v>310</v>
      </c>
      <c r="G126" s="182" t="s">
        <v>134</v>
      </c>
      <c r="H126" s="183">
        <v>136.5</v>
      </c>
      <c r="I126" s="184"/>
      <c r="J126" s="185">
        <f>ROUND(I126*H126,2)</f>
        <v>0</v>
      </c>
      <c r="K126" s="181" t="s">
        <v>140</v>
      </c>
      <c r="L126" s="54"/>
      <c r="M126" s="186" t="s">
        <v>22</v>
      </c>
      <c r="N126" s="187" t="s">
        <v>46</v>
      </c>
      <c r="O126" s="35"/>
      <c r="P126" s="188">
        <f>O126*H126</f>
        <v>0</v>
      </c>
      <c r="Q126" s="188">
        <v>0</v>
      </c>
      <c r="R126" s="188">
        <f>Q126*H126</f>
        <v>0</v>
      </c>
      <c r="S126" s="188">
        <v>0</v>
      </c>
      <c r="T126" s="189">
        <f>S126*H126</f>
        <v>0</v>
      </c>
      <c r="AR126" s="17" t="s">
        <v>135</v>
      </c>
      <c r="AT126" s="17" t="s">
        <v>131</v>
      </c>
      <c r="AU126" s="17" t="s">
        <v>84</v>
      </c>
      <c r="AY126" s="17" t="s">
        <v>130</v>
      </c>
      <c r="BE126" s="190">
        <f>IF(N126="základní",J126,0)</f>
        <v>0</v>
      </c>
      <c r="BF126" s="190">
        <f>IF(N126="snížená",J126,0)</f>
        <v>0</v>
      </c>
      <c r="BG126" s="190">
        <f>IF(N126="zákl. přenesená",J126,0)</f>
        <v>0</v>
      </c>
      <c r="BH126" s="190">
        <f>IF(N126="sníž. přenesená",J126,0)</f>
        <v>0</v>
      </c>
      <c r="BI126" s="190">
        <f>IF(N126="nulová",J126,0)</f>
        <v>0</v>
      </c>
      <c r="BJ126" s="17" t="s">
        <v>23</v>
      </c>
      <c r="BK126" s="190">
        <f>ROUND(I126*H126,2)</f>
        <v>0</v>
      </c>
      <c r="BL126" s="17" t="s">
        <v>135</v>
      </c>
      <c r="BM126" s="17" t="s">
        <v>881</v>
      </c>
    </row>
    <row r="127" spans="2:47" s="1" customFormat="1" ht="121.5">
      <c r="B127" s="34"/>
      <c r="C127" s="56"/>
      <c r="D127" s="205" t="s">
        <v>157</v>
      </c>
      <c r="E127" s="56"/>
      <c r="F127" s="206" t="s">
        <v>312</v>
      </c>
      <c r="G127" s="56"/>
      <c r="H127" s="56"/>
      <c r="I127" s="152"/>
      <c r="J127" s="56"/>
      <c r="K127" s="56"/>
      <c r="L127" s="54"/>
      <c r="M127" s="71"/>
      <c r="N127" s="35"/>
      <c r="O127" s="35"/>
      <c r="P127" s="35"/>
      <c r="Q127" s="35"/>
      <c r="R127" s="35"/>
      <c r="S127" s="35"/>
      <c r="T127" s="72"/>
      <c r="AT127" s="17" t="s">
        <v>157</v>
      </c>
      <c r="AU127" s="17" t="s">
        <v>84</v>
      </c>
    </row>
    <row r="128" spans="2:51" s="11" customFormat="1" ht="13.5">
      <c r="B128" s="193"/>
      <c r="C128" s="194"/>
      <c r="D128" s="195" t="s">
        <v>146</v>
      </c>
      <c r="E128" s="196" t="s">
        <v>22</v>
      </c>
      <c r="F128" s="197" t="s">
        <v>882</v>
      </c>
      <c r="G128" s="194"/>
      <c r="H128" s="198">
        <v>136.5</v>
      </c>
      <c r="I128" s="199"/>
      <c r="J128" s="194"/>
      <c r="K128" s="194"/>
      <c r="L128" s="200"/>
      <c r="M128" s="201"/>
      <c r="N128" s="202"/>
      <c r="O128" s="202"/>
      <c r="P128" s="202"/>
      <c r="Q128" s="202"/>
      <c r="R128" s="202"/>
      <c r="S128" s="202"/>
      <c r="T128" s="203"/>
      <c r="AT128" s="204" t="s">
        <v>146</v>
      </c>
      <c r="AU128" s="204" t="s">
        <v>84</v>
      </c>
      <c r="AV128" s="11" t="s">
        <v>84</v>
      </c>
      <c r="AW128" s="11" t="s">
        <v>38</v>
      </c>
      <c r="AX128" s="11" t="s">
        <v>23</v>
      </c>
      <c r="AY128" s="204" t="s">
        <v>130</v>
      </c>
    </row>
    <row r="129" spans="2:65" s="1" customFormat="1" ht="44.25" customHeight="1">
      <c r="B129" s="34"/>
      <c r="C129" s="179" t="s">
        <v>205</v>
      </c>
      <c r="D129" s="179" t="s">
        <v>131</v>
      </c>
      <c r="E129" s="180" t="s">
        <v>883</v>
      </c>
      <c r="F129" s="181" t="s">
        <v>884</v>
      </c>
      <c r="G129" s="182" t="s">
        <v>155</v>
      </c>
      <c r="H129" s="183">
        <v>55.604</v>
      </c>
      <c r="I129" s="184"/>
      <c r="J129" s="185">
        <f>ROUND(I129*H129,2)</f>
        <v>0</v>
      </c>
      <c r="K129" s="181" t="s">
        <v>140</v>
      </c>
      <c r="L129" s="54"/>
      <c r="M129" s="186" t="s">
        <v>22</v>
      </c>
      <c r="N129" s="187" t="s">
        <v>46</v>
      </c>
      <c r="O129" s="35"/>
      <c r="P129" s="188">
        <f>O129*H129</f>
        <v>0</v>
      </c>
      <c r="Q129" s="188">
        <v>0</v>
      </c>
      <c r="R129" s="188">
        <f>Q129*H129</f>
        <v>0</v>
      </c>
      <c r="S129" s="188">
        <v>0</v>
      </c>
      <c r="T129" s="189">
        <f>S129*H129</f>
        <v>0</v>
      </c>
      <c r="AR129" s="17" t="s">
        <v>488</v>
      </c>
      <c r="AT129" s="17" t="s">
        <v>131</v>
      </c>
      <c r="AU129" s="17" t="s">
        <v>84</v>
      </c>
      <c r="AY129" s="17" t="s">
        <v>130</v>
      </c>
      <c r="BE129" s="190">
        <f>IF(N129="základní",J129,0)</f>
        <v>0</v>
      </c>
      <c r="BF129" s="190">
        <f>IF(N129="snížená",J129,0)</f>
        <v>0</v>
      </c>
      <c r="BG129" s="190">
        <f>IF(N129="zákl. přenesená",J129,0)</f>
        <v>0</v>
      </c>
      <c r="BH129" s="190">
        <f>IF(N129="sníž. přenesená",J129,0)</f>
        <v>0</v>
      </c>
      <c r="BI129" s="190">
        <f>IF(N129="nulová",J129,0)</f>
        <v>0</v>
      </c>
      <c r="BJ129" s="17" t="s">
        <v>23</v>
      </c>
      <c r="BK129" s="190">
        <f>ROUND(I129*H129,2)</f>
        <v>0</v>
      </c>
      <c r="BL129" s="17" t="s">
        <v>488</v>
      </c>
      <c r="BM129" s="17" t="s">
        <v>885</v>
      </c>
    </row>
    <row r="130" spans="2:47" s="1" customFormat="1" ht="54">
      <c r="B130" s="34"/>
      <c r="C130" s="56"/>
      <c r="D130" s="205" t="s">
        <v>157</v>
      </c>
      <c r="E130" s="56"/>
      <c r="F130" s="206" t="s">
        <v>886</v>
      </c>
      <c r="G130" s="56"/>
      <c r="H130" s="56"/>
      <c r="I130" s="152"/>
      <c r="J130" s="56"/>
      <c r="K130" s="56"/>
      <c r="L130" s="54"/>
      <c r="M130" s="71"/>
      <c r="N130" s="35"/>
      <c r="O130" s="35"/>
      <c r="P130" s="35"/>
      <c r="Q130" s="35"/>
      <c r="R130" s="35"/>
      <c r="S130" s="35"/>
      <c r="T130" s="72"/>
      <c r="AT130" s="17" t="s">
        <v>157</v>
      </c>
      <c r="AU130" s="17" t="s">
        <v>84</v>
      </c>
    </row>
    <row r="131" spans="2:51" s="11" customFormat="1" ht="13.5">
      <c r="B131" s="193"/>
      <c r="C131" s="194"/>
      <c r="D131" s="205" t="s">
        <v>146</v>
      </c>
      <c r="E131" s="218" t="s">
        <v>22</v>
      </c>
      <c r="F131" s="219" t="s">
        <v>887</v>
      </c>
      <c r="G131" s="194"/>
      <c r="H131" s="220">
        <v>27.3</v>
      </c>
      <c r="I131" s="199"/>
      <c r="J131" s="194"/>
      <c r="K131" s="194"/>
      <c r="L131" s="200"/>
      <c r="M131" s="201"/>
      <c r="N131" s="202"/>
      <c r="O131" s="202"/>
      <c r="P131" s="202"/>
      <c r="Q131" s="202"/>
      <c r="R131" s="202"/>
      <c r="S131" s="202"/>
      <c r="T131" s="203"/>
      <c r="AT131" s="204" t="s">
        <v>146</v>
      </c>
      <c r="AU131" s="204" t="s">
        <v>84</v>
      </c>
      <c r="AV131" s="11" t="s">
        <v>84</v>
      </c>
      <c r="AW131" s="11" t="s">
        <v>38</v>
      </c>
      <c r="AX131" s="11" t="s">
        <v>75</v>
      </c>
      <c r="AY131" s="204" t="s">
        <v>130</v>
      </c>
    </row>
    <row r="132" spans="2:51" s="11" customFormat="1" ht="13.5">
      <c r="B132" s="193"/>
      <c r="C132" s="194"/>
      <c r="D132" s="195" t="s">
        <v>146</v>
      </c>
      <c r="E132" s="196" t="s">
        <v>22</v>
      </c>
      <c r="F132" s="197" t="s">
        <v>888</v>
      </c>
      <c r="G132" s="194"/>
      <c r="H132" s="198">
        <v>28.304</v>
      </c>
      <c r="I132" s="199"/>
      <c r="J132" s="194"/>
      <c r="K132" s="194"/>
      <c r="L132" s="200"/>
      <c r="M132" s="201"/>
      <c r="N132" s="202"/>
      <c r="O132" s="202"/>
      <c r="P132" s="202"/>
      <c r="Q132" s="202"/>
      <c r="R132" s="202"/>
      <c r="S132" s="202"/>
      <c r="T132" s="203"/>
      <c r="AT132" s="204" t="s">
        <v>146</v>
      </c>
      <c r="AU132" s="204" t="s">
        <v>84</v>
      </c>
      <c r="AV132" s="11" t="s">
        <v>84</v>
      </c>
      <c r="AW132" s="11" t="s">
        <v>38</v>
      </c>
      <c r="AX132" s="11" t="s">
        <v>75</v>
      </c>
      <c r="AY132" s="204" t="s">
        <v>130</v>
      </c>
    </row>
    <row r="133" spans="2:65" s="1" customFormat="1" ht="44.25" customHeight="1">
      <c r="B133" s="34"/>
      <c r="C133" s="179" t="s">
        <v>211</v>
      </c>
      <c r="D133" s="179" t="s">
        <v>131</v>
      </c>
      <c r="E133" s="180" t="s">
        <v>889</v>
      </c>
      <c r="F133" s="181" t="s">
        <v>890</v>
      </c>
      <c r="G133" s="182" t="s">
        <v>155</v>
      </c>
      <c r="H133" s="183">
        <v>500.436</v>
      </c>
      <c r="I133" s="184"/>
      <c r="J133" s="185">
        <f>ROUND(I133*H133,2)</f>
        <v>0</v>
      </c>
      <c r="K133" s="181" t="s">
        <v>140</v>
      </c>
      <c r="L133" s="54"/>
      <c r="M133" s="186" t="s">
        <v>22</v>
      </c>
      <c r="N133" s="187" t="s">
        <v>46</v>
      </c>
      <c r="O133" s="35"/>
      <c r="P133" s="188">
        <f>O133*H133</f>
        <v>0</v>
      </c>
      <c r="Q133" s="188">
        <v>0</v>
      </c>
      <c r="R133" s="188">
        <f>Q133*H133</f>
        <v>0</v>
      </c>
      <c r="S133" s="188">
        <v>0</v>
      </c>
      <c r="T133" s="189">
        <f>S133*H133</f>
        <v>0</v>
      </c>
      <c r="AR133" s="17" t="s">
        <v>488</v>
      </c>
      <c r="AT133" s="17" t="s">
        <v>131</v>
      </c>
      <c r="AU133" s="17" t="s">
        <v>84</v>
      </c>
      <c r="AY133" s="17" t="s">
        <v>130</v>
      </c>
      <c r="BE133" s="190">
        <f>IF(N133="základní",J133,0)</f>
        <v>0</v>
      </c>
      <c r="BF133" s="190">
        <f>IF(N133="snížená",J133,0)</f>
        <v>0</v>
      </c>
      <c r="BG133" s="190">
        <f>IF(N133="zákl. přenesená",J133,0)</f>
        <v>0</v>
      </c>
      <c r="BH133" s="190">
        <f>IF(N133="sníž. přenesená",J133,0)</f>
        <v>0</v>
      </c>
      <c r="BI133" s="190">
        <f>IF(N133="nulová",J133,0)</f>
        <v>0</v>
      </c>
      <c r="BJ133" s="17" t="s">
        <v>23</v>
      </c>
      <c r="BK133" s="190">
        <f>ROUND(I133*H133,2)</f>
        <v>0</v>
      </c>
      <c r="BL133" s="17" t="s">
        <v>488</v>
      </c>
      <c r="BM133" s="17" t="s">
        <v>891</v>
      </c>
    </row>
    <row r="134" spans="2:47" s="1" customFormat="1" ht="54">
      <c r="B134" s="34"/>
      <c r="C134" s="56"/>
      <c r="D134" s="205" t="s">
        <v>157</v>
      </c>
      <c r="E134" s="56"/>
      <c r="F134" s="206" t="s">
        <v>886</v>
      </c>
      <c r="G134" s="56"/>
      <c r="H134" s="56"/>
      <c r="I134" s="152"/>
      <c r="J134" s="56"/>
      <c r="K134" s="56"/>
      <c r="L134" s="54"/>
      <c r="M134" s="71"/>
      <c r="N134" s="35"/>
      <c r="O134" s="35"/>
      <c r="P134" s="35"/>
      <c r="Q134" s="35"/>
      <c r="R134" s="35"/>
      <c r="S134" s="35"/>
      <c r="T134" s="72"/>
      <c r="AT134" s="17" t="s">
        <v>157</v>
      </c>
      <c r="AU134" s="17" t="s">
        <v>84</v>
      </c>
    </row>
    <row r="135" spans="2:51" s="11" customFormat="1" ht="13.5">
      <c r="B135" s="193"/>
      <c r="C135" s="194"/>
      <c r="D135" s="195" t="s">
        <v>146</v>
      </c>
      <c r="E135" s="196" t="s">
        <v>22</v>
      </c>
      <c r="F135" s="197" t="s">
        <v>892</v>
      </c>
      <c r="G135" s="194"/>
      <c r="H135" s="198">
        <v>500.436</v>
      </c>
      <c r="I135" s="199"/>
      <c r="J135" s="194"/>
      <c r="K135" s="194"/>
      <c r="L135" s="200"/>
      <c r="M135" s="201"/>
      <c r="N135" s="202"/>
      <c r="O135" s="202"/>
      <c r="P135" s="202"/>
      <c r="Q135" s="202"/>
      <c r="R135" s="202"/>
      <c r="S135" s="202"/>
      <c r="T135" s="203"/>
      <c r="AT135" s="204" t="s">
        <v>146</v>
      </c>
      <c r="AU135" s="204" t="s">
        <v>84</v>
      </c>
      <c r="AV135" s="11" t="s">
        <v>84</v>
      </c>
      <c r="AW135" s="11" t="s">
        <v>38</v>
      </c>
      <c r="AX135" s="11" t="s">
        <v>23</v>
      </c>
      <c r="AY135" s="204" t="s">
        <v>130</v>
      </c>
    </row>
    <row r="136" spans="2:65" s="1" customFormat="1" ht="22.5" customHeight="1">
      <c r="B136" s="34"/>
      <c r="C136" s="179" t="s">
        <v>8</v>
      </c>
      <c r="D136" s="179" t="s">
        <v>131</v>
      </c>
      <c r="E136" s="180" t="s">
        <v>241</v>
      </c>
      <c r="F136" s="181" t="s">
        <v>242</v>
      </c>
      <c r="G136" s="182" t="s">
        <v>243</v>
      </c>
      <c r="H136" s="183">
        <v>94.627</v>
      </c>
      <c r="I136" s="184"/>
      <c r="J136" s="185">
        <f>ROUND(I136*H136,2)</f>
        <v>0</v>
      </c>
      <c r="K136" s="181" t="s">
        <v>140</v>
      </c>
      <c r="L136" s="54"/>
      <c r="M136" s="186" t="s">
        <v>22</v>
      </c>
      <c r="N136" s="187" t="s">
        <v>46</v>
      </c>
      <c r="O136" s="35"/>
      <c r="P136" s="188">
        <f>O136*H136</f>
        <v>0</v>
      </c>
      <c r="Q136" s="188">
        <v>0</v>
      </c>
      <c r="R136" s="188">
        <f>Q136*H136</f>
        <v>0</v>
      </c>
      <c r="S136" s="188">
        <v>0</v>
      </c>
      <c r="T136" s="189">
        <f>S136*H136</f>
        <v>0</v>
      </c>
      <c r="AR136" s="17" t="s">
        <v>135</v>
      </c>
      <c r="AT136" s="17" t="s">
        <v>131</v>
      </c>
      <c r="AU136" s="17" t="s">
        <v>84</v>
      </c>
      <c r="AY136" s="17" t="s">
        <v>130</v>
      </c>
      <c r="BE136" s="190">
        <f>IF(N136="základní",J136,0)</f>
        <v>0</v>
      </c>
      <c r="BF136" s="190">
        <f>IF(N136="snížená",J136,0)</f>
        <v>0</v>
      </c>
      <c r="BG136" s="190">
        <f>IF(N136="zákl. přenesená",J136,0)</f>
        <v>0</v>
      </c>
      <c r="BH136" s="190">
        <f>IF(N136="sníž. přenesená",J136,0)</f>
        <v>0</v>
      </c>
      <c r="BI136" s="190">
        <f>IF(N136="nulová",J136,0)</f>
        <v>0</v>
      </c>
      <c r="BJ136" s="17" t="s">
        <v>23</v>
      </c>
      <c r="BK136" s="190">
        <f>ROUND(I136*H136,2)</f>
        <v>0</v>
      </c>
      <c r="BL136" s="17" t="s">
        <v>135</v>
      </c>
      <c r="BM136" s="17" t="s">
        <v>893</v>
      </c>
    </row>
    <row r="137" spans="2:47" s="1" customFormat="1" ht="297">
      <c r="B137" s="34"/>
      <c r="C137" s="56"/>
      <c r="D137" s="205" t="s">
        <v>157</v>
      </c>
      <c r="E137" s="56"/>
      <c r="F137" s="206" t="s">
        <v>245</v>
      </c>
      <c r="G137" s="56"/>
      <c r="H137" s="56"/>
      <c r="I137" s="152"/>
      <c r="J137" s="56"/>
      <c r="K137" s="56"/>
      <c r="L137" s="54"/>
      <c r="M137" s="71"/>
      <c r="N137" s="35"/>
      <c r="O137" s="35"/>
      <c r="P137" s="35"/>
      <c r="Q137" s="35"/>
      <c r="R137" s="35"/>
      <c r="S137" s="35"/>
      <c r="T137" s="72"/>
      <c r="AT137" s="17" t="s">
        <v>157</v>
      </c>
      <c r="AU137" s="17" t="s">
        <v>84</v>
      </c>
    </row>
    <row r="138" spans="2:51" s="11" customFormat="1" ht="13.5">
      <c r="B138" s="193"/>
      <c r="C138" s="194"/>
      <c r="D138" s="205" t="s">
        <v>146</v>
      </c>
      <c r="E138" s="218" t="s">
        <v>22</v>
      </c>
      <c r="F138" s="219" t="s">
        <v>894</v>
      </c>
      <c r="G138" s="194"/>
      <c r="H138" s="220">
        <v>43.68</v>
      </c>
      <c r="I138" s="199"/>
      <c r="J138" s="194"/>
      <c r="K138" s="194"/>
      <c r="L138" s="200"/>
      <c r="M138" s="201"/>
      <c r="N138" s="202"/>
      <c r="O138" s="202"/>
      <c r="P138" s="202"/>
      <c r="Q138" s="202"/>
      <c r="R138" s="202"/>
      <c r="S138" s="202"/>
      <c r="T138" s="203"/>
      <c r="AT138" s="204" t="s">
        <v>146</v>
      </c>
      <c r="AU138" s="204" t="s">
        <v>84</v>
      </c>
      <c r="AV138" s="11" t="s">
        <v>84</v>
      </c>
      <c r="AW138" s="11" t="s">
        <v>38</v>
      </c>
      <c r="AX138" s="11" t="s">
        <v>75</v>
      </c>
      <c r="AY138" s="204" t="s">
        <v>130</v>
      </c>
    </row>
    <row r="139" spans="2:51" s="11" customFormat="1" ht="13.5">
      <c r="B139" s="193"/>
      <c r="C139" s="194"/>
      <c r="D139" s="205" t="s">
        <v>146</v>
      </c>
      <c r="E139" s="218" t="s">
        <v>22</v>
      </c>
      <c r="F139" s="219" t="s">
        <v>895</v>
      </c>
      <c r="G139" s="194"/>
      <c r="H139" s="220">
        <v>50.947</v>
      </c>
      <c r="I139" s="199"/>
      <c r="J139" s="194"/>
      <c r="K139" s="194"/>
      <c r="L139" s="200"/>
      <c r="M139" s="201"/>
      <c r="N139" s="202"/>
      <c r="O139" s="202"/>
      <c r="P139" s="202"/>
      <c r="Q139" s="202"/>
      <c r="R139" s="202"/>
      <c r="S139" s="202"/>
      <c r="T139" s="203"/>
      <c r="AT139" s="204" t="s">
        <v>146</v>
      </c>
      <c r="AU139" s="204" t="s">
        <v>84</v>
      </c>
      <c r="AV139" s="11" t="s">
        <v>84</v>
      </c>
      <c r="AW139" s="11" t="s">
        <v>38</v>
      </c>
      <c r="AX139" s="11" t="s">
        <v>75</v>
      </c>
      <c r="AY139" s="204" t="s">
        <v>130</v>
      </c>
    </row>
    <row r="140" spans="2:51" s="13" customFormat="1" ht="13.5">
      <c r="B140" s="221"/>
      <c r="C140" s="222"/>
      <c r="D140" s="195" t="s">
        <v>146</v>
      </c>
      <c r="E140" s="223" t="s">
        <v>22</v>
      </c>
      <c r="F140" s="224" t="s">
        <v>177</v>
      </c>
      <c r="G140" s="222"/>
      <c r="H140" s="225">
        <v>94.627</v>
      </c>
      <c r="I140" s="226"/>
      <c r="J140" s="222"/>
      <c r="K140" s="222"/>
      <c r="L140" s="227"/>
      <c r="M140" s="228"/>
      <c r="N140" s="229"/>
      <c r="O140" s="229"/>
      <c r="P140" s="229"/>
      <c r="Q140" s="229"/>
      <c r="R140" s="229"/>
      <c r="S140" s="229"/>
      <c r="T140" s="230"/>
      <c r="AT140" s="231" t="s">
        <v>146</v>
      </c>
      <c r="AU140" s="231" t="s">
        <v>84</v>
      </c>
      <c r="AV140" s="13" t="s">
        <v>135</v>
      </c>
      <c r="AW140" s="13" t="s">
        <v>38</v>
      </c>
      <c r="AX140" s="13" t="s">
        <v>23</v>
      </c>
      <c r="AY140" s="231" t="s">
        <v>130</v>
      </c>
    </row>
    <row r="141" spans="2:65" s="1" customFormat="1" ht="22.5" customHeight="1">
      <c r="B141" s="34"/>
      <c r="C141" s="232" t="s">
        <v>220</v>
      </c>
      <c r="D141" s="232" t="s">
        <v>321</v>
      </c>
      <c r="E141" s="233" t="s">
        <v>328</v>
      </c>
      <c r="F141" s="234" t="s">
        <v>329</v>
      </c>
      <c r="G141" s="235" t="s">
        <v>155</v>
      </c>
      <c r="H141" s="236">
        <v>27.3</v>
      </c>
      <c r="I141" s="237"/>
      <c r="J141" s="238">
        <f>ROUND(I141*H141,2)</f>
        <v>0</v>
      </c>
      <c r="K141" s="234" t="s">
        <v>22</v>
      </c>
      <c r="L141" s="239"/>
      <c r="M141" s="240" t="s">
        <v>22</v>
      </c>
      <c r="N141" s="241" t="s">
        <v>46</v>
      </c>
      <c r="O141" s="35"/>
      <c r="P141" s="188">
        <f>O141*H141</f>
        <v>0</v>
      </c>
      <c r="Q141" s="188">
        <v>0</v>
      </c>
      <c r="R141" s="188">
        <f>Q141*H141</f>
        <v>0</v>
      </c>
      <c r="S141" s="188">
        <v>0</v>
      </c>
      <c r="T141" s="189">
        <f>S141*H141</f>
        <v>0</v>
      </c>
      <c r="AR141" s="17" t="s">
        <v>178</v>
      </c>
      <c r="AT141" s="17" t="s">
        <v>321</v>
      </c>
      <c r="AU141" s="17" t="s">
        <v>84</v>
      </c>
      <c r="AY141" s="17" t="s">
        <v>130</v>
      </c>
      <c r="BE141" s="190">
        <f>IF(N141="základní",J141,0)</f>
        <v>0</v>
      </c>
      <c r="BF141" s="190">
        <f>IF(N141="snížená",J141,0)</f>
        <v>0</v>
      </c>
      <c r="BG141" s="190">
        <f>IF(N141="zákl. přenesená",J141,0)</f>
        <v>0</v>
      </c>
      <c r="BH141" s="190">
        <f>IF(N141="sníž. přenesená",J141,0)</f>
        <v>0</v>
      </c>
      <c r="BI141" s="190">
        <f>IF(N141="nulová",J141,0)</f>
        <v>0</v>
      </c>
      <c r="BJ141" s="17" t="s">
        <v>23</v>
      </c>
      <c r="BK141" s="190">
        <f>ROUND(I141*H141,2)</f>
        <v>0</v>
      </c>
      <c r="BL141" s="17" t="s">
        <v>135</v>
      </c>
      <c r="BM141" s="17" t="s">
        <v>896</v>
      </c>
    </row>
    <row r="142" spans="2:51" s="11" customFormat="1" ht="13.5">
      <c r="B142" s="193"/>
      <c r="C142" s="194"/>
      <c r="D142" s="205" t="s">
        <v>146</v>
      </c>
      <c r="E142" s="218" t="s">
        <v>22</v>
      </c>
      <c r="F142" s="219" t="s">
        <v>887</v>
      </c>
      <c r="G142" s="194"/>
      <c r="H142" s="220">
        <v>27.3</v>
      </c>
      <c r="I142" s="199"/>
      <c r="J142" s="194"/>
      <c r="K142" s="194"/>
      <c r="L142" s="200"/>
      <c r="M142" s="201"/>
      <c r="N142" s="202"/>
      <c r="O142" s="202"/>
      <c r="P142" s="202"/>
      <c r="Q142" s="202"/>
      <c r="R142" s="202"/>
      <c r="S142" s="202"/>
      <c r="T142" s="203"/>
      <c r="AT142" s="204" t="s">
        <v>146</v>
      </c>
      <c r="AU142" s="204" t="s">
        <v>84</v>
      </c>
      <c r="AV142" s="11" t="s">
        <v>84</v>
      </c>
      <c r="AW142" s="11" t="s">
        <v>38</v>
      </c>
      <c r="AX142" s="11" t="s">
        <v>75</v>
      </c>
      <c r="AY142" s="204" t="s">
        <v>130</v>
      </c>
    </row>
    <row r="143" spans="2:63" s="10" customFormat="1" ht="29.85" customHeight="1">
      <c r="B143" s="165"/>
      <c r="C143" s="166"/>
      <c r="D143" s="167" t="s">
        <v>74</v>
      </c>
      <c r="E143" s="191" t="s">
        <v>152</v>
      </c>
      <c r="F143" s="191" t="s">
        <v>332</v>
      </c>
      <c r="G143" s="166"/>
      <c r="H143" s="166"/>
      <c r="I143" s="169"/>
      <c r="J143" s="192">
        <f>BK143</f>
        <v>0</v>
      </c>
      <c r="K143" s="166"/>
      <c r="L143" s="171"/>
      <c r="M143" s="172"/>
      <c r="N143" s="173"/>
      <c r="O143" s="173"/>
      <c r="P143" s="174">
        <f>SUM(P144:P150)</f>
        <v>0</v>
      </c>
      <c r="Q143" s="173"/>
      <c r="R143" s="174">
        <f>SUM(R144:R150)</f>
        <v>0</v>
      </c>
      <c r="S143" s="173"/>
      <c r="T143" s="175">
        <f>SUM(T144:T150)</f>
        <v>0</v>
      </c>
      <c r="AR143" s="176" t="s">
        <v>23</v>
      </c>
      <c r="AT143" s="177" t="s">
        <v>74</v>
      </c>
      <c r="AU143" s="177" t="s">
        <v>23</v>
      </c>
      <c r="AY143" s="176" t="s">
        <v>130</v>
      </c>
      <c r="BK143" s="178">
        <f>SUM(BK144:BK150)</f>
        <v>0</v>
      </c>
    </row>
    <row r="144" spans="2:65" s="1" customFormat="1" ht="31.5" customHeight="1">
      <c r="B144" s="34"/>
      <c r="C144" s="179" t="s">
        <v>229</v>
      </c>
      <c r="D144" s="179" t="s">
        <v>131</v>
      </c>
      <c r="E144" s="180" t="s">
        <v>897</v>
      </c>
      <c r="F144" s="181" t="s">
        <v>898</v>
      </c>
      <c r="G144" s="182" t="s">
        <v>134</v>
      </c>
      <c r="H144" s="183">
        <v>40</v>
      </c>
      <c r="I144" s="184"/>
      <c r="J144" s="185">
        <f>ROUND(I144*H144,2)</f>
        <v>0</v>
      </c>
      <c r="K144" s="181" t="s">
        <v>140</v>
      </c>
      <c r="L144" s="54"/>
      <c r="M144" s="186" t="s">
        <v>22</v>
      </c>
      <c r="N144" s="187" t="s">
        <v>46</v>
      </c>
      <c r="O144" s="35"/>
      <c r="P144" s="188">
        <f>O144*H144</f>
        <v>0</v>
      </c>
      <c r="Q144" s="188">
        <v>0</v>
      </c>
      <c r="R144" s="188">
        <f>Q144*H144</f>
        <v>0</v>
      </c>
      <c r="S144" s="188">
        <v>0</v>
      </c>
      <c r="T144" s="189">
        <f>S144*H144</f>
        <v>0</v>
      </c>
      <c r="AR144" s="17" t="s">
        <v>135</v>
      </c>
      <c r="AT144" s="17" t="s">
        <v>131</v>
      </c>
      <c r="AU144" s="17" t="s">
        <v>84</v>
      </c>
      <c r="AY144" s="17" t="s">
        <v>130</v>
      </c>
      <c r="BE144" s="190">
        <f>IF(N144="základní",J144,0)</f>
        <v>0</v>
      </c>
      <c r="BF144" s="190">
        <f>IF(N144="snížená",J144,0)</f>
        <v>0</v>
      </c>
      <c r="BG144" s="190">
        <f>IF(N144="zákl. přenesená",J144,0)</f>
        <v>0</v>
      </c>
      <c r="BH144" s="190">
        <f>IF(N144="sníž. přenesená",J144,0)</f>
        <v>0</v>
      </c>
      <c r="BI144" s="190">
        <f>IF(N144="nulová",J144,0)</f>
        <v>0</v>
      </c>
      <c r="BJ144" s="17" t="s">
        <v>23</v>
      </c>
      <c r="BK144" s="190">
        <f>ROUND(I144*H144,2)</f>
        <v>0</v>
      </c>
      <c r="BL144" s="17" t="s">
        <v>135</v>
      </c>
      <c r="BM144" s="17" t="s">
        <v>899</v>
      </c>
    </row>
    <row r="145" spans="2:51" s="11" customFormat="1" ht="13.5">
      <c r="B145" s="193"/>
      <c r="C145" s="194"/>
      <c r="D145" s="205" t="s">
        <v>146</v>
      </c>
      <c r="E145" s="218" t="s">
        <v>22</v>
      </c>
      <c r="F145" s="219" t="s">
        <v>856</v>
      </c>
      <c r="G145" s="194"/>
      <c r="H145" s="220">
        <v>25</v>
      </c>
      <c r="I145" s="199"/>
      <c r="J145" s="194"/>
      <c r="K145" s="194"/>
      <c r="L145" s="200"/>
      <c r="M145" s="201"/>
      <c r="N145" s="202"/>
      <c r="O145" s="202"/>
      <c r="P145" s="202"/>
      <c r="Q145" s="202"/>
      <c r="R145" s="202"/>
      <c r="S145" s="202"/>
      <c r="T145" s="203"/>
      <c r="AT145" s="204" t="s">
        <v>146</v>
      </c>
      <c r="AU145" s="204" t="s">
        <v>84</v>
      </c>
      <c r="AV145" s="11" t="s">
        <v>84</v>
      </c>
      <c r="AW145" s="11" t="s">
        <v>38</v>
      </c>
      <c r="AX145" s="11" t="s">
        <v>75</v>
      </c>
      <c r="AY145" s="204" t="s">
        <v>130</v>
      </c>
    </row>
    <row r="146" spans="2:51" s="11" customFormat="1" ht="13.5">
      <c r="B146" s="193"/>
      <c r="C146" s="194"/>
      <c r="D146" s="205" t="s">
        <v>146</v>
      </c>
      <c r="E146" s="218" t="s">
        <v>22</v>
      </c>
      <c r="F146" s="219" t="s">
        <v>900</v>
      </c>
      <c r="G146" s="194"/>
      <c r="H146" s="220">
        <v>15</v>
      </c>
      <c r="I146" s="199"/>
      <c r="J146" s="194"/>
      <c r="K146" s="194"/>
      <c r="L146" s="200"/>
      <c r="M146" s="201"/>
      <c r="N146" s="202"/>
      <c r="O146" s="202"/>
      <c r="P146" s="202"/>
      <c r="Q146" s="202"/>
      <c r="R146" s="202"/>
      <c r="S146" s="202"/>
      <c r="T146" s="203"/>
      <c r="AT146" s="204" t="s">
        <v>146</v>
      </c>
      <c r="AU146" s="204" t="s">
        <v>84</v>
      </c>
      <c r="AV146" s="11" t="s">
        <v>84</v>
      </c>
      <c r="AW146" s="11" t="s">
        <v>38</v>
      </c>
      <c r="AX146" s="11" t="s">
        <v>75</v>
      </c>
      <c r="AY146" s="204" t="s">
        <v>130</v>
      </c>
    </row>
    <row r="147" spans="2:51" s="13" customFormat="1" ht="13.5">
      <c r="B147" s="221"/>
      <c r="C147" s="222"/>
      <c r="D147" s="195" t="s">
        <v>146</v>
      </c>
      <c r="E147" s="223" t="s">
        <v>22</v>
      </c>
      <c r="F147" s="224" t="s">
        <v>177</v>
      </c>
      <c r="G147" s="222"/>
      <c r="H147" s="225">
        <v>40</v>
      </c>
      <c r="I147" s="226"/>
      <c r="J147" s="222"/>
      <c r="K147" s="222"/>
      <c r="L147" s="227"/>
      <c r="M147" s="228"/>
      <c r="N147" s="229"/>
      <c r="O147" s="229"/>
      <c r="P147" s="229"/>
      <c r="Q147" s="229"/>
      <c r="R147" s="229"/>
      <c r="S147" s="229"/>
      <c r="T147" s="230"/>
      <c r="AT147" s="231" t="s">
        <v>146</v>
      </c>
      <c r="AU147" s="231" t="s">
        <v>84</v>
      </c>
      <c r="AV147" s="13" t="s">
        <v>135</v>
      </c>
      <c r="AW147" s="13" t="s">
        <v>38</v>
      </c>
      <c r="AX147" s="13" t="s">
        <v>23</v>
      </c>
      <c r="AY147" s="231" t="s">
        <v>130</v>
      </c>
    </row>
    <row r="148" spans="2:65" s="1" customFormat="1" ht="22.5" customHeight="1">
      <c r="B148" s="34"/>
      <c r="C148" s="179" t="s">
        <v>235</v>
      </c>
      <c r="D148" s="179" t="s">
        <v>131</v>
      </c>
      <c r="E148" s="180" t="s">
        <v>901</v>
      </c>
      <c r="F148" s="181" t="s">
        <v>902</v>
      </c>
      <c r="G148" s="182" t="s">
        <v>134</v>
      </c>
      <c r="H148" s="183">
        <v>2</v>
      </c>
      <c r="I148" s="184"/>
      <c r="J148" s="185">
        <f>ROUND(I148*H148,2)</f>
        <v>0</v>
      </c>
      <c r="K148" s="181" t="s">
        <v>140</v>
      </c>
      <c r="L148" s="54"/>
      <c r="M148" s="186" t="s">
        <v>22</v>
      </c>
      <c r="N148" s="187" t="s">
        <v>46</v>
      </c>
      <c r="O148" s="35"/>
      <c r="P148" s="188">
        <f>O148*H148</f>
        <v>0</v>
      </c>
      <c r="Q148" s="188">
        <v>0</v>
      </c>
      <c r="R148" s="188">
        <f>Q148*H148</f>
        <v>0</v>
      </c>
      <c r="S148" s="188">
        <v>0</v>
      </c>
      <c r="T148" s="189">
        <f>S148*H148</f>
        <v>0</v>
      </c>
      <c r="AR148" s="17" t="s">
        <v>135</v>
      </c>
      <c r="AT148" s="17" t="s">
        <v>131</v>
      </c>
      <c r="AU148" s="17" t="s">
        <v>84</v>
      </c>
      <c r="AY148" s="17" t="s">
        <v>130</v>
      </c>
      <c r="BE148" s="190">
        <f>IF(N148="základní",J148,0)</f>
        <v>0</v>
      </c>
      <c r="BF148" s="190">
        <f>IF(N148="snížená",J148,0)</f>
        <v>0</v>
      </c>
      <c r="BG148" s="190">
        <f>IF(N148="zákl. přenesená",J148,0)</f>
        <v>0</v>
      </c>
      <c r="BH148" s="190">
        <f>IF(N148="sníž. přenesená",J148,0)</f>
        <v>0</v>
      </c>
      <c r="BI148" s="190">
        <f>IF(N148="nulová",J148,0)</f>
        <v>0</v>
      </c>
      <c r="BJ148" s="17" t="s">
        <v>23</v>
      </c>
      <c r="BK148" s="190">
        <f>ROUND(I148*H148,2)</f>
        <v>0</v>
      </c>
      <c r="BL148" s="17" t="s">
        <v>135</v>
      </c>
      <c r="BM148" s="17" t="s">
        <v>903</v>
      </c>
    </row>
    <row r="149" spans="2:47" s="1" customFormat="1" ht="67.5">
      <c r="B149" s="34"/>
      <c r="C149" s="56"/>
      <c r="D149" s="205" t="s">
        <v>157</v>
      </c>
      <c r="E149" s="56"/>
      <c r="F149" s="206" t="s">
        <v>904</v>
      </c>
      <c r="G149" s="56"/>
      <c r="H149" s="56"/>
      <c r="I149" s="152"/>
      <c r="J149" s="56"/>
      <c r="K149" s="56"/>
      <c r="L149" s="54"/>
      <c r="M149" s="71"/>
      <c r="N149" s="35"/>
      <c r="O149" s="35"/>
      <c r="P149" s="35"/>
      <c r="Q149" s="35"/>
      <c r="R149" s="35"/>
      <c r="S149" s="35"/>
      <c r="T149" s="72"/>
      <c r="AT149" s="17" t="s">
        <v>157</v>
      </c>
      <c r="AU149" s="17" t="s">
        <v>84</v>
      </c>
    </row>
    <row r="150" spans="2:51" s="11" customFormat="1" ht="13.5">
      <c r="B150" s="193"/>
      <c r="C150" s="194"/>
      <c r="D150" s="205" t="s">
        <v>146</v>
      </c>
      <c r="E150" s="218" t="s">
        <v>22</v>
      </c>
      <c r="F150" s="219" t="s">
        <v>84</v>
      </c>
      <c r="G150" s="194"/>
      <c r="H150" s="220">
        <v>2</v>
      </c>
      <c r="I150" s="199"/>
      <c r="J150" s="194"/>
      <c r="K150" s="194"/>
      <c r="L150" s="200"/>
      <c r="M150" s="201"/>
      <c r="N150" s="202"/>
      <c r="O150" s="202"/>
      <c r="P150" s="202"/>
      <c r="Q150" s="202"/>
      <c r="R150" s="202"/>
      <c r="S150" s="202"/>
      <c r="T150" s="203"/>
      <c r="AT150" s="204" t="s">
        <v>146</v>
      </c>
      <c r="AU150" s="204" t="s">
        <v>84</v>
      </c>
      <c r="AV150" s="11" t="s">
        <v>84</v>
      </c>
      <c r="AW150" s="11" t="s">
        <v>38</v>
      </c>
      <c r="AX150" s="11" t="s">
        <v>23</v>
      </c>
      <c r="AY150" s="204" t="s">
        <v>130</v>
      </c>
    </row>
    <row r="151" spans="2:63" s="10" customFormat="1" ht="29.85" customHeight="1">
      <c r="B151" s="165"/>
      <c r="C151" s="166"/>
      <c r="D151" s="167" t="s">
        <v>74</v>
      </c>
      <c r="E151" s="191" t="s">
        <v>183</v>
      </c>
      <c r="F151" s="191" t="s">
        <v>594</v>
      </c>
      <c r="G151" s="166"/>
      <c r="H151" s="166"/>
      <c r="I151" s="169"/>
      <c r="J151" s="192">
        <f>BK151</f>
        <v>0</v>
      </c>
      <c r="K151" s="166"/>
      <c r="L151" s="171"/>
      <c r="M151" s="172"/>
      <c r="N151" s="173"/>
      <c r="O151" s="173"/>
      <c r="P151" s="174">
        <f>P152+SUM(P153:P164)</f>
        <v>0</v>
      </c>
      <c r="Q151" s="173"/>
      <c r="R151" s="174">
        <f>R152+SUM(R153:R164)</f>
        <v>0.00056</v>
      </c>
      <c r="S151" s="173"/>
      <c r="T151" s="175">
        <f>T152+SUM(T153:T164)</f>
        <v>0</v>
      </c>
      <c r="AR151" s="176" t="s">
        <v>23</v>
      </c>
      <c r="AT151" s="177" t="s">
        <v>74</v>
      </c>
      <c r="AU151" s="177" t="s">
        <v>23</v>
      </c>
      <c r="AY151" s="176" t="s">
        <v>130</v>
      </c>
      <c r="BK151" s="178">
        <f>BK152+SUM(BK153:BK164)</f>
        <v>0</v>
      </c>
    </row>
    <row r="152" spans="2:65" s="1" customFormat="1" ht="31.5" customHeight="1">
      <c r="B152" s="34"/>
      <c r="C152" s="179" t="s">
        <v>240</v>
      </c>
      <c r="D152" s="179" t="s">
        <v>131</v>
      </c>
      <c r="E152" s="180" t="s">
        <v>756</v>
      </c>
      <c r="F152" s="181" t="s">
        <v>757</v>
      </c>
      <c r="G152" s="182" t="s">
        <v>274</v>
      </c>
      <c r="H152" s="183">
        <v>4</v>
      </c>
      <c r="I152" s="184"/>
      <c r="J152" s="185">
        <f>ROUND(I152*H152,2)</f>
        <v>0</v>
      </c>
      <c r="K152" s="181" t="s">
        <v>140</v>
      </c>
      <c r="L152" s="54"/>
      <c r="M152" s="186" t="s">
        <v>22</v>
      </c>
      <c r="N152" s="187" t="s">
        <v>46</v>
      </c>
      <c r="O152" s="35"/>
      <c r="P152" s="188">
        <f>O152*H152</f>
        <v>0</v>
      </c>
      <c r="Q152" s="188">
        <v>0</v>
      </c>
      <c r="R152" s="188">
        <f>Q152*H152</f>
        <v>0</v>
      </c>
      <c r="S152" s="188">
        <v>0</v>
      </c>
      <c r="T152" s="189">
        <f>S152*H152</f>
        <v>0</v>
      </c>
      <c r="AR152" s="17" t="s">
        <v>135</v>
      </c>
      <c r="AT152" s="17" t="s">
        <v>131</v>
      </c>
      <c r="AU152" s="17" t="s">
        <v>84</v>
      </c>
      <c r="AY152" s="17" t="s">
        <v>130</v>
      </c>
      <c r="BE152" s="190">
        <f>IF(N152="základní",J152,0)</f>
        <v>0</v>
      </c>
      <c r="BF152" s="190">
        <f>IF(N152="snížená",J152,0)</f>
        <v>0</v>
      </c>
      <c r="BG152" s="190">
        <f>IF(N152="zákl. přenesená",J152,0)</f>
        <v>0</v>
      </c>
      <c r="BH152" s="190">
        <f>IF(N152="sníž. přenesená",J152,0)</f>
        <v>0</v>
      </c>
      <c r="BI152" s="190">
        <f>IF(N152="nulová",J152,0)</f>
        <v>0</v>
      </c>
      <c r="BJ152" s="17" t="s">
        <v>23</v>
      </c>
      <c r="BK152" s="190">
        <f>ROUND(I152*H152,2)</f>
        <v>0</v>
      </c>
      <c r="BL152" s="17" t="s">
        <v>135</v>
      </c>
      <c r="BM152" s="17" t="s">
        <v>905</v>
      </c>
    </row>
    <row r="153" spans="2:47" s="1" customFormat="1" ht="67.5">
      <c r="B153" s="34"/>
      <c r="C153" s="56"/>
      <c r="D153" s="205" t="s">
        <v>157</v>
      </c>
      <c r="E153" s="56"/>
      <c r="F153" s="206" t="s">
        <v>742</v>
      </c>
      <c r="G153" s="56"/>
      <c r="H153" s="56"/>
      <c r="I153" s="152"/>
      <c r="J153" s="56"/>
      <c r="K153" s="56"/>
      <c r="L153" s="54"/>
      <c r="M153" s="71"/>
      <c r="N153" s="35"/>
      <c r="O153" s="35"/>
      <c r="P153" s="35"/>
      <c r="Q153" s="35"/>
      <c r="R153" s="35"/>
      <c r="S153" s="35"/>
      <c r="T153" s="72"/>
      <c r="AT153" s="17" t="s">
        <v>157</v>
      </c>
      <c r="AU153" s="17" t="s">
        <v>84</v>
      </c>
    </row>
    <row r="154" spans="2:51" s="11" customFormat="1" ht="13.5">
      <c r="B154" s="193"/>
      <c r="C154" s="194"/>
      <c r="D154" s="195" t="s">
        <v>146</v>
      </c>
      <c r="E154" s="196" t="s">
        <v>22</v>
      </c>
      <c r="F154" s="197" t="s">
        <v>135</v>
      </c>
      <c r="G154" s="194"/>
      <c r="H154" s="198">
        <v>4</v>
      </c>
      <c r="I154" s="199"/>
      <c r="J154" s="194"/>
      <c r="K154" s="194"/>
      <c r="L154" s="200"/>
      <c r="M154" s="201"/>
      <c r="N154" s="202"/>
      <c r="O154" s="202"/>
      <c r="P154" s="202"/>
      <c r="Q154" s="202"/>
      <c r="R154" s="202"/>
      <c r="S154" s="202"/>
      <c r="T154" s="203"/>
      <c r="AT154" s="204" t="s">
        <v>146</v>
      </c>
      <c r="AU154" s="204" t="s">
        <v>84</v>
      </c>
      <c r="AV154" s="11" t="s">
        <v>84</v>
      </c>
      <c r="AW154" s="11" t="s">
        <v>38</v>
      </c>
      <c r="AX154" s="11" t="s">
        <v>23</v>
      </c>
      <c r="AY154" s="204" t="s">
        <v>130</v>
      </c>
    </row>
    <row r="155" spans="2:65" s="1" customFormat="1" ht="31.5" customHeight="1">
      <c r="B155" s="34"/>
      <c r="C155" s="179" t="s">
        <v>247</v>
      </c>
      <c r="D155" s="179" t="s">
        <v>131</v>
      </c>
      <c r="E155" s="180" t="s">
        <v>906</v>
      </c>
      <c r="F155" s="181" t="s">
        <v>907</v>
      </c>
      <c r="G155" s="182" t="s">
        <v>274</v>
      </c>
      <c r="H155" s="183">
        <v>30</v>
      </c>
      <c r="I155" s="184"/>
      <c r="J155" s="185">
        <f>ROUND(I155*H155,2)</f>
        <v>0</v>
      </c>
      <c r="K155" s="181" t="s">
        <v>140</v>
      </c>
      <c r="L155" s="54"/>
      <c r="M155" s="186" t="s">
        <v>22</v>
      </c>
      <c r="N155" s="187" t="s">
        <v>46</v>
      </c>
      <c r="O155" s="35"/>
      <c r="P155" s="188">
        <f>O155*H155</f>
        <v>0</v>
      </c>
      <c r="Q155" s="188">
        <v>0</v>
      </c>
      <c r="R155" s="188">
        <f>Q155*H155</f>
        <v>0</v>
      </c>
      <c r="S155" s="188">
        <v>0</v>
      </c>
      <c r="T155" s="189">
        <f>S155*H155</f>
        <v>0</v>
      </c>
      <c r="AR155" s="17" t="s">
        <v>135</v>
      </c>
      <c r="AT155" s="17" t="s">
        <v>131</v>
      </c>
      <c r="AU155" s="17" t="s">
        <v>84</v>
      </c>
      <c r="AY155" s="17" t="s">
        <v>130</v>
      </c>
      <c r="BE155" s="190">
        <f>IF(N155="základní",J155,0)</f>
        <v>0</v>
      </c>
      <c r="BF155" s="190">
        <f>IF(N155="snížená",J155,0)</f>
        <v>0</v>
      </c>
      <c r="BG155" s="190">
        <f>IF(N155="zákl. přenesená",J155,0)</f>
        <v>0</v>
      </c>
      <c r="BH155" s="190">
        <f>IF(N155="sníž. přenesená",J155,0)</f>
        <v>0</v>
      </c>
      <c r="BI155" s="190">
        <f>IF(N155="nulová",J155,0)</f>
        <v>0</v>
      </c>
      <c r="BJ155" s="17" t="s">
        <v>23</v>
      </c>
      <c r="BK155" s="190">
        <f>ROUND(I155*H155,2)</f>
        <v>0</v>
      </c>
      <c r="BL155" s="17" t="s">
        <v>135</v>
      </c>
      <c r="BM155" s="17" t="s">
        <v>908</v>
      </c>
    </row>
    <row r="156" spans="2:47" s="1" customFormat="1" ht="67.5">
      <c r="B156" s="34"/>
      <c r="C156" s="56"/>
      <c r="D156" s="205" t="s">
        <v>157</v>
      </c>
      <c r="E156" s="56"/>
      <c r="F156" s="206" t="s">
        <v>742</v>
      </c>
      <c r="G156" s="56"/>
      <c r="H156" s="56"/>
      <c r="I156" s="152"/>
      <c r="J156" s="56"/>
      <c r="K156" s="56"/>
      <c r="L156" s="54"/>
      <c r="M156" s="71"/>
      <c r="N156" s="35"/>
      <c r="O156" s="35"/>
      <c r="P156" s="35"/>
      <c r="Q156" s="35"/>
      <c r="R156" s="35"/>
      <c r="S156" s="35"/>
      <c r="T156" s="72"/>
      <c r="AT156" s="17" t="s">
        <v>157</v>
      </c>
      <c r="AU156" s="17" t="s">
        <v>84</v>
      </c>
    </row>
    <row r="157" spans="2:51" s="11" customFormat="1" ht="13.5">
      <c r="B157" s="193"/>
      <c r="C157" s="194"/>
      <c r="D157" s="195" t="s">
        <v>146</v>
      </c>
      <c r="E157" s="196" t="s">
        <v>22</v>
      </c>
      <c r="F157" s="197" t="s">
        <v>298</v>
      </c>
      <c r="G157" s="194"/>
      <c r="H157" s="198">
        <v>30</v>
      </c>
      <c r="I157" s="199"/>
      <c r="J157" s="194"/>
      <c r="K157" s="194"/>
      <c r="L157" s="200"/>
      <c r="M157" s="201"/>
      <c r="N157" s="202"/>
      <c r="O157" s="202"/>
      <c r="P157" s="202"/>
      <c r="Q157" s="202"/>
      <c r="R157" s="202"/>
      <c r="S157" s="202"/>
      <c r="T157" s="203"/>
      <c r="AT157" s="204" t="s">
        <v>146</v>
      </c>
      <c r="AU157" s="204" t="s">
        <v>84</v>
      </c>
      <c r="AV157" s="11" t="s">
        <v>84</v>
      </c>
      <c r="AW157" s="11" t="s">
        <v>38</v>
      </c>
      <c r="AX157" s="11" t="s">
        <v>23</v>
      </c>
      <c r="AY157" s="204" t="s">
        <v>130</v>
      </c>
    </row>
    <row r="158" spans="2:65" s="1" customFormat="1" ht="22.5" customHeight="1">
      <c r="B158" s="34"/>
      <c r="C158" s="179" t="s">
        <v>7</v>
      </c>
      <c r="D158" s="179" t="s">
        <v>131</v>
      </c>
      <c r="E158" s="180" t="s">
        <v>745</v>
      </c>
      <c r="F158" s="181" t="s">
        <v>746</v>
      </c>
      <c r="G158" s="182" t="s">
        <v>274</v>
      </c>
      <c r="H158" s="183">
        <v>30</v>
      </c>
      <c r="I158" s="184"/>
      <c r="J158" s="185">
        <f>ROUND(I158*H158,2)</f>
        <v>0</v>
      </c>
      <c r="K158" s="181" t="s">
        <v>140</v>
      </c>
      <c r="L158" s="54"/>
      <c r="M158" s="186" t="s">
        <v>22</v>
      </c>
      <c r="N158" s="187" t="s">
        <v>46</v>
      </c>
      <c r="O158" s="35"/>
      <c r="P158" s="188">
        <f>O158*H158</f>
        <v>0</v>
      </c>
      <c r="Q158" s="188">
        <v>0</v>
      </c>
      <c r="R158" s="188">
        <f>Q158*H158</f>
        <v>0</v>
      </c>
      <c r="S158" s="188">
        <v>0</v>
      </c>
      <c r="T158" s="189">
        <f>S158*H158</f>
        <v>0</v>
      </c>
      <c r="AR158" s="17" t="s">
        <v>135</v>
      </c>
      <c r="AT158" s="17" t="s">
        <v>131</v>
      </c>
      <c r="AU158" s="17" t="s">
        <v>84</v>
      </c>
      <c r="AY158" s="17" t="s">
        <v>130</v>
      </c>
      <c r="BE158" s="190">
        <f>IF(N158="základní",J158,0)</f>
        <v>0</v>
      </c>
      <c r="BF158" s="190">
        <f>IF(N158="snížená",J158,0)</f>
        <v>0</v>
      </c>
      <c r="BG158" s="190">
        <f>IF(N158="zákl. přenesená",J158,0)</f>
        <v>0</v>
      </c>
      <c r="BH158" s="190">
        <f>IF(N158="sníž. přenesená",J158,0)</f>
        <v>0</v>
      </c>
      <c r="BI158" s="190">
        <f>IF(N158="nulová",J158,0)</f>
        <v>0</v>
      </c>
      <c r="BJ158" s="17" t="s">
        <v>23</v>
      </c>
      <c r="BK158" s="190">
        <f>ROUND(I158*H158,2)</f>
        <v>0</v>
      </c>
      <c r="BL158" s="17" t="s">
        <v>135</v>
      </c>
      <c r="BM158" s="17" t="s">
        <v>909</v>
      </c>
    </row>
    <row r="159" spans="2:47" s="1" customFormat="1" ht="27">
      <c r="B159" s="34"/>
      <c r="C159" s="56"/>
      <c r="D159" s="205" t="s">
        <v>157</v>
      </c>
      <c r="E159" s="56"/>
      <c r="F159" s="206" t="s">
        <v>748</v>
      </c>
      <c r="G159" s="56"/>
      <c r="H159" s="56"/>
      <c r="I159" s="152"/>
      <c r="J159" s="56"/>
      <c r="K159" s="56"/>
      <c r="L159" s="54"/>
      <c r="M159" s="71"/>
      <c r="N159" s="35"/>
      <c r="O159" s="35"/>
      <c r="P159" s="35"/>
      <c r="Q159" s="35"/>
      <c r="R159" s="35"/>
      <c r="S159" s="35"/>
      <c r="T159" s="72"/>
      <c r="AT159" s="17" t="s">
        <v>157</v>
      </c>
      <c r="AU159" s="17" t="s">
        <v>84</v>
      </c>
    </row>
    <row r="160" spans="2:51" s="11" customFormat="1" ht="13.5">
      <c r="B160" s="193"/>
      <c r="C160" s="194"/>
      <c r="D160" s="195" t="s">
        <v>146</v>
      </c>
      <c r="E160" s="196" t="s">
        <v>22</v>
      </c>
      <c r="F160" s="197" t="s">
        <v>910</v>
      </c>
      <c r="G160" s="194"/>
      <c r="H160" s="198">
        <v>30</v>
      </c>
      <c r="I160" s="199"/>
      <c r="J160" s="194"/>
      <c r="K160" s="194"/>
      <c r="L160" s="200"/>
      <c r="M160" s="201"/>
      <c r="N160" s="202"/>
      <c r="O160" s="202"/>
      <c r="P160" s="202"/>
      <c r="Q160" s="202"/>
      <c r="R160" s="202"/>
      <c r="S160" s="202"/>
      <c r="T160" s="203"/>
      <c r="AT160" s="204" t="s">
        <v>146</v>
      </c>
      <c r="AU160" s="204" t="s">
        <v>84</v>
      </c>
      <c r="AV160" s="11" t="s">
        <v>84</v>
      </c>
      <c r="AW160" s="11" t="s">
        <v>38</v>
      </c>
      <c r="AX160" s="11" t="s">
        <v>23</v>
      </c>
      <c r="AY160" s="204" t="s">
        <v>130</v>
      </c>
    </row>
    <row r="161" spans="2:65" s="1" customFormat="1" ht="22.5" customHeight="1">
      <c r="B161" s="34"/>
      <c r="C161" s="179" t="s">
        <v>256</v>
      </c>
      <c r="D161" s="179" t="s">
        <v>131</v>
      </c>
      <c r="E161" s="180" t="s">
        <v>911</v>
      </c>
      <c r="F161" s="181" t="s">
        <v>912</v>
      </c>
      <c r="G161" s="182" t="s">
        <v>274</v>
      </c>
      <c r="H161" s="183">
        <v>4</v>
      </c>
      <c r="I161" s="184"/>
      <c r="J161" s="185">
        <f>ROUND(I161*H161,2)</f>
        <v>0</v>
      </c>
      <c r="K161" s="181" t="s">
        <v>140</v>
      </c>
      <c r="L161" s="54"/>
      <c r="M161" s="186" t="s">
        <v>22</v>
      </c>
      <c r="N161" s="187" t="s">
        <v>46</v>
      </c>
      <c r="O161" s="35"/>
      <c r="P161" s="188">
        <f>O161*H161</f>
        <v>0</v>
      </c>
      <c r="Q161" s="188">
        <v>0.00014</v>
      </c>
      <c r="R161" s="188">
        <f>Q161*H161</f>
        <v>0.00056</v>
      </c>
      <c r="S161" s="188">
        <v>0</v>
      </c>
      <c r="T161" s="189">
        <f>S161*H161</f>
        <v>0</v>
      </c>
      <c r="AR161" s="17" t="s">
        <v>135</v>
      </c>
      <c r="AT161" s="17" t="s">
        <v>131</v>
      </c>
      <c r="AU161" s="17" t="s">
        <v>84</v>
      </c>
      <c r="AY161" s="17" t="s">
        <v>130</v>
      </c>
      <c r="BE161" s="190">
        <f>IF(N161="základní",J161,0)</f>
        <v>0</v>
      </c>
      <c r="BF161" s="190">
        <f>IF(N161="snížená",J161,0)</f>
        <v>0</v>
      </c>
      <c r="BG161" s="190">
        <f>IF(N161="zákl. přenesená",J161,0)</f>
        <v>0</v>
      </c>
      <c r="BH161" s="190">
        <f>IF(N161="sníž. přenesená",J161,0)</f>
        <v>0</v>
      </c>
      <c r="BI161" s="190">
        <f>IF(N161="nulová",J161,0)</f>
        <v>0</v>
      </c>
      <c r="BJ161" s="17" t="s">
        <v>23</v>
      </c>
      <c r="BK161" s="190">
        <f>ROUND(I161*H161,2)</f>
        <v>0</v>
      </c>
      <c r="BL161" s="17" t="s">
        <v>135</v>
      </c>
      <c r="BM161" s="17" t="s">
        <v>913</v>
      </c>
    </row>
    <row r="162" spans="2:47" s="1" customFormat="1" ht="27">
      <c r="B162" s="34"/>
      <c r="C162" s="56"/>
      <c r="D162" s="205" t="s">
        <v>157</v>
      </c>
      <c r="E162" s="56"/>
      <c r="F162" s="206" t="s">
        <v>748</v>
      </c>
      <c r="G162" s="56"/>
      <c r="H162" s="56"/>
      <c r="I162" s="152"/>
      <c r="J162" s="56"/>
      <c r="K162" s="56"/>
      <c r="L162" s="54"/>
      <c r="M162" s="71"/>
      <c r="N162" s="35"/>
      <c r="O162" s="35"/>
      <c r="P162" s="35"/>
      <c r="Q162" s="35"/>
      <c r="R162" s="35"/>
      <c r="S162" s="35"/>
      <c r="T162" s="72"/>
      <c r="AT162" s="17" t="s">
        <v>157</v>
      </c>
      <c r="AU162" s="17" t="s">
        <v>84</v>
      </c>
    </row>
    <row r="163" spans="2:51" s="11" customFormat="1" ht="13.5">
      <c r="B163" s="193"/>
      <c r="C163" s="194"/>
      <c r="D163" s="205" t="s">
        <v>146</v>
      </c>
      <c r="E163" s="218" t="s">
        <v>22</v>
      </c>
      <c r="F163" s="219" t="s">
        <v>135</v>
      </c>
      <c r="G163" s="194"/>
      <c r="H163" s="220">
        <v>4</v>
      </c>
      <c r="I163" s="199"/>
      <c r="J163" s="194"/>
      <c r="K163" s="194"/>
      <c r="L163" s="200"/>
      <c r="M163" s="201"/>
      <c r="N163" s="202"/>
      <c r="O163" s="202"/>
      <c r="P163" s="202"/>
      <c r="Q163" s="202"/>
      <c r="R163" s="202"/>
      <c r="S163" s="202"/>
      <c r="T163" s="203"/>
      <c r="AT163" s="204" t="s">
        <v>146</v>
      </c>
      <c r="AU163" s="204" t="s">
        <v>84</v>
      </c>
      <c r="AV163" s="11" t="s">
        <v>84</v>
      </c>
      <c r="AW163" s="11" t="s">
        <v>38</v>
      </c>
      <c r="AX163" s="11" t="s">
        <v>23</v>
      </c>
      <c r="AY163" s="204" t="s">
        <v>130</v>
      </c>
    </row>
    <row r="164" spans="2:63" s="10" customFormat="1" ht="22.35" customHeight="1">
      <c r="B164" s="165"/>
      <c r="C164" s="166"/>
      <c r="D164" s="167" t="s">
        <v>74</v>
      </c>
      <c r="E164" s="191" t="s">
        <v>658</v>
      </c>
      <c r="F164" s="191" t="s">
        <v>767</v>
      </c>
      <c r="G164" s="166"/>
      <c r="H164" s="166"/>
      <c r="I164" s="169"/>
      <c r="J164" s="192">
        <f>BK164</f>
        <v>0</v>
      </c>
      <c r="K164" s="166"/>
      <c r="L164" s="171"/>
      <c r="M164" s="172"/>
      <c r="N164" s="173"/>
      <c r="O164" s="173"/>
      <c r="P164" s="174">
        <f>SUM(P165:P196)</f>
        <v>0</v>
      </c>
      <c r="Q164" s="173"/>
      <c r="R164" s="174">
        <f>SUM(R165:R196)</f>
        <v>0</v>
      </c>
      <c r="S164" s="173"/>
      <c r="T164" s="175">
        <f>SUM(T165:T196)</f>
        <v>0</v>
      </c>
      <c r="AR164" s="176" t="s">
        <v>23</v>
      </c>
      <c r="AT164" s="177" t="s">
        <v>74</v>
      </c>
      <c r="AU164" s="177" t="s">
        <v>84</v>
      </c>
      <c r="AY164" s="176" t="s">
        <v>130</v>
      </c>
      <c r="BK164" s="178">
        <f>SUM(BK165:BK196)</f>
        <v>0</v>
      </c>
    </row>
    <row r="165" spans="2:65" s="1" customFormat="1" ht="22.5" customHeight="1">
      <c r="B165" s="34"/>
      <c r="C165" s="179" t="s">
        <v>261</v>
      </c>
      <c r="D165" s="179" t="s">
        <v>131</v>
      </c>
      <c r="E165" s="180" t="s">
        <v>914</v>
      </c>
      <c r="F165" s="181" t="s">
        <v>915</v>
      </c>
      <c r="G165" s="182" t="s">
        <v>916</v>
      </c>
      <c r="H165" s="183">
        <v>12</v>
      </c>
      <c r="I165" s="184"/>
      <c r="J165" s="185">
        <f>ROUND(I165*H165,2)</f>
        <v>0</v>
      </c>
      <c r="K165" s="181" t="s">
        <v>22</v>
      </c>
      <c r="L165" s="54"/>
      <c r="M165" s="186" t="s">
        <v>22</v>
      </c>
      <c r="N165" s="187" t="s">
        <v>46</v>
      </c>
      <c r="O165" s="35"/>
      <c r="P165" s="188">
        <f>O165*H165</f>
        <v>0</v>
      </c>
      <c r="Q165" s="188">
        <v>0</v>
      </c>
      <c r="R165" s="188">
        <f>Q165*H165</f>
        <v>0</v>
      </c>
      <c r="S165" s="188">
        <v>0</v>
      </c>
      <c r="T165" s="189">
        <f>S165*H165</f>
        <v>0</v>
      </c>
      <c r="AR165" s="17" t="s">
        <v>135</v>
      </c>
      <c r="AT165" s="17" t="s">
        <v>131</v>
      </c>
      <c r="AU165" s="17" t="s">
        <v>142</v>
      </c>
      <c r="AY165" s="17" t="s">
        <v>130</v>
      </c>
      <c r="BE165" s="190">
        <f>IF(N165="základní",J165,0)</f>
        <v>0</v>
      </c>
      <c r="BF165" s="190">
        <f>IF(N165="snížená",J165,0)</f>
        <v>0</v>
      </c>
      <c r="BG165" s="190">
        <f>IF(N165="zákl. přenesená",J165,0)</f>
        <v>0</v>
      </c>
      <c r="BH165" s="190">
        <f>IF(N165="sníž. přenesená",J165,0)</f>
        <v>0</v>
      </c>
      <c r="BI165" s="190">
        <f>IF(N165="nulová",J165,0)</f>
        <v>0</v>
      </c>
      <c r="BJ165" s="17" t="s">
        <v>23</v>
      </c>
      <c r="BK165" s="190">
        <f>ROUND(I165*H165,2)</f>
        <v>0</v>
      </c>
      <c r="BL165" s="17" t="s">
        <v>135</v>
      </c>
      <c r="BM165" s="17" t="s">
        <v>917</v>
      </c>
    </row>
    <row r="166" spans="2:65" s="1" customFormat="1" ht="22.5" customHeight="1">
      <c r="B166" s="34"/>
      <c r="C166" s="179" t="s">
        <v>266</v>
      </c>
      <c r="D166" s="179" t="s">
        <v>131</v>
      </c>
      <c r="E166" s="180" t="s">
        <v>918</v>
      </c>
      <c r="F166" s="181" t="s">
        <v>919</v>
      </c>
      <c r="G166" s="182" t="s">
        <v>916</v>
      </c>
      <c r="H166" s="183">
        <v>12</v>
      </c>
      <c r="I166" s="184"/>
      <c r="J166" s="185">
        <f>ROUND(I166*H166,2)</f>
        <v>0</v>
      </c>
      <c r="K166" s="181" t="s">
        <v>22</v>
      </c>
      <c r="L166" s="54"/>
      <c r="M166" s="186" t="s">
        <v>22</v>
      </c>
      <c r="N166" s="187" t="s">
        <v>46</v>
      </c>
      <c r="O166" s="35"/>
      <c r="P166" s="188">
        <f>O166*H166</f>
        <v>0</v>
      </c>
      <c r="Q166" s="188">
        <v>0</v>
      </c>
      <c r="R166" s="188">
        <f>Q166*H166</f>
        <v>0</v>
      </c>
      <c r="S166" s="188">
        <v>0</v>
      </c>
      <c r="T166" s="189">
        <f>S166*H166</f>
        <v>0</v>
      </c>
      <c r="AR166" s="17" t="s">
        <v>135</v>
      </c>
      <c r="AT166" s="17" t="s">
        <v>131</v>
      </c>
      <c r="AU166" s="17" t="s">
        <v>142</v>
      </c>
      <c r="AY166" s="17" t="s">
        <v>130</v>
      </c>
      <c r="BE166" s="190">
        <f>IF(N166="základní",J166,0)</f>
        <v>0</v>
      </c>
      <c r="BF166" s="190">
        <f>IF(N166="snížená",J166,0)</f>
        <v>0</v>
      </c>
      <c r="BG166" s="190">
        <f>IF(N166="zákl. přenesená",J166,0)</f>
        <v>0</v>
      </c>
      <c r="BH166" s="190">
        <f>IF(N166="sníž. přenesená",J166,0)</f>
        <v>0</v>
      </c>
      <c r="BI166" s="190">
        <f>IF(N166="nulová",J166,0)</f>
        <v>0</v>
      </c>
      <c r="BJ166" s="17" t="s">
        <v>23</v>
      </c>
      <c r="BK166" s="190">
        <f>ROUND(I166*H166,2)</f>
        <v>0</v>
      </c>
      <c r="BL166" s="17" t="s">
        <v>135</v>
      </c>
      <c r="BM166" s="17" t="s">
        <v>920</v>
      </c>
    </row>
    <row r="167" spans="2:65" s="1" customFormat="1" ht="31.5" customHeight="1">
      <c r="B167" s="34"/>
      <c r="C167" s="179" t="s">
        <v>271</v>
      </c>
      <c r="D167" s="179" t="s">
        <v>131</v>
      </c>
      <c r="E167" s="180" t="s">
        <v>921</v>
      </c>
      <c r="F167" s="181" t="s">
        <v>922</v>
      </c>
      <c r="G167" s="182" t="s">
        <v>243</v>
      </c>
      <c r="H167" s="183">
        <v>31.848</v>
      </c>
      <c r="I167" s="184"/>
      <c r="J167" s="185">
        <f>ROUND(I167*H167,2)</f>
        <v>0</v>
      </c>
      <c r="K167" s="181" t="s">
        <v>140</v>
      </c>
      <c r="L167" s="54"/>
      <c r="M167" s="186" t="s">
        <v>22</v>
      </c>
      <c r="N167" s="187" t="s">
        <v>46</v>
      </c>
      <c r="O167" s="35"/>
      <c r="P167" s="188">
        <f>O167*H167</f>
        <v>0</v>
      </c>
      <c r="Q167" s="188">
        <v>0</v>
      </c>
      <c r="R167" s="188">
        <f>Q167*H167</f>
        <v>0</v>
      </c>
      <c r="S167" s="188">
        <v>0</v>
      </c>
      <c r="T167" s="189">
        <f>S167*H167</f>
        <v>0</v>
      </c>
      <c r="AR167" s="17" t="s">
        <v>488</v>
      </c>
      <c r="AT167" s="17" t="s">
        <v>131</v>
      </c>
      <c r="AU167" s="17" t="s">
        <v>142</v>
      </c>
      <c r="AY167" s="17" t="s">
        <v>130</v>
      </c>
      <c r="BE167" s="190">
        <f>IF(N167="základní",J167,0)</f>
        <v>0</v>
      </c>
      <c r="BF167" s="190">
        <f>IF(N167="snížená",J167,0)</f>
        <v>0</v>
      </c>
      <c r="BG167" s="190">
        <f>IF(N167="zákl. přenesená",J167,0)</f>
        <v>0</v>
      </c>
      <c r="BH167" s="190">
        <f>IF(N167="sníž. přenesená",J167,0)</f>
        <v>0</v>
      </c>
      <c r="BI167" s="190">
        <f>IF(N167="nulová",J167,0)</f>
        <v>0</v>
      </c>
      <c r="BJ167" s="17" t="s">
        <v>23</v>
      </c>
      <c r="BK167" s="190">
        <f>ROUND(I167*H167,2)</f>
        <v>0</v>
      </c>
      <c r="BL167" s="17" t="s">
        <v>488</v>
      </c>
      <c r="BM167" s="17" t="s">
        <v>923</v>
      </c>
    </row>
    <row r="168" spans="2:47" s="1" customFormat="1" ht="54">
      <c r="B168" s="34"/>
      <c r="C168" s="56"/>
      <c r="D168" s="205" t="s">
        <v>157</v>
      </c>
      <c r="E168" s="56"/>
      <c r="F168" s="206" t="s">
        <v>886</v>
      </c>
      <c r="G168" s="56"/>
      <c r="H168" s="56"/>
      <c r="I168" s="152"/>
      <c r="J168" s="56"/>
      <c r="K168" s="56"/>
      <c r="L168" s="54"/>
      <c r="M168" s="71"/>
      <c r="N168" s="35"/>
      <c r="O168" s="35"/>
      <c r="P168" s="35"/>
      <c r="Q168" s="35"/>
      <c r="R168" s="35"/>
      <c r="S168" s="35"/>
      <c r="T168" s="72"/>
      <c r="AT168" s="17" t="s">
        <v>157</v>
      </c>
      <c r="AU168" s="17" t="s">
        <v>142</v>
      </c>
    </row>
    <row r="169" spans="2:51" s="11" customFormat="1" ht="13.5">
      <c r="B169" s="193"/>
      <c r="C169" s="194"/>
      <c r="D169" s="205" t="s">
        <v>146</v>
      </c>
      <c r="E169" s="218" t="s">
        <v>22</v>
      </c>
      <c r="F169" s="219" t="s">
        <v>924</v>
      </c>
      <c r="G169" s="194"/>
      <c r="H169" s="220">
        <v>16</v>
      </c>
      <c r="I169" s="199"/>
      <c r="J169" s="194"/>
      <c r="K169" s="194"/>
      <c r="L169" s="200"/>
      <c r="M169" s="201"/>
      <c r="N169" s="202"/>
      <c r="O169" s="202"/>
      <c r="P169" s="202"/>
      <c r="Q169" s="202"/>
      <c r="R169" s="202"/>
      <c r="S169" s="202"/>
      <c r="T169" s="203"/>
      <c r="AT169" s="204" t="s">
        <v>146</v>
      </c>
      <c r="AU169" s="204" t="s">
        <v>142</v>
      </c>
      <c r="AV169" s="11" t="s">
        <v>84</v>
      </c>
      <c r="AW169" s="11" t="s">
        <v>38</v>
      </c>
      <c r="AX169" s="11" t="s">
        <v>75</v>
      </c>
      <c r="AY169" s="204" t="s">
        <v>130</v>
      </c>
    </row>
    <row r="170" spans="2:51" s="11" customFormat="1" ht="13.5">
      <c r="B170" s="193"/>
      <c r="C170" s="194"/>
      <c r="D170" s="205" t="s">
        <v>146</v>
      </c>
      <c r="E170" s="218" t="s">
        <v>22</v>
      </c>
      <c r="F170" s="219" t="s">
        <v>925</v>
      </c>
      <c r="G170" s="194"/>
      <c r="H170" s="220">
        <v>1.5</v>
      </c>
      <c r="I170" s="199"/>
      <c r="J170" s="194"/>
      <c r="K170" s="194"/>
      <c r="L170" s="200"/>
      <c r="M170" s="201"/>
      <c r="N170" s="202"/>
      <c r="O170" s="202"/>
      <c r="P170" s="202"/>
      <c r="Q170" s="202"/>
      <c r="R170" s="202"/>
      <c r="S170" s="202"/>
      <c r="T170" s="203"/>
      <c r="AT170" s="204" t="s">
        <v>146</v>
      </c>
      <c r="AU170" s="204" t="s">
        <v>142</v>
      </c>
      <c r="AV170" s="11" t="s">
        <v>84</v>
      </c>
      <c r="AW170" s="11" t="s">
        <v>38</v>
      </c>
      <c r="AX170" s="11" t="s">
        <v>75</v>
      </c>
      <c r="AY170" s="204" t="s">
        <v>130</v>
      </c>
    </row>
    <row r="171" spans="2:51" s="12" customFormat="1" ht="13.5">
      <c r="B171" s="207"/>
      <c r="C171" s="208"/>
      <c r="D171" s="205" t="s">
        <v>146</v>
      </c>
      <c r="E171" s="209" t="s">
        <v>22</v>
      </c>
      <c r="F171" s="210" t="s">
        <v>926</v>
      </c>
      <c r="G171" s="208"/>
      <c r="H171" s="211" t="s">
        <v>22</v>
      </c>
      <c r="I171" s="212"/>
      <c r="J171" s="208"/>
      <c r="K171" s="208"/>
      <c r="L171" s="213"/>
      <c r="M171" s="214"/>
      <c r="N171" s="215"/>
      <c r="O171" s="215"/>
      <c r="P171" s="215"/>
      <c r="Q171" s="215"/>
      <c r="R171" s="215"/>
      <c r="S171" s="215"/>
      <c r="T171" s="216"/>
      <c r="AT171" s="217" t="s">
        <v>146</v>
      </c>
      <c r="AU171" s="217" t="s">
        <v>142</v>
      </c>
      <c r="AV171" s="12" t="s">
        <v>23</v>
      </c>
      <c r="AW171" s="12" t="s">
        <v>38</v>
      </c>
      <c r="AX171" s="12" t="s">
        <v>75</v>
      </c>
      <c r="AY171" s="217" t="s">
        <v>130</v>
      </c>
    </row>
    <row r="172" spans="2:51" s="11" customFormat="1" ht="13.5">
      <c r="B172" s="193"/>
      <c r="C172" s="194"/>
      <c r="D172" s="205" t="s">
        <v>146</v>
      </c>
      <c r="E172" s="218" t="s">
        <v>22</v>
      </c>
      <c r="F172" s="219" t="s">
        <v>927</v>
      </c>
      <c r="G172" s="194"/>
      <c r="H172" s="220">
        <v>0.682</v>
      </c>
      <c r="I172" s="199"/>
      <c r="J172" s="194"/>
      <c r="K172" s="194"/>
      <c r="L172" s="200"/>
      <c r="M172" s="201"/>
      <c r="N172" s="202"/>
      <c r="O172" s="202"/>
      <c r="P172" s="202"/>
      <c r="Q172" s="202"/>
      <c r="R172" s="202"/>
      <c r="S172" s="202"/>
      <c r="T172" s="203"/>
      <c r="AT172" s="204" t="s">
        <v>146</v>
      </c>
      <c r="AU172" s="204" t="s">
        <v>142</v>
      </c>
      <c r="AV172" s="11" t="s">
        <v>84</v>
      </c>
      <c r="AW172" s="11" t="s">
        <v>38</v>
      </c>
      <c r="AX172" s="11" t="s">
        <v>75</v>
      </c>
      <c r="AY172" s="204" t="s">
        <v>130</v>
      </c>
    </row>
    <row r="173" spans="2:51" s="11" customFormat="1" ht="13.5">
      <c r="B173" s="193"/>
      <c r="C173" s="194"/>
      <c r="D173" s="205" t="s">
        <v>146</v>
      </c>
      <c r="E173" s="218" t="s">
        <v>22</v>
      </c>
      <c r="F173" s="219" t="s">
        <v>928</v>
      </c>
      <c r="G173" s="194"/>
      <c r="H173" s="220">
        <v>4.313</v>
      </c>
      <c r="I173" s="199"/>
      <c r="J173" s="194"/>
      <c r="K173" s="194"/>
      <c r="L173" s="200"/>
      <c r="M173" s="201"/>
      <c r="N173" s="202"/>
      <c r="O173" s="202"/>
      <c r="P173" s="202"/>
      <c r="Q173" s="202"/>
      <c r="R173" s="202"/>
      <c r="S173" s="202"/>
      <c r="T173" s="203"/>
      <c r="AT173" s="204" t="s">
        <v>146</v>
      </c>
      <c r="AU173" s="204" t="s">
        <v>142</v>
      </c>
      <c r="AV173" s="11" t="s">
        <v>84</v>
      </c>
      <c r="AW173" s="11" t="s">
        <v>38</v>
      </c>
      <c r="AX173" s="11" t="s">
        <v>75</v>
      </c>
      <c r="AY173" s="204" t="s">
        <v>130</v>
      </c>
    </row>
    <row r="174" spans="2:51" s="12" customFormat="1" ht="13.5">
      <c r="B174" s="207"/>
      <c r="C174" s="208"/>
      <c r="D174" s="205" t="s">
        <v>146</v>
      </c>
      <c r="E174" s="209" t="s">
        <v>22</v>
      </c>
      <c r="F174" s="210" t="s">
        <v>342</v>
      </c>
      <c r="G174" s="208"/>
      <c r="H174" s="211" t="s">
        <v>22</v>
      </c>
      <c r="I174" s="212"/>
      <c r="J174" s="208"/>
      <c r="K174" s="208"/>
      <c r="L174" s="213"/>
      <c r="M174" s="214"/>
      <c r="N174" s="215"/>
      <c r="O174" s="215"/>
      <c r="P174" s="215"/>
      <c r="Q174" s="215"/>
      <c r="R174" s="215"/>
      <c r="S174" s="215"/>
      <c r="T174" s="216"/>
      <c r="AT174" s="217" t="s">
        <v>146</v>
      </c>
      <c r="AU174" s="217" t="s">
        <v>142</v>
      </c>
      <c r="AV174" s="12" t="s">
        <v>23</v>
      </c>
      <c r="AW174" s="12" t="s">
        <v>38</v>
      </c>
      <c r="AX174" s="12" t="s">
        <v>75</v>
      </c>
      <c r="AY174" s="217" t="s">
        <v>130</v>
      </c>
    </row>
    <row r="175" spans="2:51" s="11" customFormat="1" ht="13.5">
      <c r="B175" s="193"/>
      <c r="C175" s="194"/>
      <c r="D175" s="205" t="s">
        <v>146</v>
      </c>
      <c r="E175" s="218" t="s">
        <v>22</v>
      </c>
      <c r="F175" s="219" t="s">
        <v>929</v>
      </c>
      <c r="G175" s="194"/>
      <c r="H175" s="220">
        <v>1.715</v>
      </c>
      <c r="I175" s="199"/>
      <c r="J175" s="194"/>
      <c r="K175" s="194"/>
      <c r="L175" s="200"/>
      <c r="M175" s="201"/>
      <c r="N175" s="202"/>
      <c r="O175" s="202"/>
      <c r="P175" s="202"/>
      <c r="Q175" s="202"/>
      <c r="R175" s="202"/>
      <c r="S175" s="202"/>
      <c r="T175" s="203"/>
      <c r="AT175" s="204" t="s">
        <v>146</v>
      </c>
      <c r="AU175" s="204" t="s">
        <v>142</v>
      </c>
      <c r="AV175" s="11" t="s">
        <v>84</v>
      </c>
      <c r="AW175" s="11" t="s">
        <v>38</v>
      </c>
      <c r="AX175" s="11" t="s">
        <v>75</v>
      </c>
      <c r="AY175" s="204" t="s">
        <v>130</v>
      </c>
    </row>
    <row r="176" spans="2:51" s="12" customFormat="1" ht="13.5">
      <c r="B176" s="207"/>
      <c r="C176" s="208"/>
      <c r="D176" s="205" t="s">
        <v>146</v>
      </c>
      <c r="E176" s="209" t="s">
        <v>22</v>
      </c>
      <c r="F176" s="210" t="s">
        <v>930</v>
      </c>
      <c r="G176" s="208"/>
      <c r="H176" s="211" t="s">
        <v>22</v>
      </c>
      <c r="I176" s="212"/>
      <c r="J176" s="208"/>
      <c r="K176" s="208"/>
      <c r="L176" s="213"/>
      <c r="M176" s="214"/>
      <c r="N176" s="215"/>
      <c r="O176" s="215"/>
      <c r="P176" s="215"/>
      <c r="Q176" s="215"/>
      <c r="R176" s="215"/>
      <c r="S176" s="215"/>
      <c r="T176" s="216"/>
      <c r="AT176" s="217" t="s">
        <v>146</v>
      </c>
      <c r="AU176" s="217" t="s">
        <v>142</v>
      </c>
      <c r="AV176" s="12" t="s">
        <v>23</v>
      </c>
      <c r="AW176" s="12" t="s">
        <v>38</v>
      </c>
      <c r="AX176" s="12" t="s">
        <v>75</v>
      </c>
      <c r="AY176" s="217" t="s">
        <v>130</v>
      </c>
    </row>
    <row r="177" spans="2:51" s="11" customFormat="1" ht="13.5">
      <c r="B177" s="193"/>
      <c r="C177" s="194"/>
      <c r="D177" s="195" t="s">
        <v>146</v>
      </c>
      <c r="E177" s="196" t="s">
        <v>22</v>
      </c>
      <c r="F177" s="197" t="s">
        <v>931</v>
      </c>
      <c r="G177" s="194"/>
      <c r="H177" s="198">
        <v>7.638</v>
      </c>
      <c r="I177" s="199"/>
      <c r="J177" s="194"/>
      <c r="K177" s="194"/>
      <c r="L177" s="200"/>
      <c r="M177" s="201"/>
      <c r="N177" s="202"/>
      <c r="O177" s="202"/>
      <c r="P177" s="202"/>
      <c r="Q177" s="202"/>
      <c r="R177" s="202"/>
      <c r="S177" s="202"/>
      <c r="T177" s="203"/>
      <c r="AT177" s="204" t="s">
        <v>146</v>
      </c>
      <c r="AU177" s="204" t="s">
        <v>142</v>
      </c>
      <c r="AV177" s="11" t="s">
        <v>84</v>
      </c>
      <c r="AW177" s="11" t="s">
        <v>38</v>
      </c>
      <c r="AX177" s="11" t="s">
        <v>75</v>
      </c>
      <c r="AY177" s="204" t="s">
        <v>130</v>
      </c>
    </row>
    <row r="178" spans="2:65" s="1" customFormat="1" ht="31.5" customHeight="1">
      <c r="B178" s="34"/>
      <c r="C178" s="179" t="s">
        <v>278</v>
      </c>
      <c r="D178" s="179" t="s">
        <v>131</v>
      </c>
      <c r="E178" s="180" t="s">
        <v>932</v>
      </c>
      <c r="F178" s="181" t="s">
        <v>933</v>
      </c>
      <c r="G178" s="182" t="s">
        <v>243</v>
      </c>
      <c r="H178" s="183">
        <v>241.677</v>
      </c>
      <c r="I178" s="184"/>
      <c r="J178" s="185">
        <f>ROUND(I178*H178,2)</f>
        <v>0</v>
      </c>
      <c r="K178" s="181" t="s">
        <v>140</v>
      </c>
      <c r="L178" s="54"/>
      <c r="M178" s="186" t="s">
        <v>22</v>
      </c>
      <c r="N178" s="187" t="s">
        <v>46</v>
      </c>
      <c r="O178" s="35"/>
      <c r="P178" s="188">
        <f>O178*H178</f>
        <v>0</v>
      </c>
      <c r="Q178" s="188">
        <v>0</v>
      </c>
      <c r="R178" s="188">
        <f>Q178*H178</f>
        <v>0</v>
      </c>
      <c r="S178" s="188">
        <v>0</v>
      </c>
      <c r="T178" s="189">
        <f>S178*H178</f>
        <v>0</v>
      </c>
      <c r="AR178" s="17" t="s">
        <v>488</v>
      </c>
      <c r="AT178" s="17" t="s">
        <v>131</v>
      </c>
      <c r="AU178" s="17" t="s">
        <v>142</v>
      </c>
      <c r="AY178" s="17" t="s">
        <v>130</v>
      </c>
      <c r="BE178" s="190">
        <f>IF(N178="základní",J178,0)</f>
        <v>0</v>
      </c>
      <c r="BF178" s="190">
        <f>IF(N178="snížená",J178,0)</f>
        <v>0</v>
      </c>
      <c r="BG178" s="190">
        <f>IF(N178="zákl. přenesená",J178,0)</f>
        <v>0</v>
      </c>
      <c r="BH178" s="190">
        <f>IF(N178="sníž. přenesená",J178,0)</f>
        <v>0</v>
      </c>
      <c r="BI178" s="190">
        <f>IF(N178="nulová",J178,0)</f>
        <v>0</v>
      </c>
      <c r="BJ178" s="17" t="s">
        <v>23</v>
      </c>
      <c r="BK178" s="190">
        <f>ROUND(I178*H178,2)</f>
        <v>0</v>
      </c>
      <c r="BL178" s="17" t="s">
        <v>488</v>
      </c>
      <c r="BM178" s="17" t="s">
        <v>934</v>
      </c>
    </row>
    <row r="179" spans="2:47" s="1" customFormat="1" ht="54">
      <c r="B179" s="34"/>
      <c r="C179" s="56"/>
      <c r="D179" s="205" t="s">
        <v>157</v>
      </c>
      <c r="E179" s="56"/>
      <c r="F179" s="206" t="s">
        <v>886</v>
      </c>
      <c r="G179" s="56"/>
      <c r="H179" s="56"/>
      <c r="I179" s="152"/>
      <c r="J179" s="56"/>
      <c r="K179" s="56"/>
      <c r="L179" s="54"/>
      <c r="M179" s="71"/>
      <c r="N179" s="35"/>
      <c r="O179" s="35"/>
      <c r="P179" s="35"/>
      <c r="Q179" s="35"/>
      <c r="R179" s="35"/>
      <c r="S179" s="35"/>
      <c r="T179" s="72"/>
      <c r="AT179" s="17" t="s">
        <v>157</v>
      </c>
      <c r="AU179" s="17" t="s">
        <v>142</v>
      </c>
    </row>
    <row r="180" spans="2:51" s="11" customFormat="1" ht="13.5">
      <c r="B180" s="193"/>
      <c r="C180" s="194"/>
      <c r="D180" s="205" t="s">
        <v>146</v>
      </c>
      <c r="E180" s="218" t="s">
        <v>22</v>
      </c>
      <c r="F180" s="219" t="s">
        <v>935</v>
      </c>
      <c r="G180" s="194"/>
      <c r="H180" s="220">
        <v>144</v>
      </c>
      <c r="I180" s="199"/>
      <c r="J180" s="194"/>
      <c r="K180" s="194"/>
      <c r="L180" s="200"/>
      <c r="M180" s="201"/>
      <c r="N180" s="202"/>
      <c r="O180" s="202"/>
      <c r="P180" s="202"/>
      <c r="Q180" s="202"/>
      <c r="R180" s="202"/>
      <c r="S180" s="202"/>
      <c r="T180" s="203"/>
      <c r="AT180" s="204" t="s">
        <v>146</v>
      </c>
      <c r="AU180" s="204" t="s">
        <v>142</v>
      </c>
      <c r="AV180" s="11" t="s">
        <v>84</v>
      </c>
      <c r="AW180" s="11" t="s">
        <v>38</v>
      </c>
      <c r="AX180" s="11" t="s">
        <v>75</v>
      </c>
      <c r="AY180" s="204" t="s">
        <v>130</v>
      </c>
    </row>
    <row r="181" spans="2:51" s="11" customFormat="1" ht="13.5">
      <c r="B181" s="193"/>
      <c r="C181" s="194"/>
      <c r="D181" s="205" t="s">
        <v>146</v>
      </c>
      <c r="E181" s="218" t="s">
        <v>22</v>
      </c>
      <c r="F181" s="219" t="s">
        <v>936</v>
      </c>
      <c r="G181" s="194"/>
      <c r="H181" s="220">
        <v>13.5</v>
      </c>
      <c r="I181" s="199"/>
      <c r="J181" s="194"/>
      <c r="K181" s="194"/>
      <c r="L181" s="200"/>
      <c r="M181" s="201"/>
      <c r="N181" s="202"/>
      <c r="O181" s="202"/>
      <c r="P181" s="202"/>
      <c r="Q181" s="202"/>
      <c r="R181" s="202"/>
      <c r="S181" s="202"/>
      <c r="T181" s="203"/>
      <c r="AT181" s="204" t="s">
        <v>146</v>
      </c>
      <c r="AU181" s="204" t="s">
        <v>142</v>
      </c>
      <c r="AV181" s="11" t="s">
        <v>84</v>
      </c>
      <c r="AW181" s="11" t="s">
        <v>38</v>
      </c>
      <c r="AX181" s="11" t="s">
        <v>75</v>
      </c>
      <c r="AY181" s="204" t="s">
        <v>130</v>
      </c>
    </row>
    <row r="182" spans="2:51" s="12" customFormat="1" ht="13.5">
      <c r="B182" s="207"/>
      <c r="C182" s="208"/>
      <c r="D182" s="205" t="s">
        <v>146</v>
      </c>
      <c r="E182" s="209" t="s">
        <v>22</v>
      </c>
      <c r="F182" s="210" t="s">
        <v>342</v>
      </c>
      <c r="G182" s="208"/>
      <c r="H182" s="211" t="s">
        <v>22</v>
      </c>
      <c r="I182" s="212"/>
      <c r="J182" s="208"/>
      <c r="K182" s="208"/>
      <c r="L182" s="213"/>
      <c r="M182" s="214"/>
      <c r="N182" s="215"/>
      <c r="O182" s="215"/>
      <c r="P182" s="215"/>
      <c r="Q182" s="215"/>
      <c r="R182" s="215"/>
      <c r="S182" s="215"/>
      <c r="T182" s="216"/>
      <c r="AT182" s="217" t="s">
        <v>146</v>
      </c>
      <c r="AU182" s="217" t="s">
        <v>142</v>
      </c>
      <c r="AV182" s="12" t="s">
        <v>23</v>
      </c>
      <c r="AW182" s="12" t="s">
        <v>38</v>
      </c>
      <c r="AX182" s="12" t="s">
        <v>75</v>
      </c>
      <c r="AY182" s="217" t="s">
        <v>130</v>
      </c>
    </row>
    <row r="183" spans="2:51" s="11" customFormat="1" ht="13.5">
      <c r="B183" s="193"/>
      <c r="C183" s="194"/>
      <c r="D183" s="205" t="s">
        <v>146</v>
      </c>
      <c r="E183" s="218" t="s">
        <v>22</v>
      </c>
      <c r="F183" s="219" t="s">
        <v>937</v>
      </c>
      <c r="G183" s="194"/>
      <c r="H183" s="220">
        <v>15.435</v>
      </c>
      <c r="I183" s="199"/>
      <c r="J183" s="194"/>
      <c r="K183" s="194"/>
      <c r="L183" s="200"/>
      <c r="M183" s="201"/>
      <c r="N183" s="202"/>
      <c r="O183" s="202"/>
      <c r="P183" s="202"/>
      <c r="Q183" s="202"/>
      <c r="R183" s="202"/>
      <c r="S183" s="202"/>
      <c r="T183" s="203"/>
      <c r="AT183" s="204" t="s">
        <v>146</v>
      </c>
      <c r="AU183" s="204" t="s">
        <v>142</v>
      </c>
      <c r="AV183" s="11" t="s">
        <v>84</v>
      </c>
      <c r="AW183" s="11" t="s">
        <v>38</v>
      </c>
      <c r="AX183" s="11" t="s">
        <v>75</v>
      </c>
      <c r="AY183" s="204" t="s">
        <v>130</v>
      </c>
    </row>
    <row r="184" spans="2:51" s="12" customFormat="1" ht="13.5">
      <c r="B184" s="207"/>
      <c r="C184" s="208"/>
      <c r="D184" s="205" t="s">
        <v>146</v>
      </c>
      <c r="E184" s="209" t="s">
        <v>22</v>
      </c>
      <c r="F184" s="210" t="s">
        <v>930</v>
      </c>
      <c r="G184" s="208"/>
      <c r="H184" s="211" t="s">
        <v>22</v>
      </c>
      <c r="I184" s="212"/>
      <c r="J184" s="208"/>
      <c r="K184" s="208"/>
      <c r="L184" s="213"/>
      <c r="M184" s="214"/>
      <c r="N184" s="215"/>
      <c r="O184" s="215"/>
      <c r="P184" s="215"/>
      <c r="Q184" s="215"/>
      <c r="R184" s="215"/>
      <c r="S184" s="215"/>
      <c r="T184" s="216"/>
      <c r="AT184" s="217" t="s">
        <v>146</v>
      </c>
      <c r="AU184" s="217" t="s">
        <v>142</v>
      </c>
      <c r="AV184" s="12" t="s">
        <v>23</v>
      </c>
      <c r="AW184" s="12" t="s">
        <v>38</v>
      </c>
      <c r="AX184" s="12" t="s">
        <v>75</v>
      </c>
      <c r="AY184" s="217" t="s">
        <v>130</v>
      </c>
    </row>
    <row r="185" spans="2:51" s="11" customFormat="1" ht="13.5">
      <c r="B185" s="193"/>
      <c r="C185" s="194"/>
      <c r="D185" s="195" t="s">
        <v>146</v>
      </c>
      <c r="E185" s="196" t="s">
        <v>22</v>
      </c>
      <c r="F185" s="197" t="s">
        <v>938</v>
      </c>
      <c r="G185" s="194"/>
      <c r="H185" s="198">
        <v>68.742</v>
      </c>
      <c r="I185" s="199"/>
      <c r="J185" s="194"/>
      <c r="K185" s="194"/>
      <c r="L185" s="200"/>
      <c r="M185" s="201"/>
      <c r="N185" s="202"/>
      <c r="O185" s="202"/>
      <c r="P185" s="202"/>
      <c r="Q185" s="202"/>
      <c r="R185" s="202"/>
      <c r="S185" s="202"/>
      <c r="T185" s="203"/>
      <c r="AT185" s="204" t="s">
        <v>146</v>
      </c>
      <c r="AU185" s="204" t="s">
        <v>142</v>
      </c>
      <c r="AV185" s="11" t="s">
        <v>84</v>
      </c>
      <c r="AW185" s="11" t="s">
        <v>38</v>
      </c>
      <c r="AX185" s="11" t="s">
        <v>75</v>
      </c>
      <c r="AY185" s="204" t="s">
        <v>130</v>
      </c>
    </row>
    <row r="186" spans="2:65" s="1" customFormat="1" ht="22.5" customHeight="1">
      <c r="B186" s="34"/>
      <c r="C186" s="179" t="s">
        <v>283</v>
      </c>
      <c r="D186" s="179" t="s">
        <v>131</v>
      </c>
      <c r="E186" s="180" t="s">
        <v>939</v>
      </c>
      <c r="F186" s="181" t="s">
        <v>940</v>
      </c>
      <c r="G186" s="182" t="s">
        <v>243</v>
      </c>
      <c r="H186" s="183">
        <v>17.5</v>
      </c>
      <c r="I186" s="184"/>
      <c r="J186" s="185">
        <f>ROUND(I186*H186,2)</f>
        <v>0</v>
      </c>
      <c r="K186" s="181" t="s">
        <v>22</v>
      </c>
      <c r="L186" s="54"/>
      <c r="M186" s="186" t="s">
        <v>22</v>
      </c>
      <c r="N186" s="187" t="s">
        <v>46</v>
      </c>
      <c r="O186" s="35"/>
      <c r="P186" s="188">
        <f>O186*H186</f>
        <v>0</v>
      </c>
      <c r="Q186" s="188">
        <v>0</v>
      </c>
      <c r="R186" s="188">
        <f>Q186*H186</f>
        <v>0</v>
      </c>
      <c r="S186" s="188">
        <v>0</v>
      </c>
      <c r="T186" s="189">
        <f>S186*H186</f>
        <v>0</v>
      </c>
      <c r="AR186" s="17" t="s">
        <v>135</v>
      </c>
      <c r="AT186" s="17" t="s">
        <v>131</v>
      </c>
      <c r="AU186" s="17" t="s">
        <v>142</v>
      </c>
      <c r="AY186" s="17" t="s">
        <v>130</v>
      </c>
      <c r="BE186" s="190">
        <f>IF(N186="základní",J186,0)</f>
        <v>0</v>
      </c>
      <c r="BF186" s="190">
        <f>IF(N186="snížená",J186,0)</f>
        <v>0</v>
      </c>
      <c r="BG186" s="190">
        <f>IF(N186="zákl. přenesená",J186,0)</f>
        <v>0</v>
      </c>
      <c r="BH186" s="190">
        <f>IF(N186="sníž. přenesená",J186,0)</f>
        <v>0</v>
      </c>
      <c r="BI186" s="190">
        <f>IF(N186="nulová",J186,0)</f>
        <v>0</v>
      </c>
      <c r="BJ186" s="17" t="s">
        <v>23</v>
      </c>
      <c r="BK186" s="190">
        <f>ROUND(I186*H186,2)</f>
        <v>0</v>
      </c>
      <c r="BL186" s="17" t="s">
        <v>135</v>
      </c>
      <c r="BM186" s="17" t="s">
        <v>941</v>
      </c>
    </row>
    <row r="187" spans="2:51" s="11" customFormat="1" ht="13.5">
      <c r="B187" s="193"/>
      <c r="C187" s="194"/>
      <c r="D187" s="205" t="s">
        <v>146</v>
      </c>
      <c r="E187" s="218" t="s">
        <v>22</v>
      </c>
      <c r="F187" s="219" t="s">
        <v>942</v>
      </c>
      <c r="G187" s="194"/>
      <c r="H187" s="220">
        <v>16</v>
      </c>
      <c r="I187" s="199"/>
      <c r="J187" s="194"/>
      <c r="K187" s="194"/>
      <c r="L187" s="200"/>
      <c r="M187" s="201"/>
      <c r="N187" s="202"/>
      <c r="O187" s="202"/>
      <c r="P187" s="202"/>
      <c r="Q187" s="202"/>
      <c r="R187" s="202"/>
      <c r="S187" s="202"/>
      <c r="T187" s="203"/>
      <c r="AT187" s="204" t="s">
        <v>146</v>
      </c>
      <c r="AU187" s="204" t="s">
        <v>142</v>
      </c>
      <c r="AV187" s="11" t="s">
        <v>84</v>
      </c>
      <c r="AW187" s="11" t="s">
        <v>38</v>
      </c>
      <c r="AX187" s="11" t="s">
        <v>75</v>
      </c>
      <c r="AY187" s="204" t="s">
        <v>130</v>
      </c>
    </row>
    <row r="188" spans="2:51" s="11" customFormat="1" ht="13.5">
      <c r="B188" s="193"/>
      <c r="C188" s="194"/>
      <c r="D188" s="195" t="s">
        <v>146</v>
      </c>
      <c r="E188" s="196" t="s">
        <v>22</v>
      </c>
      <c r="F188" s="197" t="s">
        <v>925</v>
      </c>
      <c r="G188" s="194"/>
      <c r="H188" s="198">
        <v>1.5</v>
      </c>
      <c r="I188" s="199"/>
      <c r="J188" s="194"/>
      <c r="K188" s="194"/>
      <c r="L188" s="200"/>
      <c r="M188" s="201"/>
      <c r="N188" s="202"/>
      <c r="O188" s="202"/>
      <c r="P188" s="202"/>
      <c r="Q188" s="202"/>
      <c r="R188" s="202"/>
      <c r="S188" s="202"/>
      <c r="T188" s="203"/>
      <c r="AT188" s="204" t="s">
        <v>146</v>
      </c>
      <c r="AU188" s="204" t="s">
        <v>142</v>
      </c>
      <c r="AV188" s="11" t="s">
        <v>84</v>
      </c>
      <c r="AW188" s="11" t="s">
        <v>38</v>
      </c>
      <c r="AX188" s="11" t="s">
        <v>75</v>
      </c>
      <c r="AY188" s="204" t="s">
        <v>130</v>
      </c>
    </row>
    <row r="189" spans="2:65" s="1" customFormat="1" ht="22.5" customHeight="1">
      <c r="B189" s="34"/>
      <c r="C189" s="179" t="s">
        <v>287</v>
      </c>
      <c r="D189" s="179" t="s">
        <v>131</v>
      </c>
      <c r="E189" s="180" t="s">
        <v>943</v>
      </c>
      <c r="F189" s="181" t="s">
        <v>805</v>
      </c>
      <c r="G189" s="182" t="s">
        <v>243</v>
      </c>
      <c r="H189" s="183">
        <v>1.715</v>
      </c>
      <c r="I189" s="184"/>
      <c r="J189" s="185">
        <f>ROUND(I189*H189,2)</f>
        <v>0</v>
      </c>
      <c r="K189" s="181" t="s">
        <v>140</v>
      </c>
      <c r="L189" s="54"/>
      <c r="M189" s="186" t="s">
        <v>22</v>
      </c>
      <c r="N189" s="187" t="s">
        <v>46</v>
      </c>
      <c r="O189" s="35"/>
      <c r="P189" s="188">
        <f>O189*H189</f>
        <v>0</v>
      </c>
      <c r="Q189" s="188">
        <v>0</v>
      </c>
      <c r="R189" s="188">
        <f>Q189*H189</f>
        <v>0</v>
      </c>
      <c r="S189" s="188">
        <v>0</v>
      </c>
      <c r="T189" s="189">
        <f>S189*H189</f>
        <v>0</v>
      </c>
      <c r="AR189" s="17" t="s">
        <v>135</v>
      </c>
      <c r="AT189" s="17" t="s">
        <v>131</v>
      </c>
      <c r="AU189" s="17" t="s">
        <v>142</v>
      </c>
      <c r="AY189" s="17" t="s">
        <v>130</v>
      </c>
      <c r="BE189" s="190">
        <f>IF(N189="základní",J189,0)</f>
        <v>0</v>
      </c>
      <c r="BF189" s="190">
        <f>IF(N189="snížená",J189,0)</f>
        <v>0</v>
      </c>
      <c r="BG189" s="190">
        <f>IF(N189="zákl. přenesená",J189,0)</f>
        <v>0</v>
      </c>
      <c r="BH189" s="190">
        <f>IF(N189="sníž. přenesená",J189,0)</f>
        <v>0</v>
      </c>
      <c r="BI189" s="190">
        <f>IF(N189="nulová",J189,0)</f>
        <v>0</v>
      </c>
      <c r="BJ189" s="17" t="s">
        <v>23</v>
      </c>
      <c r="BK189" s="190">
        <f>ROUND(I189*H189,2)</f>
        <v>0</v>
      </c>
      <c r="BL189" s="17" t="s">
        <v>135</v>
      </c>
      <c r="BM189" s="17" t="s">
        <v>944</v>
      </c>
    </row>
    <row r="190" spans="2:47" s="1" customFormat="1" ht="67.5">
      <c r="B190" s="34"/>
      <c r="C190" s="56"/>
      <c r="D190" s="205" t="s">
        <v>157</v>
      </c>
      <c r="E190" s="56"/>
      <c r="F190" s="206" t="s">
        <v>796</v>
      </c>
      <c r="G190" s="56"/>
      <c r="H190" s="56"/>
      <c r="I190" s="152"/>
      <c r="J190" s="56"/>
      <c r="K190" s="56"/>
      <c r="L190" s="54"/>
      <c r="M190" s="71"/>
      <c r="N190" s="35"/>
      <c r="O190" s="35"/>
      <c r="P190" s="35"/>
      <c r="Q190" s="35"/>
      <c r="R190" s="35"/>
      <c r="S190" s="35"/>
      <c r="T190" s="72"/>
      <c r="AT190" s="17" t="s">
        <v>157</v>
      </c>
      <c r="AU190" s="17" t="s">
        <v>142</v>
      </c>
    </row>
    <row r="191" spans="2:51" s="11" customFormat="1" ht="13.5">
      <c r="B191" s="193"/>
      <c r="C191" s="194"/>
      <c r="D191" s="195" t="s">
        <v>146</v>
      </c>
      <c r="E191" s="196" t="s">
        <v>22</v>
      </c>
      <c r="F191" s="197" t="s">
        <v>929</v>
      </c>
      <c r="G191" s="194"/>
      <c r="H191" s="198">
        <v>1.715</v>
      </c>
      <c r="I191" s="199"/>
      <c r="J191" s="194"/>
      <c r="K191" s="194"/>
      <c r="L191" s="200"/>
      <c r="M191" s="201"/>
      <c r="N191" s="202"/>
      <c r="O191" s="202"/>
      <c r="P191" s="202"/>
      <c r="Q191" s="202"/>
      <c r="R191" s="202"/>
      <c r="S191" s="202"/>
      <c r="T191" s="203"/>
      <c r="AT191" s="204" t="s">
        <v>146</v>
      </c>
      <c r="AU191" s="204" t="s">
        <v>142</v>
      </c>
      <c r="AV191" s="11" t="s">
        <v>84</v>
      </c>
      <c r="AW191" s="11" t="s">
        <v>38</v>
      </c>
      <c r="AX191" s="11" t="s">
        <v>23</v>
      </c>
      <c r="AY191" s="204" t="s">
        <v>130</v>
      </c>
    </row>
    <row r="192" spans="2:65" s="1" customFormat="1" ht="22.5" customHeight="1">
      <c r="B192" s="34"/>
      <c r="C192" s="179" t="s">
        <v>292</v>
      </c>
      <c r="D192" s="179" t="s">
        <v>131</v>
      </c>
      <c r="E192" s="180" t="s">
        <v>799</v>
      </c>
      <c r="F192" s="181" t="s">
        <v>800</v>
      </c>
      <c r="G192" s="182" t="s">
        <v>243</v>
      </c>
      <c r="H192" s="183">
        <v>7.638</v>
      </c>
      <c r="I192" s="184"/>
      <c r="J192" s="185">
        <f>ROUND(I192*H192,2)</f>
        <v>0</v>
      </c>
      <c r="K192" s="181" t="s">
        <v>140</v>
      </c>
      <c r="L192" s="54"/>
      <c r="M192" s="186" t="s">
        <v>22</v>
      </c>
      <c r="N192" s="187" t="s">
        <v>46</v>
      </c>
      <c r="O192" s="35"/>
      <c r="P192" s="188">
        <f>O192*H192</f>
        <v>0</v>
      </c>
      <c r="Q192" s="188">
        <v>0</v>
      </c>
      <c r="R192" s="188">
        <f>Q192*H192</f>
        <v>0</v>
      </c>
      <c r="S192" s="188">
        <v>0</v>
      </c>
      <c r="T192" s="189">
        <f>S192*H192</f>
        <v>0</v>
      </c>
      <c r="AR192" s="17" t="s">
        <v>135</v>
      </c>
      <c r="AT192" s="17" t="s">
        <v>131</v>
      </c>
      <c r="AU192" s="17" t="s">
        <v>142</v>
      </c>
      <c r="AY192" s="17" t="s">
        <v>130</v>
      </c>
      <c r="BE192" s="190">
        <f>IF(N192="základní",J192,0)</f>
        <v>0</v>
      </c>
      <c r="BF192" s="190">
        <f>IF(N192="snížená",J192,0)</f>
        <v>0</v>
      </c>
      <c r="BG192" s="190">
        <f>IF(N192="zákl. přenesená",J192,0)</f>
        <v>0</v>
      </c>
      <c r="BH192" s="190">
        <f>IF(N192="sníž. přenesená",J192,0)</f>
        <v>0</v>
      </c>
      <c r="BI192" s="190">
        <f>IF(N192="nulová",J192,0)</f>
        <v>0</v>
      </c>
      <c r="BJ192" s="17" t="s">
        <v>23</v>
      </c>
      <c r="BK192" s="190">
        <f>ROUND(I192*H192,2)</f>
        <v>0</v>
      </c>
      <c r="BL192" s="17" t="s">
        <v>135</v>
      </c>
      <c r="BM192" s="17" t="s">
        <v>945</v>
      </c>
    </row>
    <row r="193" spans="2:47" s="1" customFormat="1" ht="67.5">
      <c r="B193" s="34"/>
      <c r="C193" s="56"/>
      <c r="D193" s="205" t="s">
        <v>157</v>
      </c>
      <c r="E193" s="56"/>
      <c r="F193" s="206" t="s">
        <v>796</v>
      </c>
      <c r="G193" s="56"/>
      <c r="H193" s="56"/>
      <c r="I193" s="152"/>
      <c r="J193" s="56"/>
      <c r="K193" s="56"/>
      <c r="L193" s="54"/>
      <c r="M193" s="71"/>
      <c r="N193" s="35"/>
      <c r="O193" s="35"/>
      <c r="P193" s="35"/>
      <c r="Q193" s="35"/>
      <c r="R193" s="35"/>
      <c r="S193" s="35"/>
      <c r="T193" s="72"/>
      <c r="AT193" s="17" t="s">
        <v>157</v>
      </c>
      <c r="AU193" s="17" t="s">
        <v>142</v>
      </c>
    </row>
    <row r="194" spans="2:51" s="11" customFormat="1" ht="13.5">
      <c r="B194" s="193"/>
      <c r="C194" s="194"/>
      <c r="D194" s="195" t="s">
        <v>146</v>
      </c>
      <c r="E194" s="196" t="s">
        <v>22</v>
      </c>
      <c r="F194" s="197" t="s">
        <v>946</v>
      </c>
      <c r="G194" s="194"/>
      <c r="H194" s="198">
        <v>7.638</v>
      </c>
      <c r="I194" s="199"/>
      <c r="J194" s="194"/>
      <c r="K194" s="194"/>
      <c r="L194" s="200"/>
      <c r="M194" s="201"/>
      <c r="N194" s="202"/>
      <c r="O194" s="202"/>
      <c r="P194" s="202"/>
      <c r="Q194" s="202"/>
      <c r="R194" s="202"/>
      <c r="S194" s="202"/>
      <c r="T194" s="203"/>
      <c r="AT194" s="204" t="s">
        <v>146</v>
      </c>
      <c r="AU194" s="204" t="s">
        <v>142</v>
      </c>
      <c r="AV194" s="11" t="s">
        <v>84</v>
      </c>
      <c r="AW194" s="11" t="s">
        <v>38</v>
      </c>
      <c r="AX194" s="11" t="s">
        <v>23</v>
      </c>
      <c r="AY194" s="204" t="s">
        <v>130</v>
      </c>
    </row>
    <row r="195" spans="2:65" s="1" customFormat="1" ht="22.5" customHeight="1">
      <c r="B195" s="34"/>
      <c r="C195" s="179" t="s">
        <v>298</v>
      </c>
      <c r="D195" s="179" t="s">
        <v>131</v>
      </c>
      <c r="E195" s="180" t="s">
        <v>947</v>
      </c>
      <c r="F195" s="181" t="s">
        <v>948</v>
      </c>
      <c r="G195" s="182" t="s">
        <v>243</v>
      </c>
      <c r="H195" s="183">
        <v>80.496</v>
      </c>
      <c r="I195" s="184"/>
      <c r="J195" s="185">
        <f>ROUND(I195*H195,2)</f>
        <v>0</v>
      </c>
      <c r="K195" s="181" t="s">
        <v>22</v>
      </c>
      <c r="L195" s="54"/>
      <c r="M195" s="186" t="s">
        <v>22</v>
      </c>
      <c r="N195" s="187" t="s">
        <v>46</v>
      </c>
      <c r="O195" s="35"/>
      <c r="P195" s="188">
        <f>O195*H195</f>
        <v>0</v>
      </c>
      <c r="Q195" s="188">
        <v>0</v>
      </c>
      <c r="R195" s="188">
        <f>Q195*H195</f>
        <v>0</v>
      </c>
      <c r="S195" s="188">
        <v>0</v>
      </c>
      <c r="T195" s="189">
        <f>S195*H195</f>
        <v>0</v>
      </c>
      <c r="AR195" s="17" t="s">
        <v>135</v>
      </c>
      <c r="AT195" s="17" t="s">
        <v>131</v>
      </c>
      <c r="AU195" s="17" t="s">
        <v>142</v>
      </c>
      <c r="AY195" s="17" t="s">
        <v>130</v>
      </c>
      <c r="BE195" s="190">
        <f>IF(N195="základní",J195,0)</f>
        <v>0</v>
      </c>
      <c r="BF195" s="190">
        <f>IF(N195="snížená",J195,0)</f>
        <v>0</v>
      </c>
      <c r="BG195" s="190">
        <f>IF(N195="zákl. přenesená",J195,0)</f>
        <v>0</v>
      </c>
      <c r="BH195" s="190">
        <f>IF(N195="sníž. přenesená",J195,0)</f>
        <v>0</v>
      </c>
      <c r="BI195" s="190">
        <f>IF(N195="nulová",J195,0)</f>
        <v>0</v>
      </c>
      <c r="BJ195" s="17" t="s">
        <v>23</v>
      </c>
      <c r="BK195" s="190">
        <f>ROUND(I195*H195,2)</f>
        <v>0</v>
      </c>
      <c r="BL195" s="17" t="s">
        <v>135</v>
      </c>
      <c r="BM195" s="17" t="s">
        <v>949</v>
      </c>
    </row>
    <row r="196" spans="2:51" s="11" customFormat="1" ht="13.5">
      <c r="B196" s="193"/>
      <c r="C196" s="194"/>
      <c r="D196" s="205" t="s">
        <v>146</v>
      </c>
      <c r="E196" s="218" t="s">
        <v>22</v>
      </c>
      <c r="F196" s="219" t="s">
        <v>950</v>
      </c>
      <c r="G196" s="194"/>
      <c r="H196" s="220">
        <v>80.496</v>
      </c>
      <c r="I196" s="199"/>
      <c r="J196" s="194"/>
      <c r="K196" s="194"/>
      <c r="L196" s="200"/>
      <c r="M196" s="201"/>
      <c r="N196" s="202"/>
      <c r="O196" s="202"/>
      <c r="P196" s="202"/>
      <c r="Q196" s="202"/>
      <c r="R196" s="202"/>
      <c r="S196" s="202"/>
      <c r="T196" s="203"/>
      <c r="AT196" s="204" t="s">
        <v>146</v>
      </c>
      <c r="AU196" s="204" t="s">
        <v>142</v>
      </c>
      <c r="AV196" s="11" t="s">
        <v>84</v>
      </c>
      <c r="AW196" s="11" t="s">
        <v>38</v>
      </c>
      <c r="AX196" s="11" t="s">
        <v>23</v>
      </c>
      <c r="AY196" s="204" t="s">
        <v>130</v>
      </c>
    </row>
    <row r="197" spans="2:63" s="10" customFormat="1" ht="37.35" customHeight="1">
      <c r="B197" s="165"/>
      <c r="C197" s="166"/>
      <c r="D197" s="250" t="s">
        <v>74</v>
      </c>
      <c r="E197" s="251" t="s">
        <v>951</v>
      </c>
      <c r="F197" s="251" t="s">
        <v>952</v>
      </c>
      <c r="G197" s="166"/>
      <c r="H197" s="166"/>
      <c r="I197" s="169"/>
      <c r="J197" s="252">
        <f>BK197</f>
        <v>0</v>
      </c>
      <c r="K197" s="166"/>
      <c r="L197" s="171"/>
      <c r="M197" s="172"/>
      <c r="N197" s="173"/>
      <c r="O197" s="173"/>
      <c r="P197" s="174">
        <f>P198+P201+P204+P207</f>
        <v>0</v>
      </c>
      <c r="Q197" s="173"/>
      <c r="R197" s="174">
        <f>R198+R201+R204+R207</f>
        <v>0.832</v>
      </c>
      <c r="S197" s="173"/>
      <c r="T197" s="175">
        <f>T198+T201+T204+T207</f>
        <v>0.6816</v>
      </c>
      <c r="AR197" s="176" t="s">
        <v>84</v>
      </c>
      <c r="AT197" s="177" t="s">
        <v>74</v>
      </c>
      <c r="AU197" s="177" t="s">
        <v>75</v>
      </c>
      <c r="AY197" s="176" t="s">
        <v>130</v>
      </c>
      <c r="BK197" s="178">
        <f>BK198+BK201+BK204+BK207</f>
        <v>0</v>
      </c>
    </row>
    <row r="198" spans="2:63" s="10" customFormat="1" ht="19.9" customHeight="1">
      <c r="B198" s="165"/>
      <c r="C198" s="166"/>
      <c r="D198" s="167" t="s">
        <v>74</v>
      </c>
      <c r="E198" s="191" t="s">
        <v>953</v>
      </c>
      <c r="F198" s="191" t="s">
        <v>954</v>
      </c>
      <c r="G198" s="166"/>
      <c r="H198" s="166"/>
      <c r="I198" s="169"/>
      <c r="J198" s="192">
        <f>BK198</f>
        <v>0</v>
      </c>
      <c r="K198" s="166"/>
      <c r="L198" s="171"/>
      <c r="M198" s="172"/>
      <c r="N198" s="173"/>
      <c r="O198" s="173"/>
      <c r="P198" s="174">
        <f>SUM(P199:P200)</f>
        <v>0</v>
      </c>
      <c r="Q198" s="173"/>
      <c r="R198" s="174">
        <f>SUM(R199:R200)</f>
        <v>0</v>
      </c>
      <c r="S198" s="173"/>
      <c r="T198" s="175">
        <f>SUM(T199:T200)</f>
        <v>0</v>
      </c>
      <c r="AR198" s="176" t="s">
        <v>84</v>
      </c>
      <c r="AT198" s="177" t="s">
        <v>74</v>
      </c>
      <c r="AU198" s="177" t="s">
        <v>23</v>
      </c>
      <c r="AY198" s="176" t="s">
        <v>130</v>
      </c>
      <c r="BK198" s="178">
        <f>SUM(BK199:BK200)</f>
        <v>0</v>
      </c>
    </row>
    <row r="199" spans="2:65" s="1" customFormat="1" ht="31.5" customHeight="1">
      <c r="B199" s="34"/>
      <c r="C199" s="179" t="s">
        <v>303</v>
      </c>
      <c r="D199" s="179" t="s">
        <v>131</v>
      </c>
      <c r="E199" s="180" t="s">
        <v>955</v>
      </c>
      <c r="F199" s="181" t="s">
        <v>956</v>
      </c>
      <c r="G199" s="182" t="s">
        <v>475</v>
      </c>
      <c r="H199" s="183">
        <v>1</v>
      </c>
      <c r="I199" s="184"/>
      <c r="J199" s="185">
        <f>ROUND(I199*H199,2)</f>
        <v>0</v>
      </c>
      <c r="K199" s="181" t="s">
        <v>140</v>
      </c>
      <c r="L199" s="54"/>
      <c r="M199" s="186" t="s">
        <v>22</v>
      </c>
      <c r="N199" s="187" t="s">
        <v>46</v>
      </c>
      <c r="O199" s="35"/>
      <c r="P199" s="188">
        <f>O199*H199</f>
        <v>0</v>
      </c>
      <c r="Q199" s="188">
        <v>0</v>
      </c>
      <c r="R199" s="188">
        <f>Q199*H199</f>
        <v>0</v>
      </c>
      <c r="S199" s="188">
        <v>0</v>
      </c>
      <c r="T199" s="189">
        <f>S199*H199</f>
        <v>0</v>
      </c>
      <c r="AR199" s="17" t="s">
        <v>220</v>
      </c>
      <c r="AT199" s="17" t="s">
        <v>131</v>
      </c>
      <c r="AU199" s="17" t="s">
        <v>84</v>
      </c>
      <c r="AY199" s="17" t="s">
        <v>130</v>
      </c>
      <c r="BE199" s="190">
        <f>IF(N199="základní",J199,0)</f>
        <v>0</v>
      </c>
      <c r="BF199" s="190">
        <f>IF(N199="snížená",J199,0)</f>
        <v>0</v>
      </c>
      <c r="BG199" s="190">
        <f>IF(N199="zákl. přenesená",J199,0)</f>
        <v>0</v>
      </c>
      <c r="BH199" s="190">
        <f>IF(N199="sníž. přenesená",J199,0)</f>
        <v>0</v>
      </c>
      <c r="BI199" s="190">
        <f>IF(N199="nulová",J199,0)</f>
        <v>0</v>
      </c>
      <c r="BJ199" s="17" t="s">
        <v>23</v>
      </c>
      <c r="BK199" s="190">
        <f>ROUND(I199*H199,2)</f>
        <v>0</v>
      </c>
      <c r="BL199" s="17" t="s">
        <v>220</v>
      </c>
      <c r="BM199" s="17" t="s">
        <v>957</v>
      </c>
    </row>
    <row r="200" spans="2:51" s="11" customFormat="1" ht="13.5">
      <c r="B200" s="193"/>
      <c r="C200" s="194"/>
      <c r="D200" s="205" t="s">
        <v>146</v>
      </c>
      <c r="E200" s="218" t="s">
        <v>22</v>
      </c>
      <c r="F200" s="219" t="s">
        <v>23</v>
      </c>
      <c r="G200" s="194"/>
      <c r="H200" s="220">
        <v>1</v>
      </c>
      <c r="I200" s="199"/>
      <c r="J200" s="194"/>
      <c r="K200" s="194"/>
      <c r="L200" s="200"/>
      <c r="M200" s="201"/>
      <c r="N200" s="202"/>
      <c r="O200" s="202"/>
      <c r="P200" s="202"/>
      <c r="Q200" s="202"/>
      <c r="R200" s="202"/>
      <c r="S200" s="202"/>
      <c r="T200" s="203"/>
      <c r="AT200" s="204" t="s">
        <v>146</v>
      </c>
      <c r="AU200" s="204" t="s">
        <v>84</v>
      </c>
      <c r="AV200" s="11" t="s">
        <v>84</v>
      </c>
      <c r="AW200" s="11" t="s">
        <v>38</v>
      </c>
      <c r="AX200" s="11" t="s">
        <v>23</v>
      </c>
      <c r="AY200" s="204" t="s">
        <v>130</v>
      </c>
    </row>
    <row r="201" spans="2:63" s="10" customFormat="1" ht="29.85" customHeight="1">
      <c r="B201" s="165"/>
      <c r="C201" s="166"/>
      <c r="D201" s="167" t="s">
        <v>74</v>
      </c>
      <c r="E201" s="191" t="s">
        <v>958</v>
      </c>
      <c r="F201" s="191" t="s">
        <v>959</v>
      </c>
      <c r="G201" s="166"/>
      <c r="H201" s="166"/>
      <c r="I201" s="169"/>
      <c r="J201" s="192">
        <f>BK201</f>
        <v>0</v>
      </c>
      <c r="K201" s="166"/>
      <c r="L201" s="171"/>
      <c r="M201" s="172"/>
      <c r="N201" s="173"/>
      <c r="O201" s="173"/>
      <c r="P201" s="174">
        <f>SUM(P202:P203)</f>
        <v>0</v>
      </c>
      <c r="Q201" s="173"/>
      <c r="R201" s="174">
        <f>SUM(R202:R203)</f>
        <v>0</v>
      </c>
      <c r="S201" s="173"/>
      <c r="T201" s="175">
        <f>SUM(T202:T203)</f>
        <v>0</v>
      </c>
      <c r="AR201" s="176" t="s">
        <v>84</v>
      </c>
      <c r="AT201" s="177" t="s">
        <v>74</v>
      </c>
      <c r="AU201" s="177" t="s">
        <v>23</v>
      </c>
      <c r="AY201" s="176" t="s">
        <v>130</v>
      </c>
      <c r="BK201" s="178">
        <f>SUM(BK202:BK203)</f>
        <v>0</v>
      </c>
    </row>
    <row r="202" spans="2:65" s="1" customFormat="1" ht="31.5" customHeight="1">
      <c r="B202" s="34"/>
      <c r="C202" s="179" t="s">
        <v>308</v>
      </c>
      <c r="D202" s="179" t="s">
        <v>131</v>
      </c>
      <c r="E202" s="180" t="s">
        <v>960</v>
      </c>
      <c r="F202" s="181" t="s">
        <v>961</v>
      </c>
      <c r="G202" s="182" t="s">
        <v>475</v>
      </c>
      <c r="H202" s="183">
        <v>8</v>
      </c>
      <c r="I202" s="184"/>
      <c r="J202" s="185">
        <f>ROUND(I202*H202,2)</f>
        <v>0</v>
      </c>
      <c r="K202" s="181" t="s">
        <v>22</v>
      </c>
      <c r="L202" s="54"/>
      <c r="M202" s="186" t="s">
        <v>22</v>
      </c>
      <c r="N202" s="187" t="s">
        <v>46</v>
      </c>
      <c r="O202" s="35"/>
      <c r="P202" s="188">
        <f>O202*H202</f>
        <v>0</v>
      </c>
      <c r="Q202" s="188">
        <v>0</v>
      </c>
      <c r="R202" s="188">
        <f>Q202*H202</f>
        <v>0</v>
      </c>
      <c r="S202" s="188">
        <v>0</v>
      </c>
      <c r="T202" s="189">
        <f>S202*H202</f>
        <v>0</v>
      </c>
      <c r="AR202" s="17" t="s">
        <v>220</v>
      </c>
      <c r="AT202" s="17" t="s">
        <v>131</v>
      </c>
      <c r="AU202" s="17" t="s">
        <v>84</v>
      </c>
      <c r="AY202" s="17" t="s">
        <v>130</v>
      </c>
      <c r="BE202" s="190">
        <f>IF(N202="základní",J202,0)</f>
        <v>0</v>
      </c>
      <c r="BF202" s="190">
        <f>IF(N202="snížená",J202,0)</f>
        <v>0</v>
      </c>
      <c r="BG202" s="190">
        <f>IF(N202="zákl. přenesená",J202,0)</f>
        <v>0</v>
      </c>
      <c r="BH202" s="190">
        <f>IF(N202="sníž. přenesená",J202,0)</f>
        <v>0</v>
      </c>
      <c r="BI202" s="190">
        <f>IF(N202="nulová",J202,0)</f>
        <v>0</v>
      </c>
      <c r="BJ202" s="17" t="s">
        <v>23</v>
      </c>
      <c r="BK202" s="190">
        <f>ROUND(I202*H202,2)</f>
        <v>0</v>
      </c>
      <c r="BL202" s="17" t="s">
        <v>220</v>
      </c>
      <c r="BM202" s="17" t="s">
        <v>962</v>
      </c>
    </row>
    <row r="203" spans="2:51" s="11" customFormat="1" ht="13.5">
      <c r="B203" s="193"/>
      <c r="C203" s="194"/>
      <c r="D203" s="205" t="s">
        <v>146</v>
      </c>
      <c r="E203" s="218" t="s">
        <v>22</v>
      </c>
      <c r="F203" s="219" t="s">
        <v>178</v>
      </c>
      <c r="G203" s="194"/>
      <c r="H203" s="220">
        <v>8</v>
      </c>
      <c r="I203" s="199"/>
      <c r="J203" s="194"/>
      <c r="K203" s="194"/>
      <c r="L203" s="200"/>
      <c r="M203" s="201"/>
      <c r="N203" s="202"/>
      <c r="O203" s="202"/>
      <c r="P203" s="202"/>
      <c r="Q203" s="202"/>
      <c r="R203" s="202"/>
      <c r="S203" s="202"/>
      <c r="T203" s="203"/>
      <c r="AT203" s="204" t="s">
        <v>146</v>
      </c>
      <c r="AU203" s="204" t="s">
        <v>84</v>
      </c>
      <c r="AV203" s="11" t="s">
        <v>84</v>
      </c>
      <c r="AW203" s="11" t="s">
        <v>38</v>
      </c>
      <c r="AX203" s="11" t="s">
        <v>23</v>
      </c>
      <c r="AY203" s="204" t="s">
        <v>130</v>
      </c>
    </row>
    <row r="204" spans="2:63" s="10" customFormat="1" ht="29.85" customHeight="1">
      <c r="B204" s="165"/>
      <c r="C204" s="166"/>
      <c r="D204" s="167" t="s">
        <v>74</v>
      </c>
      <c r="E204" s="191" t="s">
        <v>963</v>
      </c>
      <c r="F204" s="191" t="s">
        <v>964</v>
      </c>
      <c r="G204" s="166"/>
      <c r="H204" s="166"/>
      <c r="I204" s="169"/>
      <c r="J204" s="192">
        <f>BK204</f>
        <v>0</v>
      </c>
      <c r="K204" s="166"/>
      <c r="L204" s="171"/>
      <c r="M204" s="172"/>
      <c r="N204" s="173"/>
      <c r="O204" s="173"/>
      <c r="P204" s="174">
        <f>SUM(P205:P206)</f>
        <v>0</v>
      </c>
      <c r="Q204" s="173"/>
      <c r="R204" s="174">
        <f>SUM(R205:R206)</f>
        <v>0</v>
      </c>
      <c r="S204" s="173"/>
      <c r="T204" s="175">
        <f>SUM(T205:T206)</f>
        <v>0</v>
      </c>
      <c r="AR204" s="176" t="s">
        <v>84</v>
      </c>
      <c r="AT204" s="177" t="s">
        <v>74</v>
      </c>
      <c r="AU204" s="177" t="s">
        <v>23</v>
      </c>
      <c r="AY204" s="176" t="s">
        <v>130</v>
      </c>
      <c r="BK204" s="178">
        <f>SUM(BK205:BK206)</f>
        <v>0</v>
      </c>
    </row>
    <row r="205" spans="2:65" s="1" customFormat="1" ht="22.5" customHeight="1">
      <c r="B205" s="34"/>
      <c r="C205" s="179" t="s">
        <v>314</v>
      </c>
      <c r="D205" s="179" t="s">
        <v>131</v>
      </c>
      <c r="E205" s="180" t="s">
        <v>965</v>
      </c>
      <c r="F205" s="181" t="s">
        <v>966</v>
      </c>
      <c r="G205" s="182" t="s">
        <v>475</v>
      </c>
      <c r="H205" s="183">
        <v>8</v>
      </c>
      <c r="I205" s="184"/>
      <c r="J205" s="185">
        <f>ROUND(I205*H205,2)</f>
        <v>0</v>
      </c>
      <c r="K205" s="181" t="s">
        <v>22</v>
      </c>
      <c r="L205" s="54"/>
      <c r="M205" s="186" t="s">
        <v>22</v>
      </c>
      <c r="N205" s="187" t="s">
        <v>46</v>
      </c>
      <c r="O205" s="35"/>
      <c r="P205" s="188">
        <f>O205*H205</f>
        <v>0</v>
      </c>
      <c r="Q205" s="188">
        <v>0</v>
      </c>
      <c r="R205" s="188">
        <f>Q205*H205</f>
        <v>0</v>
      </c>
      <c r="S205" s="188">
        <v>0</v>
      </c>
      <c r="T205" s="189">
        <f>S205*H205</f>
        <v>0</v>
      </c>
      <c r="AR205" s="17" t="s">
        <v>220</v>
      </c>
      <c r="AT205" s="17" t="s">
        <v>131</v>
      </c>
      <c r="AU205" s="17" t="s">
        <v>84</v>
      </c>
      <c r="AY205" s="17" t="s">
        <v>130</v>
      </c>
      <c r="BE205" s="190">
        <f>IF(N205="základní",J205,0)</f>
        <v>0</v>
      </c>
      <c r="BF205" s="190">
        <f>IF(N205="snížená",J205,0)</f>
        <v>0</v>
      </c>
      <c r="BG205" s="190">
        <f>IF(N205="zákl. přenesená",J205,0)</f>
        <v>0</v>
      </c>
      <c r="BH205" s="190">
        <f>IF(N205="sníž. přenesená",J205,0)</f>
        <v>0</v>
      </c>
      <c r="BI205" s="190">
        <f>IF(N205="nulová",J205,0)</f>
        <v>0</v>
      </c>
      <c r="BJ205" s="17" t="s">
        <v>23</v>
      </c>
      <c r="BK205" s="190">
        <f>ROUND(I205*H205,2)</f>
        <v>0</v>
      </c>
      <c r="BL205" s="17" t="s">
        <v>220</v>
      </c>
      <c r="BM205" s="17" t="s">
        <v>967</v>
      </c>
    </row>
    <row r="206" spans="2:51" s="11" customFormat="1" ht="13.5">
      <c r="B206" s="193"/>
      <c r="C206" s="194"/>
      <c r="D206" s="205" t="s">
        <v>146</v>
      </c>
      <c r="E206" s="218" t="s">
        <v>22</v>
      </c>
      <c r="F206" s="219" t="s">
        <v>178</v>
      </c>
      <c r="G206" s="194"/>
      <c r="H206" s="220">
        <v>8</v>
      </c>
      <c r="I206" s="199"/>
      <c r="J206" s="194"/>
      <c r="K206" s="194"/>
      <c r="L206" s="200"/>
      <c r="M206" s="201"/>
      <c r="N206" s="202"/>
      <c r="O206" s="202"/>
      <c r="P206" s="202"/>
      <c r="Q206" s="202"/>
      <c r="R206" s="202"/>
      <c r="S206" s="202"/>
      <c r="T206" s="203"/>
      <c r="AT206" s="204" t="s">
        <v>146</v>
      </c>
      <c r="AU206" s="204" t="s">
        <v>84</v>
      </c>
      <c r="AV206" s="11" t="s">
        <v>84</v>
      </c>
      <c r="AW206" s="11" t="s">
        <v>38</v>
      </c>
      <c r="AX206" s="11" t="s">
        <v>23</v>
      </c>
      <c r="AY206" s="204" t="s">
        <v>130</v>
      </c>
    </row>
    <row r="207" spans="2:63" s="10" customFormat="1" ht="29.85" customHeight="1">
      <c r="B207" s="165"/>
      <c r="C207" s="166"/>
      <c r="D207" s="167" t="s">
        <v>74</v>
      </c>
      <c r="E207" s="191" t="s">
        <v>968</v>
      </c>
      <c r="F207" s="191" t="s">
        <v>969</v>
      </c>
      <c r="G207" s="166"/>
      <c r="H207" s="166"/>
      <c r="I207" s="169"/>
      <c r="J207" s="192">
        <f>BK207</f>
        <v>0</v>
      </c>
      <c r="K207" s="166"/>
      <c r="L207" s="171"/>
      <c r="M207" s="172"/>
      <c r="N207" s="173"/>
      <c r="O207" s="173"/>
      <c r="P207" s="174">
        <f>SUM(P208:P229)</f>
        <v>0</v>
      </c>
      <c r="Q207" s="173"/>
      <c r="R207" s="174">
        <f>SUM(R208:R229)</f>
        <v>0.832</v>
      </c>
      <c r="S207" s="173"/>
      <c r="T207" s="175">
        <f>SUM(T208:T229)</f>
        <v>0.6816</v>
      </c>
      <c r="AR207" s="176" t="s">
        <v>84</v>
      </c>
      <c r="AT207" s="177" t="s">
        <v>74</v>
      </c>
      <c r="AU207" s="177" t="s">
        <v>23</v>
      </c>
      <c r="AY207" s="176" t="s">
        <v>130</v>
      </c>
      <c r="BK207" s="178">
        <f>SUM(BK208:BK229)</f>
        <v>0</v>
      </c>
    </row>
    <row r="208" spans="2:65" s="1" customFormat="1" ht="31.5" customHeight="1">
      <c r="B208" s="34"/>
      <c r="C208" s="179" t="s">
        <v>320</v>
      </c>
      <c r="D208" s="179" t="s">
        <v>131</v>
      </c>
      <c r="E208" s="180" t="s">
        <v>970</v>
      </c>
      <c r="F208" s="181" t="s">
        <v>971</v>
      </c>
      <c r="G208" s="182" t="s">
        <v>475</v>
      </c>
      <c r="H208" s="183">
        <v>8</v>
      </c>
      <c r="I208" s="184"/>
      <c r="J208" s="185">
        <f>ROUND(I208*H208,2)</f>
        <v>0</v>
      </c>
      <c r="K208" s="181" t="s">
        <v>22</v>
      </c>
      <c r="L208" s="54"/>
      <c r="M208" s="186" t="s">
        <v>22</v>
      </c>
      <c r="N208" s="187" t="s">
        <v>46</v>
      </c>
      <c r="O208" s="35"/>
      <c r="P208" s="188">
        <f>O208*H208</f>
        <v>0</v>
      </c>
      <c r="Q208" s="188">
        <v>0</v>
      </c>
      <c r="R208" s="188">
        <f>Q208*H208</f>
        <v>0</v>
      </c>
      <c r="S208" s="188">
        <v>0.01</v>
      </c>
      <c r="T208" s="189">
        <f>S208*H208</f>
        <v>0.08</v>
      </c>
      <c r="AR208" s="17" t="s">
        <v>488</v>
      </c>
      <c r="AT208" s="17" t="s">
        <v>131</v>
      </c>
      <c r="AU208" s="17" t="s">
        <v>84</v>
      </c>
      <c r="AY208" s="17" t="s">
        <v>130</v>
      </c>
      <c r="BE208" s="190">
        <f>IF(N208="základní",J208,0)</f>
        <v>0</v>
      </c>
      <c r="BF208" s="190">
        <f>IF(N208="snížená",J208,0)</f>
        <v>0</v>
      </c>
      <c r="BG208" s="190">
        <f>IF(N208="zákl. přenesená",J208,0)</f>
        <v>0</v>
      </c>
      <c r="BH208" s="190">
        <f>IF(N208="sníž. přenesená",J208,0)</f>
        <v>0</v>
      </c>
      <c r="BI208" s="190">
        <f>IF(N208="nulová",J208,0)</f>
        <v>0</v>
      </c>
      <c r="BJ208" s="17" t="s">
        <v>23</v>
      </c>
      <c r="BK208" s="190">
        <f>ROUND(I208*H208,2)</f>
        <v>0</v>
      </c>
      <c r="BL208" s="17" t="s">
        <v>488</v>
      </c>
      <c r="BM208" s="17" t="s">
        <v>972</v>
      </c>
    </row>
    <row r="209" spans="2:51" s="11" customFormat="1" ht="13.5">
      <c r="B209" s="193"/>
      <c r="C209" s="194"/>
      <c r="D209" s="195" t="s">
        <v>146</v>
      </c>
      <c r="E209" s="196" t="s">
        <v>22</v>
      </c>
      <c r="F209" s="197" t="s">
        <v>178</v>
      </c>
      <c r="G209" s="194"/>
      <c r="H209" s="198">
        <v>8</v>
      </c>
      <c r="I209" s="199"/>
      <c r="J209" s="194"/>
      <c r="K209" s="194"/>
      <c r="L209" s="200"/>
      <c r="M209" s="201"/>
      <c r="N209" s="202"/>
      <c r="O209" s="202"/>
      <c r="P209" s="202"/>
      <c r="Q209" s="202"/>
      <c r="R209" s="202"/>
      <c r="S209" s="202"/>
      <c r="T209" s="203"/>
      <c r="AT209" s="204" t="s">
        <v>146</v>
      </c>
      <c r="AU209" s="204" t="s">
        <v>84</v>
      </c>
      <c r="AV209" s="11" t="s">
        <v>84</v>
      </c>
      <c r="AW209" s="11" t="s">
        <v>38</v>
      </c>
      <c r="AX209" s="11" t="s">
        <v>23</v>
      </c>
      <c r="AY209" s="204" t="s">
        <v>130</v>
      </c>
    </row>
    <row r="210" spans="2:65" s="1" customFormat="1" ht="31.5" customHeight="1">
      <c r="B210" s="34"/>
      <c r="C210" s="179" t="s">
        <v>327</v>
      </c>
      <c r="D210" s="179" t="s">
        <v>131</v>
      </c>
      <c r="E210" s="180" t="s">
        <v>973</v>
      </c>
      <c r="F210" s="181" t="s">
        <v>974</v>
      </c>
      <c r="G210" s="182" t="s">
        <v>475</v>
      </c>
      <c r="H210" s="183">
        <v>8</v>
      </c>
      <c r="I210" s="184"/>
      <c r="J210" s="185">
        <f>ROUND(I210*H210,2)</f>
        <v>0</v>
      </c>
      <c r="K210" s="181" t="s">
        <v>22</v>
      </c>
      <c r="L210" s="54"/>
      <c r="M210" s="186" t="s">
        <v>22</v>
      </c>
      <c r="N210" s="187" t="s">
        <v>46</v>
      </c>
      <c r="O210" s="35"/>
      <c r="P210" s="188">
        <f>O210*H210</f>
        <v>0</v>
      </c>
      <c r="Q210" s="188">
        <v>0</v>
      </c>
      <c r="R210" s="188">
        <f>Q210*H210</f>
        <v>0</v>
      </c>
      <c r="S210" s="188">
        <v>0.0752</v>
      </c>
      <c r="T210" s="189">
        <f>S210*H210</f>
        <v>0.6016</v>
      </c>
      <c r="AR210" s="17" t="s">
        <v>220</v>
      </c>
      <c r="AT210" s="17" t="s">
        <v>131</v>
      </c>
      <c r="AU210" s="17" t="s">
        <v>84</v>
      </c>
      <c r="AY210" s="17" t="s">
        <v>130</v>
      </c>
      <c r="BE210" s="190">
        <f>IF(N210="základní",J210,0)</f>
        <v>0</v>
      </c>
      <c r="BF210" s="190">
        <f>IF(N210="snížená",J210,0)</f>
        <v>0</v>
      </c>
      <c r="BG210" s="190">
        <f>IF(N210="zákl. přenesená",J210,0)</f>
        <v>0</v>
      </c>
      <c r="BH210" s="190">
        <f>IF(N210="sníž. přenesená",J210,0)</f>
        <v>0</v>
      </c>
      <c r="BI210" s="190">
        <f>IF(N210="nulová",J210,0)</f>
        <v>0</v>
      </c>
      <c r="BJ210" s="17" t="s">
        <v>23</v>
      </c>
      <c r="BK210" s="190">
        <f>ROUND(I210*H210,2)</f>
        <v>0</v>
      </c>
      <c r="BL210" s="17" t="s">
        <v>220</v>
      </c>
      <c r="BM210" s="17" t="s">
        <v>975</v>
      </c>
    </row>
    <row r="211" spans="2:51" s="11" customFormat="1" ht="13.5">
      <c r="B211" s="193"/>
      <c r="C211" s="194"/>
      <c r="D211" s="195" t="s">
        <v>146</v>
      </c>
      <c r="E211" s="196" t="s">
        <v>22</v>
      </c>
      <c r="F211" s="197" t="s">
        <v>178</v>
      </c>
      <c r="G211" s="194"/>
      <c r="H211" s="198">
        <v>8</v>
      </c>
      <c r="I211" s="199"/>
      <c r="J211" s="194"/>
      <c r="K211" s="194"/>
      <c r="L211" s="200"/>
      <c r="M211" s="201"/>
      <c r="N211" s="202"/>
      <c r="O211" s="202"/>
      <c r="P211" s="202"/>
      <c r="Q211" s="202"/>
      <c r="R211" s="202"/>
      <c r="S211" s="202"/>
      <c r="T211" s="203"/>
      <c r="AT211" s="204" t="s">
        <v>146</v>
      </c>
      <c r="AU211" s="204" t="s">
        <v>84</v>
      </c>
      <c r="AV211" s="11" t="s">
        <v>84</v>
      </c>
      <c r="AW211" s="11" t="s">
        <v>38</v>
      </c>
      <c r="AX211" s="11" t="s">
        <v>23</v>
      </c>
      <c r="AY211" s="204" t="s">
        <v>130</v>
      </c>
    </row>
    <row r="212" spans="2:65" s="1" customFormat="1" ht="22.5" customHeight="1">
      <c r="B212" s="34"/>
      <c r="C212" s="179" t="s">
        <v>333</v>
      </c>
      <c r="D212" s="179" t="s">
        <v>131</v>
      </c>
      <c r="E212" s="180" t="s">
        <v>976</v>
      </c>
      <c r="F212" s="181" t="s">
        <v>977</v>
      </c>
      <c r="G212" s="182" t="s">
        <v>274</v>
      </c>
      <c r="H212" s="183">
        <v>474</v>
      </c>
      <c r="I212" s="184"/>
      <c r="J212" s="185">
        <f>ROUND(I212*H212,2)</f>
        <v>0</v>
      </c>
      <c r="K212" s="181" t="s">
        <v>22</v>
      </c>
      <c r="L212" s="54"/>
      <c r="M212" s="186" t="s">
        <v>22</v>
      </c>
      <c r="N212" s="187" t="s">
        <v>46</v>
      </c>
      <c r="O212" s="35"/>
      <c r="P212" s="188">
        <f>O212*H212</f>
        <v>0</v>
      </c>
      <c r="Q212" s="188">
        <v>0</v>
      </c>
      <c r="R212" s="188">
        <f>Q212*H212</f>
        <v>0</v>
      </c>
      <c r="S212" s="188">
        <v>0</v>
      </c>
      <c r="T212" s="189">
        <f>S212*H212</f>
        <v>0</v>
      </c>
      <c r="AR212" s="17" t="s">
        <v>488</v>
      </c>
      <c r="AT212" s="17" t="s">
        <v>131</v>
      </c>
      <c r="AU212" s="17" t="s">
        <v>84</v>
      </c>
      <c r="AY212" s="17" t="s">
        <v>130</v>
      </c>
      <c r="BE212" s="190">
        <f>IF(N212="základní",J212,0)</f>
        <v>0</v>
      </c>
      <c r="BF212" s="190">
        <f>IF(N212="snížená",J212,0)</f>
        <v>0</v>
      </c>
      <c r="BG212" s="190">
        <f>IF(N212="zákl. přenesená",J212,0)</f>
        <v>0</v>
      </c>
      <c r="BH212" s="190">
        <f>IF(N212="sníž. přenesená",J212,0)</f>
        <v>0</v>
      </c>
      <c r="BI212" s="190">
        <f>IF(N212="nulová",J212,0)</f>
        <v>0</v>
      </c>
      <c r="BJ212" s="17" t="s">
        <v>23</v>
      </c>
      <c r="BK212" s="190">
        <f>ROUND(I212*H212,2)</f>
        <v>0</v>
      </c>
      <c r="BL212" s="17" t="s">
        <v>488</v>
      </c>
      <c r="BM212" s="17" t="s">
        <v>978</v>
      </c>
    </row>
    <row r="213" spans="2:51" s="11" customFormat="1" ht="13.5">
      <c r="B213" s="193"/>
      <c r="C213" s="194"/>
      <c r="D213" s="205" t="s">
        <v>146</v>
      </c>
      <c r="E213" s="218" t="s">
        <v>22</v>
      </c>
      <c r="F213" s="219" t="s">
        <v>979</v>
      </c>
      <c r="G213" s="194"/>
      <c r="H213" s="220">
        <v>80</v>
      </c>
      <c r="I213" s="199"/>
      <c r="J213" s="194"/>
      <c r="K213" s="194"/>
      <c r="L213" s="200"/>
      <c r="M213" s="201"/>
      <c r="N213" s="202"/>
      <c r="O213" s="202"/>
      <c r="P213" s="202"/>
      <c r="Q213" s="202"/>
      <c r="R213" s="202"/>
      <c r="S213" s="202"/>
      <c r="T213" s="203"/>
      <c r="AT213" s="204" t="s">
        <v>146</v>
      </c>
      <c r="AU213" s="204" t="s">
        <v>84</v>
      </c>
      <c r="AV213" s="11" t="s">
        <v>84</v>
      </c>
      <c r="AW213" s="11" t="s">
        <v>38</v>
      </c>
      <c r="AX213" s="11" t="s">
        <v>75</v>
      </c>
      <c r="AY213" s="204" t="s">
        <v>130</v>
      </c>
    </row>
    <row r="214" spans="2:51" s="11" customFormat="1" ht="13.5">
      <c r="B214" s="193"/>
      <c r="C214" s="194"/>
      <c r="D214" s="205" t="s">
        <v>146</v>
      </c>
      <c r="E214" s="218" t="s">
        <v>22</v>
      </c>
      <c r="F214" s="219" t="s">
        <v>980</v>
      </c>
      <c r="G214" s="194"/>
      <c r="H214" s="220">
        <v>394</v>
      </c>
      <c r="I214" s="199"/>
      <c r="J214" s="194"/>
      <c r="K214" s="194"/>
      <c r="L214" s="200"/>
      <c r="M214" s="201"/>
      <c r="N214" s="202"/>
      <c r="O214" s="202"/>
      <c r="P214" s="202"/>
      <c r="Q214" s="202"/>
      <c r="R214" s="202"/>
      <c r="S214" s="202"/>
      <c r="T214" s="203"/>
      <c r="AT214" s="204" t="s">
        <v>146</v>
      </c>
      <c r="AU214" s="204" t="s">
        <v>84</v>
      </c>
      <c r="AV214" s="11" t="s">
        <v>84</v>
      </c>
      <c r="AW214" s="11" t="s">
        <v>38</v>
      </c>
      <c r="AX214" s="11" t="s">
        <v>75</v>
      </c>
      <c r="AY214" s="204" t="s">
        <v>130</v>
      </c>
    </row>
    <row r="215" spans="2:51" s="13" customFormat="1" ht="13.5">
      <c r="B215" s="221"/>
      <c r="C215" s="222"/>
      <c r="D215" s="195" t="s">
        <v>146</v>
      </c>
      <c r="E215" s="223" t="s">
        <v>22</v>
      </c>
      <c r="F215" s="224" t="s">
        <v>177</v>
      </c>
      <c r="G215" s="222"/>
      <c r="H215" s="225">
        <v>474</v>
      </c>
      <c r="I215" s="226"/>
      <c r="J215" s="222"/>
      <c r="K215" s="222"/>
      <c r="L215" s="227"/>
      <c r="M215" s="228"/>
      <c r="N215" s="229"/>
      <c r="O215" s="229"/>
      <c r="P215" s="229"/>
      <c r="Q215" s="229"/>
      <c r="R215" s="229"/>
      <c r="S215" s="229"/>
      <c r="T215" s="230"/>
      <c r="AT215" s="231" t="s">
        <v>146</v>
      </c>
      <c r="AU215" s="231" t="s">
        <v>84</v>
      </c>
      <c r="AV215" s="13" t="s">
        <v>135</v>
      </c>
      <c r="AW215" s="13" t="s">
        <v>38</v>
      </c>
      <c r="AX215" s="13" t="s">
        <v>23</v>
      </c>
      <c r="AY215" s="231" t="s">
        <v>130</v>
      </c>
    </row>
    <row r="216" spans="2:65" s="1" customFormat="1" ht="31.5" customHeight="1">
      <c r="B216" s="34"/>
      <c r="C216" s="179" t="s">
        <v>338</v>
      </c>
      <c r="D216" s="179" t="s">
        <v>131</v>
      </c>
      <c r="E216" s="180" t="s">
        <v>981</v>
      </c>
      <c r="F216" s="181" t="s">
        <v>982</v>
      </c>
      <c r="G216" s="182" t="s">
        <v>155</v>
      </c>
      <c r="H216" s="183">
        <v>8</v>
      </c>
      <c r="I216" s="184"/>
      <c r="J216" s="185">
        <f>ROUND(I216*H216,2)</f>
        <v>0</v>
      </c>
      <c r="K216" s="181" t="s">
        <v>22</v>
      </c>
      <c r="L216" s="54"/>
      <c r="M216" s="186" t="s">
        <v>22</v>
      </c>
      <c r="N216" s="187" t="s">
        <v>46</v>
      </c>
      <c r="O216" s="35"/>
      <c r="P216" s="188">
        <f>O216*H216</f>
        <v>0</v>
      </c>
      <c r="Q216" s="188">
        <v>0</v>
      </c>
      <c r="R216" s="188">
        <f>Q216*H216</f>
        <v>0</v>
      </c>
      <c r="S216" s="188">
        <v>0</v>
      </c>
      <c r="T216" s="189">
        <f>S216*H216</f>
        <v>0</v>
      </c>
      <c r="AR216" s="17" t="s">
        <v>488</v>
      </c>
      <c r="AT216" s="17" t="s">
        <v>131</v>
      </c>
      <c r="AU216" s="17" t="s">
        <v>84</v>
      </c>
      <c r="AY216" s="17" t="s">
        <v>130</v>
      </c>
      <c r="BE216" s="190">
        <f>IF(N216="základní",J216,0)</f>
        <v>0</v>
      </c>
      <c r="BF216" s="190">
        <f>IF(N216="snížená",J216,0)</f>
        <v>0</v>
      </c>
      <c r="BG216" s="190">
        <f>IF(N216="zákl. přenesená",J216,0)</f>
        <v>0</v>
      </c>
      <c r="BH216" s="190">
        <f>IF(N216="sníž. přenesená",J216,0)</f>
        <v>0</v>
      </c>
      <c r="BI216" s="190">
        <f>IF(N216="nulová",J216,0)</f>
        <v>0</v>
      </c>
      <c r="BJ216" s="17" t="s">
        <v>23</v>
      </c>
      <c r="BK216" s="190">
        <f>ROUND(I216*H216,2)</f>
        <v>0</v>
      </c>
      <c r="BL216" s="17" t="s">
        <v>488</v>
      </c>
      <c r="BM216" s="17" t="s">
        <v>983</v>
      </c>
    </row>
    <row r="217" spans="2:51" s="11" customFormat="1" ht="13.5">
      <c r="B217" s="193"/>
      <c r="C217" s="194"/>
      <c r="D217" s="195" t="s">
        <v>146</v>
      </c>
      <c r="E217" s="196" t="s">
        <v>22</v>
      </c>
      <c r="F217" s="197" t="s">
        <v>178</v>
      </c>
      <c r="G217" s="194"/>
      <c r="H217" s="198">
        <v>8</v>
      </c>
      <c r="I217" s="199"/>
      <c r="J217" s="194"/>
      <c r="K217" s="194"/>
      <c r="L217" s="200"/>
      <c r="M217" s="201"/>
      <c r="N217" s="202"/>
      <c r="O217" s="202"/>
      <c r="P217" s="202"/>
      <c r="Q217" s="202"/>
      <c r="R217" s="202"/>
      <c r="S217" s="202"/>
      <c r="T217" s="203"/>
      <c r="AT217" s="204" t="s">
        <v>146</v>
      </c>
      <c r="AU217" s="204" t="s">
        <v>84</v>
      </c>
      <c r="AV217" s="11" t="s">
        <v>84</v>
      </c>
      <c r="AW217" s="11" t="s">
        <v>38</v>
      </c>
      <c r="AX217" s="11" t="s">
        <v>23</v>
      </c>
      <c r="AY217" s="204" t="s">
        <v>130</v>
      </c>
    </row>
    <row r="218" spans="2:65" s="1" customFormat="1" ht="31.5" customHeight="1">
      <c r="B218" s="34"/>
      <c r="C218" s="179" t="s">
        <v>346</v>
      </c>
      <c r="D218" s="179" t="s">
        <v>131</v>
      </c>
      <c r="E218" s="180" t="s">
        <v>984</v>
      </c>
      <c r="F218" s="181" t="s">
        <v>985</v>
      </c>
      <c r="G218" s="182" t="s">
        <v>475</v>
      </c>
      <c r="H218" s="183">
        <v>8</v>
      </c>
      <c r="I218" s="184"/>
      <c r="J218" s="185">
        <f>ROUND(I218*H218,2)</f>
        <v>0</v>
      </c>
      <c r="K218" s="181" t="s">
        <v>140</v>
      </c>
      <c r="L218" s="54"/>
      <c r="M218" s="186" t="s">
        <v>22</v>
      </c>
      <c r="N218" s="187" t="s">
        <v>46</v>
      </c>
      <c r="O218" s="35"/>
      <c r="P218" s="188">
        <f>O218*H218</f>
        <v>0</v>
      </c>
      <c r="Q218" s="188">
        <v>0</v>
      </c>
      <c r="R218" s="188">
        <f>Q218*H218</f>
        <v>0</v>
      </c>
      <c r="S218" s="188">
        <v>0</v>
      </c>
      <c r="T218" s="189">
        <f>S218*H218</f>
        <v>0</v>
      </c>
      <c r="AR218" s="17" t="s">
        <v>220</v>
      </c>
      <c r="AT218" s="17" t="s">
        <v>131</v>
      </c>
      <c r="AU218" s="17" t="s">
        <v>84</v>
      </c>
      <c r="AY218" s="17" t="s">
        <v>130</v>
      </c>
      <c r="BE218" s="190">
        <f>IF(N218="základní",J218,0)</f>
        <v>0</v>
      </c>
      <c r="BF218" s="190">
        <f>IF(N218="snížená",J218,0)</f>
        <v>0</v>
      </c>
      <c r="BG218" s="190">
        <f>IF(N218="zákl. přenesená",J218,0)</f>
        <v>0</v>
      </c>
      <c r="BH218" s="190">
        <f>IF(N218="sníž. přenesená",J218,0)</f>
        <v>0</v>
      </c>
      <c r="BI218" s="190">
        <f>IF(N218="nulová",J218,0)</f>
        <v>0</v>
      </c>
      <c r="BJ218" s="17" t="s">
        <v>23</v>
      </c>
      <c r="BK218" s="190">
        <f>ROUND(I218*H218,2)</f>
        <v>0</v>
      </c>
      <c r="BL218" s="17" t="s">
        <v>220</v>
      </c>
      <c r="BM218" s="17" t="s">
        <v>986</v>
      </c>
    </row>
    <row r="219" spans="2:51" s="11" customFormat="1" ht="13.5">
      <c r="B219" s="193"/>
      <c r="C219" s="194"/>
      <c r="D219" s="195" t="s">
        <v>146</v>
      </c>
      <c r="E219" s="196" t="s">
        <v>22</v>
      </c>
      <c r="F219" s="197" t="s">
        <v>178</v>
      </c>
      <c r="G219" s="194"/>
      <c r="H219" s="198">
        <v>8</v>
      </c>
      <c r="I219" s="199"/>
      <c r="J219" s="194"/>
      <c r="K219" s="194"/>
      <c r="L219" s="200"/>
      <c r="M219" s="201"/>
      <c r="N219" s="202"/>
      <c r="O219" s="202"/>
      <c r="P219" s="202"/>
      <c r="Q219" s="202"/>
      <c r="R219" s="202"/>
      <c r="S219" s="202"/>
      <c r="T219" s="203"/>
      <c r="AT219" s="204" t="s">
        <v>146</v>
      </c>
      <c r="AU219" s="204" t="s">
        <v>84</v>
      </c>
      <c r="AV219" s="11" t="s">
        <v>84</v>
      </c>
      <c r="AW219" s="11" t="s">
        <v>38</v>
      </c>
      <c r="AX219" s="11" t="s">
        <v>23</v>
      </c>
      <c r="AY219" s="204" t="s">
        <v>130</v>
      </c>
    </row>
    <row r="220" spans="2:65" s="1" customFormat="1" ht="31.5" customHeight="1">
      <c r="B220" s="34"/>
      <c r="C220" s="232" t="s">
        <v>351</v>
      </c>
      <c r="D220" s="232" t="s">
        <v>321</v>
      </c>
      <c r="E220" s="233" t="s">
        <v>987</v>
      </c>
      <c r="F220" s="234" t="s">
        <v>988</v>
      </c>
      <c r="G220" s="235" t="s">
        <v>475</v>
      </c>
      <c r="H220" s="236">
        <v>8</v>
      </c>
      <c r="I220" s="237"/>
      <c r="J220" s="238">
        <f>ROUND(I220*H220,2)</f>
        <v>0</v>
      </c>
      <c r="K220" s="234" t="s">
        <v>22</v>
      </c>
      <c r="L220" s="239"/>
      <c r="M220" s="240" t="s">
        <v>22</v>
      </c>
      <c r="N220" s="241" t="s">
        <v>46</v>
      </c>
      <c r="O220" s="35"/>
      <c r="P220" s="188">
        <f>O220*H220</f>
        <v>0</v>
      </c>
      <c r="Q220" s="188">
        <v>0.094</v>
      </c>
      <c r="R220" s="188">
        <f>Q220*H220</f>
        <v>0.752</v>
      </c>
      <c r="S220" s="188">
        <v>0</v>
      </c>
      <c r="T220" s="189">
        <f>S220*H220</f>
        <v>0</v>
      </c>
      <c r="AR220" s="17" t="s">
        <v>308</v>
      </c>
      <c r="AT220" s="17" t="s">
        <v>321</v>
      </c>
      <c r="AU220" s="17" t="s">
        <v>84</v>
      </c>
      <c r="AY220" s="17" t="s">
        <v>130</v>
      </c>
      <c r="BE220" s="190">
        <f>IF(N220="základní",J220,0)</f>
        <v>0</v>
      </c>
      <c r="BF220" s="190">
        <f>IF(N220="snížená",J220,0)</f>
        <v>0</v>
      </c>
      <c r="BG220" s="190">
        <f>IF(N220="zákl. přenesená",J220,0)</f>
        <v>0</v>
      </c>
      <c r="BH220" s="190">
        <f>IF(N220="sníž. přenesená",J220,0)</f>
        <v>0</v>
      </c>
      <c r="BI220" s="190">
        <f>IF(N220="nulová",J220,0)</f>
        <v>0</v>
      </c>
      <c r="BJ220" s="17" t="s">
        <v>23</v>
      </c>
      <c r="BK220" s="190">
        <f>ROUND(I220*H220,2)</f>
        <v>0</v>
      </c>
      <c r="BL220" s="17" t="s">
        <v>220</v>
      </c>
      <c r="BM220" s="17" t="s">
        <v>989</v>
      </c>
    </row>
    <row r="221" spans="2:51" s="11" customFormat="1" ht="13.5">
      <c r="B221" s="193"/>
      <c r="C221" s="194"/>
      <c r="D221" s="195" t="s">
        <v>146</v>
      </c>
      <c r="E221" s="196" t="s">
        <v>22</v>
      </c>
      <c r="F221" s="197" t="s">
        <v>178</v>
      </c>
      <c r="G221" s="194"/>
      <c r="H221" s="198">
        <v>8</v>
      </c>
      <c r="I221" s="199"/>
      <c r="J221" s="194"/>
      <c r="K221" s="194"/>
      <c r="L221" s="200"/>
      <c r="M221" s="201"/>
      <c r="N221" s="202"/>
      <c r="O221" s="202"/>
      <c r="P221" s="202"/>
      <c r="Q221" s="202"/>
      <c r="R221" s="202"/>
      <c r="S221" s="202"/>
      <c r="T221" s="203"/>
      <c r="AT221" s="204" t="s">
        <v>146</v>
      </c>
      <c r="AU221" s="204" t="s">
        <v>84</v>
      </c>
      <c r="AV221" s="11" t="s">
        <v>84</v>
      </c>
      <c r="AW221" s="11" t="s">
        <v>38</v>
      </c>
      <c r="AX221" s="11" t="s">
        <v>23</v>
      </c>
      <c r="AY221" s="204" t="s">
        <v>130</v>
      </c>
    </row>
    <row r="222" spans="2:65" s="1" customFormat="1" ht="31.5" customHeight="1">
      <c r="B222" s="34"/>
      <c r="C222" s="179" t="s">
        <v>356</v>
      </c>
      <c r="D222" s="179" t="s">
        <v>131</v>
      </c>
      <c r="E222" s="180" t="s">
        <v>990</v>
      </c>
      <c r="F222" s="181" t="s">
        <v>991</v>
      </c>
      <c r="G222" s="182" t="s">
        <v>475</v>
      </c>
      <c r="H222" s="183">
        <v>8</v>
      </c>
      <c r="I222" s="184"/>
      <c r="J222" s="185">
        <f>ROUND(I222*H222,2)</f>
        <v>0</v>
      </c>
      <c r="K222" s="181" t="s">
        <v>140</v>
      </c>
      <c r="L222" s="54"/>
      <c r="M222" s="186" t="s">
        <v>22</v>
      </c>
      <c r="N222" s="187" t="s">
        <v>46</v>
      </c>
      <c r="O222" s="35"/>
      <c r="P222" s="188">
        <f>O222*H222</f>
        <v>0</v>
      </c>
      <c r="Q222" s="188">
        <v>0</v>
      </c>
      <c r="R222" s="188">
        <f>Q222*H222</f>
        <v>0</v>
      </c>
      <c r="S222" s="188">
        <v>0</v>
      </c>
      <c r="T222" s="189">
        <f>S222*H222</f>
        <v>0</v>
      </c>
      <c r="AR222" s="17" t="s">
        <v>488</v>
      </c>
      <c r="AT222" s="17" t="s">
        <v>131</v>
      </c>
      <c r="AU222" s="17" t="s">
        <v>84</v>
      </c>
      <c r="AY222" s="17" t="s">
        <v>130</v>
      </c>
      <c r="BE222" s="190">
        <f>IF(N222="základní",J222,0)</f>
        <v>0</v>
      </c>
      <c r="BF222" s="190">
        <f>IF(N222="snížená",J222,0)</f>
        <v>0</v>
      </c>
      <c r="BG222" s="190">
        <f>IF(N222="zákl. přenesená",J222,0)</f>
        <v>0</v>
      </c>
      <c r="BH222" s="190">
        <f>IF(N222="sníž. přenesená",J222,0)</f>
        <v>0</v>
      </c>
      <c r="BI222" s="190">
        <f>IF(N222="nulová",J222,0)</f>
        <v>0</v>
      </c>
      <c r="BJ222" s="17" t="s">
        <v>23</v>
      </c>
      <c r="BK222" s="190">
        <f>ROUND(I222*H222,2)</f>
        <v>0</v>
      </c>
      <c r="BL222" s="17" t="s">
        <v>488</v>
      </c>
      <c r="BM222" s="17" t="s">
        <v>992</v>
      </c>
    </row>
    <row r="223" spans="2:51" s="11" customFormat="1" ht="13.5">
      <c r="B223" s="193"/>
      <c r="C223" s="194"/>
      <c r="D223" s="195" t="s">
        <v>146</v>
      </c>
      <c r="E223" s="196" t="s">
        <v>22</v>
      </c>
      <c r="F223" s="197" t="s">
        <v>178</v>
      </c>
      <c r="G223" s="194"/>
      <c r="H223" s="198">
        <v>8</v>
      </c>
      <c r="I223" s="199"/>
      <c r="J223" s="194"/>
      <c r="K223" s="194"/>
      <c r="L223" s="200"/>
      <c r="M223" s="201"/>
      <c r="N223" s="202"/>
      <c r="O223" s="202"/>
      <c r="P223" s="202"/>
      <c r="Q223" s="202"/>
      <c r="R223" s="202"/>
      <c r="S223" s="202"/>
      <c r="T223" s="203"/>
      <c r="AT223" s="204" t="s">
        <v>146</v>
      </c>
      <c r="AU223" s="204" t="s">
        <v>84</v>
      </c>
      <c r="AV223" s="11" t="s">
        <v>84</v>
      </c>
      <c r="AW223" s="11" t="s">
        <v>38</v>
      </c>
      <c r="AX223" s="11" t="s">
        <v>23</v>
      </c>
      <c r="AY223" s="204" t="s">
        <v>130</v>
      </c>
    </row>
    <row r="224" spans="2:65" s="1" customFormat="1" ht="22.5" customHeight="1">
      <c r="B224" s="34"/>
      <c r="C224" s="232" t="s">
        <v>361</v>
      </c>
      <c r="D224" s="232" t="s">
        <v>321</v>
      </c>
      <c r="E224" s="233" t="s">
        <v>993</v>
      </c>
      <c r="F224" s="234" t="s">
        <v>994</v>
      </c>
      <c r="G224" s="235" t="s">
        <v>475</v>
      </c>
      <c r="H224" s="236">
        <v>8</v>
      </c>
      <c r="I224" s="237"/>
      <c r="J224" s="238">
        <f>ROUND(I224*H224,2)</f>
        <v>0</v>
      </c>
      <c r="K224" s="234" t="s">
        <v>22</v>
      </c>
      <c r="L224" s="239"/>
      <c r="M224" s="240" t="s">
        <v>22</v>
      </c>
      <c r="N224" s="241" t="s">
        <v>46</v>
      </c>
      <c r="O224" s="35"/>
      <c r="P224" s="188">
        <f>O224*H224</f>
        <v>0</v>
      </c>
      <c r="Q224" s="188">
        <v>0.01</v>
      </c>
      <c r="R224" s="188">
        <f>Q224*H224</f>
        <v>0.08</v>
      </c>
      <c r="S224" s="188">
        <v>0</v>
      </c>
      <c r="T224" s="189">
        <f>S224*H224</f>
        <v>0</v>
      </c>
      <c r="AR224" s="17" t="s">
        <v>995</v>
      </c>
      <c r="AT224" s="17" t="s">
        <v>321</v>
      </c>
      <c r="AU224" s="17" t="s">
        <v>84</v>
      </c>
      <c r="AY224" s="17" t="s">
        <v>130</v>
      </c>
      <c r="BE224" s="190">
        <f>IF(N224="základní",J224,0)</f>
        <v>0</v>
      </c>
      <c r="BF224" s="190">
        <f>IF(N224="snížená",J224,0)</f>
        <v>0</v>
      </c>
      <c r="BG224" s="190">
        <f>IF(N224="zákl. přenesená",J224,0)</f>
        <v>0</v>
      </c>
      <c r="BH224" s="190">
        <f>IF(N224="sníž. přenesená",J224,0)</f>
        <v>0</v>
      </c>
      <c r="BI224" s="190">
        <f>IF(N224="nulová",J224,0)</f>
        <v>0</v>
      </c>
      <c r="BJ224" s="17" t="s">
        <v>23</v>
      </c>
      <c r="BK224" s="190">
        <f>ROUND(I224*H224,2)</f>
        <v>0</v>
      </c>
      <c r="BL224" s="17" t="s">
        <v>488</v>
      </c>
      <c r="BM224" s="17" t="s">
        <v>996</v>
      </c>
    </row>
    <row r="225" spans="2:51" s="11" customFormat="1" ht="13.5">
      <c r="B225" s="193"/>
      <c r="C225" s="194"/>
      <c r="D225" s="195" t="s">
        <v>146</v>
      </c>
      <c r="E225" s="196" t="s">
        <v>22</v>
      </c>
      <c r="F225" s="197" t="s">
        <v>178</v>
      </c>
      <c r="G225" s="194"/>
      <c r="H225" s="198">
        <v>8</v>
      </c>
      <c r="I225" s="199"/>
      <c r="J225" s="194"/>
      <c r="K225" s="194"/>
      <c r="L225" s="200"/>
      <c r="M225" s="201"/>
      <c r="N225" s="202"/>
      <c r="O225" s="202"/>
      <c r="P225" s="202"/>
      <c r="Q225" s="202"/>
      <c r="R225" s="202"/>
      <c r="S225" s="202"/>
      <c r="T225" s="203"/>
      <c r="AT225" s="204" t="s">
        <v>146</v>
      </c>
      <c r="AU225" s="204" t="s">
        <v>84</v>
      </c>
      <c r="AV225" s="11" t="s">
        <v>84</v>
      </c>
      <c r="AW225" s="11" t="s">
        <v>38</v>
      </c>
      <c r="AX225" s="11" t="s">
        <v>23</v>
      </c>
      <c r="AY225" s="204" t="s">
        <v>130</v>
      </c>
    </row>
    <row r="226" spans="2:65" s="1" customFormat="1" ht="22.5" customHeight="1">
      <c r="B226" s="34"/>
      <c r="C226" s="179" t="s">
        <v>191</v>
      </c>
      <c r="D226" s="179" t="s">
        <v>131</v>
      </c>
      <c r="E226" s="180" t="s">
        <v>997</v>
      </c>
      <c r="F226" s="181" t="s">
        <v>998</v>
      </c>
      <c r="G226" s="182" t="s">
        <v>475</v>
      </c>
      <c r="H226" s="183">
        <v>8</v>
      </c>
      <c r="I226" s="184"/>
      <c r="J226" s="185">
        <f>ROUND(I226*H226,2)</f>
        <v>0</v>
      </c>
      <c r="K226" s="181" t="s">
        <v>140</v>
      </c>
      <c r="L226" s="54"/>
      <c r="M226" s="186" t="s">
        <v>22</v>
      </c>
      <c r="N226" s="187" t="s">
        <v>46</v>
      </c>
      <c r="O226" s="35"/>
      <c r="P226" s="188">
        <f>O226*H226</f>
        <v>0</v>
      </c>
      <c r="Q226" s="188">
        <v>0</v>
      </c>
      <c r="R226" s="188">
        <f>Q226*H226</f>
        <v>0</v>
      </c>
      <c r="S226" s="188">
        <v>0</v>
      </c>
      <c r="T226" s="189">
        <f>S226*H226</f>
        <v>0</v>
      </c>
      <c r="AR226" s="17" t="s">
        <v>220</v>
      </c>
      <c r="AT226" s="17" t="s">
        <v>131</v>
      </c>
      <c r="AU226" s="17" t="s">
        <v>84</v>
      </c>
      <c r="AY226" s="17" t="s">
        <v>130</v>
      </c>
      <c r="BE226" s="190">
        <f>IF(N226="základní",J226,0)</f>
        <v>0</v>
      </c>
      <c r="BF226" s="190">
        <f>IF(N226="snížená",J226,0)</f>
        <v>0</v>
      </c>
      <c r="BG226" s="190">
        <f>IF(N226="zákl. přenesená",J226,0)</f>
        <v>0</v>
      </c>
      <c r="BH226" s="190">
        <f>IF(N226="sníž. přenesená",J226,0)</f>
        <v>0</v>
      </c>
      <c r="BI226" s="190">
        <f>IF(N226="nulová",J226,0)</f>
        <v>0</v>
      </c>
      <c r="BJ226" s="17" t="s">
        <v>23</v>
      </c>
      <c r="BK226" s="190">
        <f>ROUND(I226*H226,2)</f>
        <v>0</v>
      </c>
      <c r="BL226" s="17" t="s">
        <v>220</v>
      </c>
      <c r="BM226" s="17" t="s">
        <v>999</v>
      </c>
    </row>
    <row r="227" spans="2:51" s="11" customFormat="1" ht="13.5">
      <c r="B227" s="193"/>
      <c r="C227" s="194"/>
      <c r="D227" s="195" t="s">
        <v>146</v>
      </c>
      <c r="E227" s="196" t="s">
        <v>22</v>
      </c>
      <c r="F227" s="197" t="s">
        <v>178</v>
      </c>
      <c r="G227" s="194"/>
      <c r="H227" s="198">
        <v>8</v>
      </c>
      <c r="I227" s="199"/>
      <c r="J227" s="194"/>
      <c r="K227" s="194"/>
      <c r="L227" s="200"/>
      <c r="M227" s="201"/>
      <c r="N227" s="202"/>
      <c r="O227" s="202"/>
      <c r="P227" s="202"/>
      <c r="Q227" s="202"/>
      <c r="R227" s="202"/>
      <c r="S227" s="202"/>
      <c r="T227" s="203"/>
      <c r="AT227" s="204" t="s">
        <v>146</v>
      </c>
      <c r="AU227" s="204" t="s">
        <v>84</v>
      </c>
      <c r="AV227" s="11" t="s">
        <v>84</v>
      </c>
      <c r="AW227" s="11" t="s">
        <v>38</v>
      </c>
      <c r="AX227" s="11" t="s">
        <v>23</v>
      </c>
      <c r="AY227" s="204" t="s">
        <v>130</v>
      </c>
    </row>
    <row r="228" spans="2:65" s="1" customFormat="1" ht="22.5" customHeight="1">
      <c r="B228" s="34"/>
      <c r="C228" s="179" t="s">
        <v>369</v>
      </c>
      <c r="D228" s="179" t="s">
        <v>131</v>
      </c>
      <c r="E228" s="180" t="s">
        <v>1000</v>
      </c>
      <c r="F228" s="181" t="s">
        <v>1001</v>
      </c>
      <c r="G228" s="182" t="s">
        <v>475</v>
      </c>
      <c r="H228" s="183">
        <v>8</v>
      </c>
      <c r="I228" s="184"/>
      <c r="J228" s="185">
        <f>ROUND(I228*H228,2)</f>
        <v>0</v>
      </c>
      <c r="K228" s="181" t="s">
        <v>22</v>
      </c>
      <c r="L228" s="54"/>
      <c r="M228" s="186" t="s">
        <v>22</v>
      </c>
      <c r="N228" s="187" t="s">
        <v>46</v>
      </c>
      <c r="O228" s="35"/>
      <c r="P228" s="188">
        <f>O228*H228</f>
        <v>0</v>
      </c>
      <c r="Q228" s="188">
        <v>0</v>
      </c>
      <c r="R228" s="188">
        <f>Q228*H228</f>
        <v>0</v>
      </c>
      <c r="S228" s="188">
        <v>0</v>
      </c>
      <c r="T228" s="189">
        <f>S228*H228</f>
        <v>0</v>
      </c>
      <c r="AR228" s="17" t="s">
        <v>220</v>
      </c>
      <c r="AT228" s="17" t="s">
        <v>131</v>
      </c>
      <c r="AU228" s="17" t="s">
        <v>84</v>
      </c>
      <c r="AY228" s="17" t="s">
        <v>130</v>
      </c>
      <c r="BE228" s="190">
        <f>IF(N228="základní",J228,0)</f>
        <v>0</v>
      </c>
      <c r="BF228" s="190">
        <f>IF(N228="snížená",J228,0)</f>
        <v>0</v>
      </c>
      <c r="BG228" s="190">
        <f>IF(N228="zákl. přenesená",J228,0)</f>
        <v>0</v>
      </c>
      <c r="BH228" s="190">
        <f>IF(N228="sníž. přenesená",J228,0)</f>
        <v>0</v>
      </c>
      <c r="BI228" s="190">
        <f>IF(N228="nulová",J228,0)</f>
        <v>0</v>
      </c>
      <c r="BJ228" s="17" t="s">
        <v>23</v>
      </c>
      <c r="BK228" s="190">
        <f>ROUND(I228*H228,2)</f>
        <v>0</v>
      </c>
      <c r="BL228" s="17" t="s">
        <v>220</v>
      </c>
      <c r="BM228" s="17" t="s">
        <v>1002</v>
      </c>
    </row>
    <row r="229" spans="2:51" s="11" customFormat="1" ht="13.5">
      <c r="B229" s="193"/>
      <c r="C229" s="194"/>
      <c r="D229" s="205" t="s">
        <v>146</v>
      </c>
      <c r="E229" s="218" t="s">
        <v>22</v>
      </c>
      <c r="F229" s="219" t="s">
        <v>178</v>
      </c>
      <c r="G229" s="194"/>
      <c r="H229" s="220">
        <v>8</v>
      </c>
      <c r="I229" s="199"/>
      <c r="J229" s="194"/>
      <c r="K229" s="194"/>
      <c r="L229" s="200"/>
      <c r="M229" s="201"/>
      <c r="N229" s="202"/>
      <c r="O229" s="202"/>
      <c r="P229" s="202"/>
      <c r="Q229" s="202"/>
      <c r="R229" s="202"/>
      <c r="S229" s="202"/>
      <c r="T229" s="203"/>
      <c r="AT229" s="204" t="s">
        <v>146</v>
      </c>
      <c r="AU229" s="204" t="s">
        <v>84</v>
      </c>
      <c r="AV229" s="11" t="s">
        <v>84</v>
      </c>
      <c r="AW229" s="11" t="s">
        <v>38</v>
      </c>
      <c r="AX229" s="11" t="s">
        <v>23</v>
      </c>
      <c r="AY229" s="204" t="s">
        <v>130</v>
      </c>
    </row>
    <row r="230" spans="2:63" s="10" customFormat="1" ht="37.35" customHeight="1">
      <c r="B230" s="165"/>
      <c r="C230" s="166"/>
      <c r="D230" s="250" t="s">
        <v>74</v>
      </c>
      <c r="E230" s="251" t="s">
        <v>321</v>
      </c>
      <c r="F230" s="251" t="s">
        <v>1003</v>
      </c>
      <c r="G230" s="166"/>
      <c r="H230" s="166"/>
      <c r="I230" s="169"/>
      <c r="J230" s="252">
        <f>BK230</f>
        <v>0</v>
      </c>
      <c r="K230" s="166"/>
      <c r="L230" s="171"/>
      <c r="M230" s="172"/>
      <c r="N230" s="173"/>
      <c r="O230" s="173"/>
      <c r="P230" s="174">
        <f>P231+P282</f>
        <v>0</v>
      </c>
      <c r="Q230" s="173"/>
      <c r="R230" s="174">
        <f>R231+R282</f>
        <v>76.076481</v>
      </c>
      <c r="S230" s="173"/>
      <c r="T230" s="175">
        <f>T231+T282</f>
        <v>0</v>
      </c>
      <c r="AR230" s="176" t="s">
        <v>142</v>
      </c>
      <c r="AT230" s="177" t="s">
        <v>74</v>
      </c>
      <c r="AU230" s="177" t="s">
        <v>75</v>
      </c>
      <c r="AY230" s="176" t="s">
        <v>130</v>
      </c>
      <c r="BK230" s="178">
        <f>BK231+BK282</f>
        <v>0</v>
      </c>
    </row>
    <row r="231" spans="2:63" s="10" customFormat="1" ht="19.9" customHeight="1">
      <c r="B231" s="165"/>
      <c r="C231" s="166"/>
      <c r="D231" s="167" t="s">
        <v>74</v>
      </c>
      <c r="E231" s="191" t="s">
        <v>1004</v>
      </c>
      <c r="F231" s="191" t="s">
        <v>1005</v>
      </c>
      <c r="G231" s="166"/>
      <c r="H231" s="166"/>
      <c r="I231" s="169"/>
      <c r="J231" s="192">
        <f>BK231</f>
        <v>0</v>
      </c>
      <c r="K231" s="166"/>
      <c r="L231" s="171"/>
      <c r="M231" s="172"/>
      <c r="N231" s="173"/>
      <c r="O231" s="173"/>
      <c r="P231" s="174">
        <f>SUM(P232:P281)</f>
        <v>0</v>
      </c>
      <c r="Q231" s="173"/>
      <c r="R231" s="174">
        <f>SUM(R232:R281)</f>
        <v>0.8785210000000001</v>
      </c>
      <c r="S231" s="173"/>
      <c r="T231" s="175">
        <f>SUM(T232:T281)</f>
        <v>0</v>
      </c>
      <c r="AR231" s="176" t="s">
        <v>142</v>
      </c>
      <c r="AT231" s="177" t="s">
        <v>74</v>
      </c>
      <c r="AU231" s="177" t="s">
        <v>23</v>
      </c>
      <c r="AY231" s="176" t="s">
        <v>130</v>
      </c>
      <c r="BK231" s="178">
        <f>SUM(BK232:BK281)</f>
        <v>0</v>
      </c>
    </row>
    <row r="232" spans="2:65" s="1" customFormat="1" ht="31.5" customHeight="1">
      <c r="B232" s="34"/>
      <c r="C232" s="179" t="s">
        <v>373</v>
      </c>
      <c r="D232" s="179" t="s">
        <v>131</v>
      </c>
      <c r="E232" s="180" t="s">
        <v>1006</v>
      </c>
      <c r="F232" s="181" t="s">
        <v>1007</v>
      </c>
      <c r="G232" s="182" t="s">
        <v>475</v>
      </c>
      <c r="H232" s="183">
        <v>48</v>
      </c>
      <c r="I232" s="184"/>
      <c r="J232" s="185">
        <f>ROUND(I232*H232,2)</f>
        <v>0</v>
      </c>
      <c r="K232" s="181" t="s">
        <v>140</v>
      </c>
      <c r="L232" s="54"/>
      <c r="M232" s="186" t="s">
        <v>22</v>
      </c>
      <c r="N232" s="187" t="s">
        <v>46</v>
      </c>
      <c r="O232" s="35"/>
      <c r="P232" s="188">
        <f>O232*H232</f>
        <v>0</v>
      </c>
      <c r="Q232" s="188">
        <v>0</v>
      </c>
      <c r="R232" s="188">
        <f>Q232*H232</f>
        <v>0</v>
      </c>
      <c r="S232" s="188">
        <v>0</v>
      </c>
      <c r="T232" s="189">
        <f>S232*H232</f>
        <v>0</v>
      </c>
      <c r="AR232" s="17" t="s">
        <v>488</v>
      </c>
      <c r="AT232" s="17" t="s">
        <v>131</v>
      </c>
      <c r="AU232" s="17" t="s">
        <v>84</v>
      </c>
      <c r="AY232" s="17" t="s">
        <v>130</v>
      </c>
      <c r="BE232" s="190">
        <f>IF(N232="základní",J232,0)</f>
        <v>0</v>
      </c>
      <c r="BF232" s="190">
        <f>IF(N232="snížená",J232,0)</f>
        <v>0</v>
      </c>
      <c r="BG232" s="190">
        <f>IF(N232="zákl. přenesená",J232,0)</f>
        <v>0</v>
      </c>
      <c r="BH232" s="190">
        <f>IF(N232="sníž. přenesená",J232,0)</f>
        <v>0</v>
      </c>
      <c r="BI232" s="190">
        <f>IF(N232="nulová",J232,0)</f>
        <v>0</v>
      </c>
      <c r="BJ232" s="17" t="s">
        <v>23</v>
      </c>
      <c r="BK232" s="190">
        <f>ROUND(I232*H232,2)</f>
        <v>0</v>
      </c>
      <c r="BL232" s="17" t="s">
        <v>488</v>
      </c>
      <c r="BM232" s="17" t="s">
        <v>1008</v>
      </c>
    </row>
    <row r="233" spans="2:51" s="11" customFormat="1" ht="13.5">
      <c r="B233" s="193"/>
      <c r="C233" s="194"/>
      <c r="D233" s="195" t="s">
        <v>146</v>
      </c>
      <c r="E233" s="196" t="s">
        <v>22</v>
      </c>
      <c r="F233" s="197" t="s">
        <v>1009</v>
      </c>
      <c r="G233" s="194"/>
      <c r="H233" s="198">
        <v>48</v>
      </c>
      <c r="I233" s="199"/>
      <c r="J233" s="194"/>
      <c r="K233" s="194"/>
      <c r="L233" s="200"/>
      <c r="M233" s="201"/>
      <c r="N233" s="202"/>
      <c r="O233" s="202"/>
      <c r="P233" s="202"/>
      <c r="Q233" s="202"/>
      <c r="R233" s="202"/>
      <c r="S233" s="202"/>
      <c r="T233" s="203"/>
      <c r="AT233" s="204" t="s">
        <v>146</v>
      </c>
      <c r="AU233" s="204" t="s">
        <v>84</v>
      </c>
      <c r="AV233" s="11" t="s">
        <v>84</v>
      </c>
      <c r="AW233" s="11" t="s">
        <v>38</v>
      </c>
      <c r="AX233" s="11" t="s">
        <v>75</v>
      </c>
      <c r="AY233" s="204" t="s">
        <v>130</v>
      </c>
    </row>
    <row r="234" spans="2:65" s="1" customFormat="1" ht="22.5" customHeight="1">
      <c r="B234" s="34"/>
      <c r="C234" s="179" t="s">
        <v>379</v>
      </c>
      <c r="D234" s="179" t="s">
        <v>131</v>
      </c>
      <c r="E234" s="180" t="s">
        <v>1010</v>
      </c>
      <c r="F234" s="181" t="s">
        <v>1011</v>
      </c>
      <c r="G234" s="182" t="s">
        <v>475</v>
      </c>
      <c r="H234" s="183">
        <v>8</v>
      </c>
      <c r="I234" s="184"/>
      <c r="J234" s="185">
        <f>ROUND(I234*H234,2)</f>
        <v>0</v>
      </c>
      <c r="K234" s="181" t="s">
        <v>22</v>
      </c>
      <c r="L234" s="54"/>
      <c r="M234" s="186" t="s">
        <v>22</v>
      </c>
      <c r="N234" s="187" t="s">
        <v>46</v>
      </c>
      <c r="O234" s="35"/>
      <c r="P234" s="188">
        <f>O234*H234</f>
        <v>0</v>
      </c>
      <c r="Q234" s="188">
        <v>0</v>
      </c>
      <c r="R234" s="188">
        <f>Q234*H234</f>
        <v>0</v>
      </c>
      <c r="S234" s="188">
        <v>0</v>
      </c>
      <c r="T234" s="189">
        <f>S234*H234</f>
        <v>0</v>
      </c>
      <c r="AR234" s="17" t="s">
        <v>488</v>
      </c>
      <c r="AT234" s="17" t="s">
        <v>131</v>
      </c>
      <c r="AU234" s="17" t="s">
        <v>84</v>
      </c>
      <c r="AY234" s="17" t="s">
        <v>130</v>
      </c>
      <c r="BE234" s="190">
        <f>IF(N234="základní",J234,0)</f>
        <v>0</v>
      </c>
      <c r="BF234" s="190">
        <f>IF(N234="snížená",J234,0)</f>
        <v>0</v>
      </c>
      <c r="BG234" s="190">
        <f>IF(N234="zákl. přenesená",J234,0)</f>
        <v>0</v>
      </c>
      <c r="BH234" s="190">
        <f>IF(N234="sníž. přenesená",J234,0)</f>
        <v>0</v>
      </c>
      <c r="BI234" s="190">
        <f>IF(N234="nulová",J234,0)</f>
        <v>0</v>
      </c>
      <c r="BJ234" s="17" t="s">
        <v>23</v>
      </c>
      <c r="BK234" s="190">
        <f>ROUND(I234*H234,2)</f>
        <v>0</v>
      </c>
      <c r="BL234" s="17" t="s">
        <v>488</v>
      </c>
      <c r="BM234" s="17" t="s">
        <v>1012</v>
      </c>
    </row>
    <row r="235" spans="2:51" s="11" customFormat="1" ht="13.5">
      <c r="B235" s="193"/>
      <c r="C235" s="194"/>
      <c r="D235" s="195" t="s">
        <v>146</v>
      </c>
      <c r="E235" s="196" t="s">
        <v>22</v>
      </c>
      <c r="F235" s="197" t="s">
        <v>178</v>
      </c>
      <c r="G235" s="194"/>
      <c r="H235" s="198">
        <v>8</v>
      </c>
      <c r="I235" s="199"/>
      <c r="J235" s="194"/>
      <c r="K235" s="194"/>
      <c r="L235" s="200"/>
      <c r="M235" s="201"/>
      <c r="N235" s="202"/>
      <c r="O235" s="202"/>
      <c r="P235" s="202"/>
      <c r="Q235" s="202"/>
      <c r="R235" s="202"/>
      <c r="S235" s="202"/>
      <c r="T235" s="203"/>
      <c r="AT235" s="204" t="s">
        <v>146</v>
      </c>
      <c r="AU235" s="204" t="s">
        <v>84</v>
      </c>
      <c r="AV235" s="11" t="s">
        <v>84</v>
      </c>
      <c r="AW235" s="11" t="s">
        <v>38</v>
      </c>
      <c r="AX235" s="11" t="s">
        <v>23</v>
      </c>
      <c r="AY235" s="204" t="s">
        <v>130</v>
      </c>
    </row>
    <row r="236" spans="2:65" s="1" customFormat="1" ht="22.5" customHeight="1">
      <c r="B236" s="34"/>
      <c r="C236" s="179" t="s">
        <v>14</v>
      </c>
      <c r="D236" s="179" t="s">
        <v>131</v>
      </c>
      <c r="E236" s="180" t="s">
        <v>1013</v>
      </c>
      <c r="F236" s="181" t="s">
        <v>1014</v>
      </c>
      <c r="G236" s="182" t="s">
        <v>475</v>
      </c>
      <c r="H236" s="183">
        <v>128</v>
      </c>
      <c r="I236" s="184"/>
      <c r="J236" s="185">
        <f>ROUND(I236*H236,2)</f>
        <v>0</v>
      </c>
      <c r="K236" s="181" t="s">
        <v>22</v>
      </c>
      <c r="L236" s="54"/>
      <c r="M236" s="186" t="s">
        <v>22</v>
      </c>
      <c r="N236" s="187" t="s">
        <v>46</v>
      </c>
      <c r="O236" s="35"/>
      <c r="P236" s="188">
        <f>O236*H236</f>
        <v>0</v>
      </c>
      <c r="Q236" s="188">
        <v>0</v>
      </c>
      <c r="R236" s="188">
        <f>Q236*H236</f>
        <v>0</v>
      </c>
      <c r="S236" s="188">
        <v>0</v>
      </c>
      <c r="T236" s="189">
        <f>S236*H236</f>
        <v>0</v>
      </c>
      <c r="AR236" s="17" t="s">
        <v>220</v>
      </c>
      <c r="AT236" s="17" t="s">
        <v>131</v>
      </c>
      <c r="AU236" s="17" t="s">
        <v>84</v>
      </c>
      <c r="AY236" s="17" t="s">
        <v>130</v>
      </c>
      <c r="BE236" s="190">
        <f>IF(N236="základní",J236,0)</f>
        <v>0</v>
      </c>
      <c r="BF236" s="190">
        <f>IF(N236="snížená",J236,0)</f>
        <v>0</v>
      </c>
      <c r="BG236" s="190">
        <f>IF(N236="zákl. přenesená",J236,0)</f>
        <v>0</v>
      </c>
      <c r="BH236" s="190">
        <f>IF(N236="sníž. přenesená",J236,0)</f>
        <v>0</v>
      </c>
      <c r="BI236" s="190">
        <f>IF(N236="nulová",J236,0)</f>
        <v>0</v>
      </c>
      <c r="BJ236" s="17" t="s">
        <v>23</v>
      </c>
      <c r="BK236" s="190">
        <f>ROUND(I236*H236,2)</f>
        <v>0</v>
      </c>
      <c r="BL236" s="17" t="s">
        <v>220</v>
      </c>
      <c r="BM236" s="17" t="s">
        <v>1015</v>
      </c>
    </row>
    <row r="237" spans="2:51" s="11" customFormat="1" ht="13.5">
      <c r="B237" s="193"/>
      <c r="C237" s="194"/>
      <c r="D237" s="195" t="s">
        <v>146</v>
      </c>
      <c r="E237" s="196" t="s">
        <v>22</v>
      </c>
      <c r="F237" s="197" t="s">
        <v>1016</v>
      </c>
      <c r="G237" s="194"/>
      <c r="H237" s="198">
        <v>128</v>
      </c>
      <c r="I237" s="199"/>
      <c r="J237" s="194"/>
      <c r="K237" s="194"/>
      <c r="L237" s="200"/>
      <c r="M237" s="201"/>
      <c r="N237" s="202"/>
      <c r="O237" s="202"/>
      <c r="P237" s="202"/>
      <c r="Q237" s="202"/>
      <c r="R237" s="202"/>
      <c r="S237" s="202"/>
      <c r="T237" s="203"/>
      <c r="AT237" s="204" t="s">
        <v>146</v>
      </c>
      <c r="AU237" s="204" t="s">
        <v>84</v>
      </c>
      <c r="AV237" s="11" t="s">
        <v>84</v>
      </c>
      <c r="AW237" s="11" t="s">
        <v>38</v>
      </c>
      <c r="AX237" s="11" t="s">
        <v>23</v>
      </c>
      <c r="AY237" s="204" t="s">
        <v>130</v>
      </c>
    </row>
    <row r="238" spans="2:65" s="1" customFormat="1" ht="44.25" customHeight="1">
      <c r="B238" s="34"/>
      <c r="C238" s="179" t="s">
        <v>390</v>
      </c>
      <c r="D238" s="179" t="s">
        <v>131</v>
      </c>
      <c r="E238" s="180" t="s">
        <v>1017</v>
      </c>
      <c r="F238" s="181" t="s">
        <v>1018</v>
      </c>
      <c r="G238" s="182" t="s">
        <v>274</v>
      </c>
      <c r="H238" s="183">
        <v>440.4</v>
      </c>
      <c r="I238" s="184"/>
      <c r="J238" s="185">
        <f>ROUND(I238*H238,2)</f>
        <v>0</v>
      </c>
      <c r="K238" s="181" t="s">
        <v>22</v>
      </c>
      <c r="L238" s="54"/>
      <c r="M238" s="186" t="s">
        <v>22</v>
      </c>
      <c r="N238" s="187" t="s">
        <v>46</v>
      </c>
      <c r="O238" s="35"/>
      <c r="P238" s="188">
        <f>O238*H238</f>
        <v>0</v>
      </c>
      <c r="Q238" s="188">
        <v>0</v>
      </c>
      <c r="R238" s="188">
        <f>Q238*H238</f>
        <v>0</v>
      </c>
      <c r="S238" s="188">
        <v>0</v>
      </c>
      <c r="T238" s="189">
        <f>S238*H238</f>
        <v>0</v>
      </c>
      <c r="AR238" s="17" t="s">
        <v>220</v>
      </c>
      <c r="AT238" s="17" t="s">
        <v>131</v>
      </c>
      <c r="AU238" s="17" t="s">
        <v>84</v>
      </c>
      <c r="AY238" s="17" t="s">
        <v>130</v>
      </c>
      <c r="BE238" s="190">
        <f>IF(N238="základní",J238,0)</f>
        <v>0</v>
      </c>
      <c r="BF238" s="190">
        <f>IF(N238="snížená",J238,0)</f>
        <v>0</v>
      </c>
      <c r="BG238" s="190">
        <f>IF(N238="zákl. přenesená",J238,0)</f>
        <v>0</v>
      </c>
      <c r="BH238" s="190">
        <f>IF(N238="sníž. přenesená",J238,0)</f>
        <v>0</v>
      </c>
      <c r="BI238" s="190">
        <f>IF(N238="nulová",J238,0)</f>
        <v>0</v>
      </c>
      <c r="BJ238" s="17" t="s">
        <v>23</v>
      </c>
      <c r="BK238" s="190">
        <f>ROUND(I238*H238,2)</f>
        <v>0</v>
      </c>
      <c r="BL238" s="17" t="s">
        <v>220</v>
      </c>
      <c r="BM238" s="17" t="s">
        <v>1019</v>
      </c>
    </row>
    <row r="239" spans="2:51" s="11" customFormat="1" ht="13.5">
      <c r="B239" s="193"/>
      <c r="C239" s="194"/>
      <c r="D239" s="195" t="s">
        <v>146</v>
      </c>
      <c r="E239" s="196" t="s">
        <v>22</v>
      </c>
      <c r="F239" s="197" t="s">
        <v>1020</v>
      </c>
      <c r="G239" s="194"/>
      <c r="H239" s="198">
        <v>440.4</v>
      </c>
      <c r="I239" s="199"/>
      <c r="J239" s="194"/>
      <c r="K239" s="194"/>
      <c r="L239" s="200"/>
      <c r="M239" s="201"/>
      <c r="N239" s="202"/>
      <c r="O239" s="202"/>
      <c r="P239" s="202"/>
      <c r="Q239" s="202"/>
      <c r="R239" s="202"/>
      <c r="S239" s="202"/>
      <c r="T239" s="203"/>
      <c r="AT239" s="204" t="s">
        <v>146</v>
      </c>
      <c r="AU239" s="204" t="s">
        <v>84</v>
      </c>
      <c r="AV239" s="11" t="s">
        <v>84</v>
      </c>
      <c r="AW239" s="11" t="s">
        <v>38</v>
      </c>
      <c r="AX239" s="11" t="s">
        <v>23</v>
      </c>
      <c r="AY239" s="204" t="s">
        <v>130</v>
      </c>
    </row>
    <row r="240" spans="2:65" s="1" customFormat="1" ht="31.5" customHeight="1">
      <c r="B240" s="34"/>
      <c r="C240" s="179" t="s">
        <v>394</v>
      </c>
      <c r="D240" s="179" t="s">
        <v>131</v>
      </c>
      <c r="E240" s="180" t="s">
        <v>1021</v>
      </c>
      <c r="F240" s="181" t="s">
        <v>1022</v>
      </c>
      <c r="G240" s="182" t="s">
        <v>475</v>
      </c>
      <c r="H240" s="183">
        <v>80</v>
      </c>
      <c r="I240" s="184"/>
      <c r="J240" s="185">
        <f>ROUND(I240*H240,2)</f>
        <v>0</v>
      </c>
      <c r="K240" s="181" t="s">
        <v>140</v>
      </c>
      <c r="L240" s="54"/>
      <c r="M240" s="186" t="s">
        <v>22</v>
      </c>
      <c r="N240" s="187" t="s">
        <v>46</v>
      </c>
      <c r="O240" s="35"/>
      <c r="P240" s="188">
        <f>O240*H240</f>
        <v>0</v>
      </c>
      <c r="Q240" s="188">
        <v>0</v>
      </c>
      <c r="R240" s="188">
        <f>Q240*H240</f>
        <v>0</v>
      </c>
      <c r="S240" s="188">
        <v>0</v>
      </c>
      <c r="T240" s="189">
        <f>S240*H240</f>
        <v>0</v>
      </c>
      <c r="AR240" s="17" t="s">
        <v>488</v>
      </c>
      <c r="AT240" s="17" t="s">
        <v>131</v>
      </c>
      <c r="AU240" s="17" t="s">
        <v>84</v>
      </c>
      <c r="AY240" s="17" t="s">
        <v>130</v>
      </c>
      <c r="BE240" s="190">
        <f>IF(N240="základní",J240,0)</f>
        <v>0</v>
      </c>
      <c r="BF240" s="190">
        <f>IF(N240="snížená",J240,0)</f>
        <v>0</v>
      </c>
      <c r="BG240" s="190">
        <f>IF(N240="zákl. přenesená",J240,0)</f>
        <v>0</v>
      </c>
      <c r="BH240" s="190">
        <f>IF(N240="sníž. přenesená",J240,0)</f>
        <v>0</v>
      </c>
      <c r="BI240" s="190">
        <f>IF(N240="nulová",J240,0)</f>
        <v>0</v>
      </c>
      <c r="BJ240" s="17" t="s">
        <v>23</v>
      </c>
      <c r="BK240" s="190">
        <f>ROUND(I240*H240,2)</f>
        <v>0</v>
      </c>
      <c r="BL240" s="17" t="s">
        <v>488</v>
      </c>
      <c r="BM240" s="17" t="s">
        <v>1023</v>
      </c>
    </row>
    <row r="241" spans="2:51" s="11" customFormat="1" ht="13.5">
      <c r="B241" s="193"/>
      <c r="C241" s="194"/>
      <c r="D241" s="195" t="s">
        <v>146</v>
      </c>
      <c r="E241" s="196" t="s">
        <v>22</v>
      </c>
      <c r="F241" s="197" t="s">
        <v>1024</v>
      </c>
      <c r="G241" s="194"/>
      <c r="H241" s="198">
        <v>80</v>
      </c>
      <c r="I241" s="199"/>
      <c r="J241" s="194"/>
      <c r="K241" s="194"/>
      <c r="L241" s="200"/>
      <c r="M241" s="201"/>
      <c r="N241" s="202"/>
      <c r="O241" s="202"/>
      <c r="P241" s="202"/>
      <c r="Q241" s="202"/>
      <c r="R241" s="202"/>
      <c r="S241" s="202"/>
      <c r="T241" s="203"/>
      <c r="AT241" s="204" t="s">
        <v>146</v>
      </c>
      <c r="AU241" s="204" t="s">
        <v>84</v>
      </c>
      <c r="AV241" s="11" t="s">
        <v>84</v>
      </c>
      <c r="AW241" s="11" t="s">
        <v>38</v>
      </c>
      <c r="AX241" s="11" t="s">
        <v>23</v>
      </c>
      <c r="AY241" s="204" t="s">
        <v>130</v>
      </c>
    </row>
    <row r="242" spans="2:65" s="1" customFormat="1" ht="22.5" customHeight="1">
      <c r="B242" s="34"/>
      <c r="C242" s="179" t="s">
        <v>400</v>
      </c>
      <c r="D242" s="179" t="s">
        <v>131</v>
      </c>
      <c r="E242" s="180" t="s">
        <v>1025</v>
      </c>
      <c r="F242" s="181" t="s">
        <v>1026</v>
      </c>
      <c r="G242" s="182" t="s">
        <v>274</v>
      </c>
      <c r="H242" s="183">
        <v>393.6</v>
      </c>
      <c r="I242" s="184"/>
      <c r="J242" s="185">
        <f>ROUND(I242*H242,2)</f>
        <v>0</v>
      </c>
      <c r="K242" s="181" t="s">
        <v>22</v>
      </c>
      <c r="L242" s="54"/>
      <c r="M242" s="186" t="s">
        <v>22</v>
      </c>
      <c r="N242" s="187" t="s">
        <v>46</v>
      </c>
      <c r="O242" s="35"/>
      <c r="P242" s="188">
        <f>O242*H242</f>
        <v>0</v>
      </c>
      <c r="Q242" s="188">
        <v>0</v>
      </c>
      <c r="R242" s="188">
        <f>Q242*H242</f>
        <v>0</v>
      </c>
      <c r="S242" s="188">
        <v>0</v>
      </c>
      <c r="T242" s="189">
        <f>S242*H242</f>
        <v>0</v>
      </c>
      <c r="AR242" s="17" t="s">
        <v>488</v>
      </c>
      <c r="AT242" s="17" t="s">
        <v>131</v>
      </c>
      <c r="AU242" s="17" t="s">
        <v>84</v>
      </c>
      <c r="AY242" s="17" t="s">
        <v>130</v>
      </c>
      <c r="BE242" s="190">
        <f>IF(N242="základní",J242,0)</f>
        <v>0</v>
      </c>
      <c r="BF242" s="190">
        <f>IF(N242="snížená",J242,0)</f>
        <v>0</v>
      </c>
      <c r="BG242" s="190">
        <f>IF(N242="zákl. přenesená",J242,0)</f>
        <v>0</v>
      </c>
      <c r="BH242" s="190">
        <f>IF(N242="sníž. přenesená",J242,0)</f>
        <v>0</v>
      </c>
      <c r="BI242" s="190">
        <f>IF(N242="nulová",J242,0)</f>
        <v>0</v>
      </c>
      <c r="BJ242" s="17" t="s">
        <v>23</v>
      </c>
      <c r="BK242" s="190">
        <f>ROUND(I242*H242,2)</f>
        <v>0</v>
      </c>
      <c r="BL242" s="17" t="s">
        <v>488</v>
      </c>
      <c r="BM242" s="17" t="s">
        <v>1027</v>
      </c>
    </row>
    <row r="243" spans="2:51" s="11" customFormat="1" ht="13.5">
      <c r="B243" s="193"/>
      <c r="C243" s="194"/>
      <c r="D243" s="195" t="s">
        <v>146</v>
      </c>
      <c r="E243" s="196" t="s">
        <v>22</v>
      </c>
      <c r="F243" s="197" t="s">
        <v>1028</v>
      </c>
      <c r="G243" s="194"/>
      <c r="H243" s="198">
        <v>393.6</v>
      </c>
      <c r="I243" s="199"/>
      <c r="J243" s="194"/>
      <c r="K243" s="194"/>
      <c r="L243" s="200"/>
      <c r="M243" s="201"/>
      <c r="N243" s="202"/>
      <c r="O243" s="202"/>
      <c r="P243" s="202"/>
      <c r="Q243" s="202"/>
      <c r="R243" s="202"/>
      <c r="S243" s="202"/>
      <c r="T243" s="203"/>
      <c r="AT243" s="204" t="s">
        <v>146</v>
      </c>
      <c r="AU243" s="204" t="s">
        <v>84</v>
      </c>
      <c r="AV243" s="11" t="s">
        <v>84</v>
      </c>
      <c r="AW243" s="11" t="s">
        <v>38</v>
      </c>
      <c r="AX243" s="11" t="s">
        <v>23</v>
      </c>
      <c r="AY243" s="204" t="s">
        <v>130</v>
      </c>
    </row>
    <row r="244" spans="2:65" s="1" customFormat="1" ht="22.5" customHeight="1">
      <c r="B244" s="34"/>
      <c r="C244" s="179" t="s">
        <v>406</v>
      </c>
      <c r="D244" s="179" t="s">
        <v>131</v>
      </c>
      <c r="E244" s="180" t="s">
        <v>1029</v>
      </c>
      <c r="F244" s="181" t="s">
        <v>1030</v>
      </c>
      <c r="G244" s="182" t="s">
        <v>274</v>
      </c>
      <c r="H244" s="183">
        <v>18</v>
      </c>
      <c r="I244" s="184"/>
      <c r="J244" s="185">
        <f>ROUND(I244*H244,2)</f>
        <v>0</v>
      </c>
      <c r="K244" s="181" t="s">
        <v>22</v>
      </c>
      <c r="L244" s="54"/>
      <c r="M244" s="186" t="s">
        <v>22</v>
      </c>
      <c r="N244" s="187" t="s">
        <v>46</v>
      </c>
      <c r="O244" s="35"/>
      <c r="P244" s="188">
        <f>O244*H244</f>
        <v>0</v>
      </c>
      <c r="Q244" s="188">
        <v>0</v>
      </c>
      <c r="R244" s="188">
        <f>Q244*H244</f>
        <v>0</v>
      </c>
      <c r="S244" s="188">
        <v>0</v>
      </c>
      <c r="T244" s="189">
        <f>S244*H244</f>
        <v>0</v>
      </c>
      <c r="AR244" s="17" t="s">
        <v>488</v>
      </c>
      <c r="AT244" s="17" t="s">
        <v>131</v>
      </c>
      <c r="AU244" s="17" t="s">
        <v>84</v>
      </c>
      <c r="AY244" s="17" t="s">
        <v>130</v>
      </c>
      <c r="BE244" s="190">
        <f>IF(N244="základní",J244,0)</f>
        <v>0</v>
      </c>
      <c r="BF244" s="190">
        <f>IF(N244="snížená",J244,0)</f>
        <v>0</v>
      </c>
      <c r="BG244" s="190">
        <f>IF(N244="zákl. přenesená",J244,0)</f>
        <v>0</v>
      </c>
      <c r="BH244" s="190">
        <f>IF(N244="sníž. přenesená",J244,0)</f>
        <v>0</v>
      </c>
      <c r="BI244" s="190">
        <f>IF(N244="nulová",J244,0)</f>
        <v>0</v>
      </c>
      <c r="BJ244" s="17" t="s">
        <v>23</v>
      </c>
      <c r="BK244" s="190">
        <f>ROUND(I244*H244,2)</f>
        <v>0</v>
      </c>
      <c r="BL244" s="17" t="s">
        <v>488</v>
      </c>
      <c r="BM244" s="17" t="s">
        <v>1031</v>
      </c>
    </row>
    <row r="245" spans="2:51" s="11" customFormat="1" ht="13.5">
      <c r="B245" s="193"/>
      <c r="C245" s="194"/>
      <c r="D245" s="195" t="s">
        <v>146</v>
      </c>
      <c r="E245" s="196" t="s">
        <v>22</v>
      </c>
      <c r="F245" s="197" t="s">
        <v>1032</v>
      </c>
      <c r="G245" s="194"/>
      <c r="H245" s="198">
        <v>18</v>
      </c>
      <c r="I245" s="199"/>
      <c r="J245" s="194"/>
      <c r="K245" s="194"/>
      <c r="L245" s="200"/>
      <c r="M245" s="201"/>
      <c r="N245" s="202"/>
      <c r="O245" s="202"/>
      <c r="P245" s="202"/>
      <c r="Q245" s="202"/>
      <c r="R245" s="202"/>
      <c r="S245" s="202"/>
      <c r="T245" s="203"/>
      <c r="AT245" s="204" t="s">
        <v>146</v>
      </c>
      <c r="AU245" s="204" t="s">
        <v>84</v>
      </c>
      <c r="AV245" s="11" t="s">
        <v>84</v>
      </c>
      <c r="AW245" s="11" t="s">
        <v>38</v>
      </c>
      <c r="AX245" s="11" t="s">
        <v>23</v>
      </c>
      <c r="AY245" s="204" t="s">
        <v>130</v>
      </c>
    </row>
    <row r="246" spans="2:65" s="1" customFormat="1" ht="22.5" customHeight="1">
      <c r="B246" s="34"/>
      <c r="C246" s="179" t="s">
        <v>412</v>
      </c>
      <c r="D246" s="179" t="s">
        <v>131</v>
      </c>
      <c r="E246" s="180" t="s">
        <v>1033</v>
      </c>
      <c r="F246" s="181" t="s">
        <v>1034</v>
      </c>
      <c r="G246" s="182" t="s">
        <v>274</v>
      </c>
      <c r="H246" s="183">
        <v>28.8</v>
      </c>
      <c r="I246" s="184"/>
      <c r="J246" s="185">
        <f>ROUND(I246*H246,2)</f>
        <v>0</v>
      </c>
      <c r="K246" s="181" t="s">
        <v>22</v>
      </c>
      <c r="L246" s="54"/>
      <c r="M246" s="186" t="s">
        <v>22</v>
      </c>
      <c r="N246" s="187" t="s">
        <v>46</v>
      </c>
      <c r="O246" s="35"/>
      <c r="P246" s="188">
        <f>O246*H246</f>
        <v>0</v>
      </c>
      <c r="Q246" s="188">
        <v>0</v>
      </c>
      <c r="R246" s="188">
        <f>Q246*H246</f>
        <v>0</v>
      </c>
      <c r="S246" s="188">
        <v>0</v>
      </c>
      <c r="T246" s="189">
        <f>S246*H246</f>
        <v>0</v>
      </c>
      <c r="AR246" s="17" t="s">
        <v>488</v>
      </c>
      <c r="AT246" s="17" t="s">
        <v>131</v>
      </c>
      <c r="AU246" s="17" t="s">
        <v>84</v>
      </c>
      <c r="AY246" s="17" t="s">
        <v>130</v>
      </c>
      <c r="BE246" s="190">
        <f>IF(N246="základní",J246,0)</f>
        <v>0</v>
      </c>
      <c r="BF246" s="190">
        <f>IF(N246="snížená",J246,0)</f>
        <v>0</v>
      </c>
      <c r="BG246" s="190">
        <f>IF(N246="zákl. přenesená",J246,0)</f>
        <v>0</v>
      </c>
      <c r="BH246" s="190">
        <f>IF(N246="sníž. přenesená",J246,0)</f>
        <v>0</v>
      </c>
      <c r="BI246" s="190">
        <f>IF(N246="nulová",J246,0)</f>
        <v>0</v>
      </c>
      <c r="BJ246" s="17" t="s">
        <v>23</v>
      </c>
      <c r="BK246" s="190">
        <f>ROUND(I246*H246,2)</f>
        <v>0</v>
      </c>
      <c r="BL246" s="17" t="s">
        <v>488</v>
      </c>
      <c r="BM246" s="17" t="s">
        <v>1035</v>
      </c>
    </row>
    <row r="247" spans="2:51" s="11" customFormat="1" ht="13.5">
      <c r="B247" s="193"/>
      <c r="C247" s="194"/>
      <c r="D247" s="195" t="s">
        <v>146</v>
      </c>
      <c r="E247" s="196" t="s">
        <v>22</v>
      </c>
      <c r="F247" s="197" t="s">
        <v>1036</v>
      </c>
      <c r="G247" s="194"/>
      <c r="H247" s="198">
        <v>28.8</v>
      </c>
      <c r="I247" s="199"/>
      <c r="J247" s="194"/>
      <c r="K247" s="194"/>
      <c r="L247" s="200"/>
      <c r="M247" s="201"/>
      <c r="N247" s="202"/>
      <c r="O247" s="202"/>
      <c r="P247" s="202"/>
      <c r="Q247" s="202"/>
      <c r="R247" s="202"/>
      <c r="S247" s="202"/>
      <c r="T247" s="203"/>
      <c r="AT247" s="204" t="s">
        <v>146</v>
      </c>
      <c r="AU247" s="204" t="s">
        <v>84</v>
      </c>
      <c r="AV247" s="11" t="s">
        <v>84</v>
      </c>
      <c r="AW247" s="11" t="s">
        <v>38</v>
      </c>
      <c r="AX247" s="11" t="s">
        <v>23</v>
      </c>
      <c r="AY247" s="204" t="s">
        <v>130</v>
      </c>
    </row>
    <row r="248" spans="2:65" s="1" customFormat="1" ht="22.5" customHeight="1">
      <c r="B248" s="34"/>
      <c r="C248" s="232" t="s">
        <v>420</v>
      </c>
      <c r="D248" s="232" t="s">
        <v>321</v>
      </c>
      <c r="E248" s="233" t="s">
        <v>1037</v>
      </c>
      <c r="F248" s="234" t="s">
        <v>1038</v>
      </c>
      <c r="G248" s="235" t="s">
        <v>274</v>
      </c>
      <c r="H248" s="236">
        <v>393.6</v>
      </c>
      <c r="I248" s="237"/>
      <c r="J248" s="238">
        <f>ROUND(I248*H248,2)</f>
        <v>0</v>
      </c>
      <c r="K248" s="234" t="s">
        <v>22</v>
      </c>
      <c r="L248" s="239"/>
      <c r="M248" s="240" t="s">
        <v>22</v>
      </c>
      <c r="N248" s="241" t="s">
        <v>46</v>
      </c>
      <c r="O248" s="35"/>
      <c r="P248" s="188">
        <f>O248*H248</f>
        <v>0</v>
      </c>
      <c r="Q248" s="188">
        <v>0.00072</v>
      </c>
      <c r="R248" s="188">
        <f>Q248*H248</f>
        <v>0.28339200000000003</v>
      </c>
      <c r="S248" s="188">
        <v>0</v>
      </c>
      <c r="T248" s="189">
        <f>S248*H248</f>
        <v>0</v>
      </c>
      <c r="AR248" s="17" t="s">
        <v>995</v>
      </c>
      <c r="AT248" s="17" t="s">
        <v>321</v>
      </c>
      <c r="AU248" s="17" t="s">
        <v>84</v>
      </c>
      <c r="AY248" s="17" t="s">
        <v>130</v>
      </c>
      <c r="BE248" s="190">
        <f>IF(N248="základní",J248,0)</f>
        <v>0</v>
      </c>
      <c r="BF248" s="190">
        <f>IF(N248="snížená",J248,0)</f>
        <v>0</v>
      </c>
      <c r="BG248" s="190">
        <f>IF(N248="zákl. přenesená",J248,0)</f>
        <v>0</v>
      </c>
      <c r="BH248" s="190">
        <f>IF(N248="sníž. přenesená",J248,0)</f>
        <v>0</v>
      </c>
      <c r="BI248" s="190">
        <f>IF(N248="nulová",J248,0)</f>
        <v>0</v>
      </c>
      <c r="BJ248" s="17" t="s">
        <v>23</v>
      </c>
      <c r="BK248" s="190">
        <f>ROUND(I248*H248,2)</f>
        <v>0</v>
      </c>
      <c r="BL248" s="17" t="s">
        <v>488</v>
      </c>
      <c r="BM248" s="17" t="s">
        <v>1039</v>
      </c>
    </row>
    <row r="249" spans="2:47" s="1" customFormat="1" ht="27">
      <c r="B249" s="34"/>
      <c r="C249" s="56"/>
      <c r="D249" s="205" t="s">
        <v>159</v>
      </c>
      <c r="E249" s="56"/>
      <c r="F249" s="206" t="s">
        <v>1040</v>
      </c>
      <c r="G249" s="56"/>
      <c r="H249" s="56"/>
      <c r="I249" s="152"/>
      <c r="J249" s="56"/>
      <c r="K249" s="56"/>
      <c r="L249" s="54"/>
      <c r="M249" s="71"/>
      <c r="N249" s="35"/>
      <c r="O249" s="35"/>
      <c r="P249" s="35"/>
      <c r="Q249" s="35"/>
      <c r="R249" s="35"/>
      <c r="S249" s="35"/>
      <c r="T249" s="72"/>
      <c r="AT249" s="17" t="s">
        <v>159</v>
      </c>
      <c r="AU249" s="17" t="s">
        <v>84</v>
      </c>
    </row>
    <row r="250" spans="2:51" s="11" customFormat="1" ht="13.5">
      <c r="B250" s="193"/>
      <c r="C250" s="194"/>
      <c r="D250" s="195" t="s">
        <v>146</v>
      </c>
      <c r="E250" s="196" t="s">
        <v>22</v>
      </c>
      <c r="F250" s="197" t="s">
        <v>1028</v>
      </c>
      <c r="G250" s="194"/>
      <c r="H250" s="198">
        <v>393.6</v>
      </c>
      <c r="I250" s="199"/>
      <c r="J250" s="194"/>
      <c r="K250" s="194"/>
      <c r="L250" s="200"/>
      <c r="M250" s="201"/>
      <c r="N250" s="202"/>
      <c r="O250" s="202"/>
      <c r="P250" s="202"/>
      <c r="Q250" s="202"/>
      <c r="R250" s="202"/>
      <c r="S250" s="202"/>
      <c r="T250" s="203"/>
      <c r="AT250" s="204" t="s">
        <v>146</v>
      </c>
      <c r="AU250" s="204" t="s">
        <v>84</v>
      </c>
      <c r="AV250" s="11" t="s">
        <v>84</v>
      </c>
      <c r="AW250" s="11" t="s">
        <v>38</v>
      </c>
      <c r="AX250" s="11" t="s">
        <v>23</v>
      </c>
      <c r="AY250" s="204" t="s">
        <v>130</v>
      </c>
    </row>
    <row r="251" spans="2:65" s="1" customFormat="1" ht="22.5" customHeight="1">
      <c r="B251" s="34"/>
      <c r="C251" s="232" t="s">
        <v>426</v>
      </c>
      <c r="D251" s="232" t="s">
        <v>321</v>
      </c>
      <c r="E251" s="233" t="s">
        <v>1041</v>
      </c>
      <c r="F251" s="234" t="s">
        <v>1042</v>
      </c>
      <c r="G251" s="235" t="s">
        <v>274</v>
      </c>
      <c r="H251" s="236">
        <v>18</v>
      </c>
      <c r="I251" s="237"/>
      <c r="J251" s="238">
        <f>ROUND(I251*H251,2)</f>
        <v>0</v>
      </c>
      <c r="K251" s="234" t="s">
        <v>22</v>
      </c>
      <c r="L251" s="239"/>
      <c r="M251" s="240" t="s">
        <v>22</v>
      </c>
      <c r="N251" s="241" t="s">
        <v>46</v>
      </c>
      <c r="O251" s="35"/>
      <c r="P251" s="188">
        <f>O251*H251</f>
        <v>0</v>
      </c>
      <c r="Q251" s="188">
        <v>0.00072</v>
      </c>
      <c r="R251" s="188">
        <f>Q251*H251</f>
        <v>0.012960000000000001</v>
      </c>
      <c r="S251" s="188">
        <v>0</v>
      </c>
      <c r="T251" s="189">
        <f>S251*H251</f>
        <v>0</v>
      </c>
      <c r="AR251" s="17" t="s">
        <v>995</v>
      </c>
      <c r="AT251" s="17" t="s">
        <v>321</v>
      </c>
      <c r="AU251" s="17" t="s">
        <v>84</v>
      </c>
      <c r="AY251" s="17" t="s">
        <v>130</v>
      </c>
      <c r="BE251" s="190">
        <f>IF(N251="základní",J251,0)</f>
        <v>0</v>
      </c>
      <c r="BF251" s="190">
        <f>IF(N251="snížená",J251,0)</f>
        <v>0</v>
      </c>
      <c r="BG251" s="190">
        <f>IF(N251="zákl. přenesená",J251,0)</f>
        <v>0</v>
      </c>
      <c r="BH251" s="190">
        <f>IF(N251="sníž. přenesená",J251,0)</f>
        <v>0</v>
      </c>
      <c r="BI251" s="190">
        <f>IF(N251="nulová",J251,0)</f>
        <v>0</v>
      </c>
      <c r="BJ251" s="17" t="s">
        <v>23</v>
      </c>
      <c r="BK251" s="190">
        <f>ROUND(I251*H251,2)</f>
        <v>0</v>
      </c>
      <c r="BL251" s="17" t="s">
        <v>488</v>
      </c>
      <c r="BM251" s="17" t="s">
        <v>1043</v>
      </c>
    </row>
    <row r="252" spans="2:47" s="1" customFormat="1" ht="27">
      <c r="B252" s="34"/>
      <c r="C252" s="56"/>
      <c r="D252" s="205" t="s">
        <v>159</v>
      </c>
      <c r="E252" s="56"/>
      <c r="F252" s="206" t="s">
        <v>1044</v>
      </c>
      <c r="G252" s="56"/>
      <c r="H252" s="56"/>
      <c r="I252" s="152"/>
      <c r="J252" s="56"/>
      <c r="K252" s="56"/>
      <c r="L252" s="54"/>
      <c r="M252" s="71"/>
      <c r="N252" s="35"/>
      <c r="O252" s="35"/>
      <c r="P252" s="35"/>
      <c r="Q252" s="35"/>
      <c r="R252" s="35"/>
      <c r="S252" s="35"/>
      <c r="T252" s="72"/>
      <c r="AT252" s="17" t="s">
        <v>159</v>
      </c>
      <c r="AU252" s="17" t="s">
        <v>84</v>
      </c>
    </row>
    <row r="253" spans="2:51" s="11" customFormat="1" ht="13.5">
      <c r="B253" s="193"/>
      <c r="C253" s="194"/>
      <c r="D253" s="195" t="s">
        <v>146</v>
      </c>
      <c r="E253" s="196" t="s">
        <v>22</v>
      </c>
      <c r="F253" s="197" t="s">
        <v>1032</v>
      </c>
      <c r="G253" s="194"/>
      <c r="H253" s="198">
        <v>18</v>
      </c>
      <c r="I253" s="199"/>
      <c r="J253" s="194"/>
      <c r="K253" s="194"/>
      <c r="L253" s="200"/>
      <c r="M253" s="201"/>
      <c r="N253" s="202"/>
      <c r="O253" s="202"/>
      <c r="P253" s="202"/>
      <c r="Q253" s="202"/>
      <c r="R253" s="202"/>
      <c r="S253" s="202"/>
      <c r="T253" s="203"/>
      <c r="AT253" s="204" t="s">
        <v>146</v>
      </c>
      <c r="AU253" s="204" t="s">
        <v>84</v>
      </c>
      <c r="AV253" s="11" t="s">
        <v>84</v>
      </c>
      <c r="AW253" s="11" t="s">
        <v>38</v>
      </c>
      <c r="AX253" s="11" t="s">
        <v>23</v>
      </c>
      <c r="AY253" s="204" t="s">
        <v>130</v>
      </c>
    </row>
    <row r="254" spans="2:65" s="1" customFormat="1" ht="22.5" customHeight="1">
      <c r="B254" s="34"/>
      <c r="C254" s="232" t="s">
        <v>432</v>
      </c>
      <c r="D254" s="232" t="s">
        <v>321</v>
      </c>
      <c r="E254" s="233" t="s">
        <v>1045</v>
      </c>
      <c r="F254" s="234" t="s">
        <v>1046</v>
      </c>
      <c r="G254" s="235" t="s">
        <v>274</v>
      </c>
      <c r="H254" s="236">
        <v>28.8</v>
      </c>
      <c r="I254" s="237"/>
      <c r="J254" s="238">
        <f>ROUND(I254*H254,2)</f>
        <v>0</v>
      </c>
      <c r="K254" s="234" t="s">
        <v>22</v>
      </c>
      <c r="L254" s="239"/>
      <c r="M254" s="240" t="s">
        <v>22</v>
      </c>
      <c r="N254" s="241" t="s">
        <v>46</v>
      </c>
      <c r="O254" s="35"/>
      <c r="P254" s="188">
        <f>O254*H254</f>
        <v>0</v>
      </c>
      <c r="Q254" s="188">
        <v>0.00072</v>
      </c>
      <c r="R254" s="188">
        <f>Q254*H254</f>
        <v>0.020736</v>
      </c>
      <c r="S254" s="188">
        <v>0</v>
      </c>
      <c r="T254" s="189">
        <f>S254*H254</f>
        <v>0</v>
      </c>
      <c r="AR254" s="17" t="s">
        <v>995</v>
      </c>
      <c r="AT254" s="17" t="s">
        <v>321</v>
      </c>
      <c r="AU254" s="17" t="s">
        <v>84</v>
      </c>
      <c r="AY254" s="17" t="s">
        <v>130</v>
      </c>
      <c r="BE254" s="190">
        <f>IF(N254="základní",J254,0)</f>
        <v>0</v>
      </c>
      <c r="BF254" s="190">
        <f>IF(N254="snížená",J254,0)</f>
        <v>0</v>
      </c>
      <c r="BG254" s="190">
        <f>IF(N254="zákl. přenesená",J254,0)</f>
        <v>0</v>
      </c>
      <c r="BH254" s="190">
        <f>IF(N254="sníž. přenesená",J254,0)</f>
        <v>0</v>
      </c>
      <c r="BI254" s="190">
        <f>IF(N254="nulová",J254,0)</f>
        <v>0</v>
      </c>
      <c r="BJ254" s="17" t="s">
        <v>23</v>
      </c>
      <c r="BK254" s="190">
        <f>ROUND(I254*H254,2)</f>
        <v>0</v>
      </c>
      <c r="BL254" s="17" t="s">
        <v>488</v>
      </c>
      <c r="BM254" s="17" t="s">
        <v>1047</v>
      </c>
    </row>
    <row r="255" spans="2:47" s="1" customFormat="1" ht="27">
      <c r="B255" s="34"/>
      <c r="C255" s="56"/>
      <c r="D255" s="205" t="s">
        <v>159</v>
      </c>
      <c r="E255" s="56"/>
      <c r="F255" s="206" t="s">
        <v>1048</v>
      </c>
      <c r="G255" s="56"/>
      <c r="H255" s="56"/>
      <c r="I255" s="152"/>
      <c r="J255" s="56"/>
      <c r="K255" s="56"/>
      <c r="L255" s="54"/>
      <c r="M255" s="71"/>
      <c r="N255" s="35"/>
      <c r="O255" s="35"/>
      <c r="P255" s="35"/>
      <c r="Q255" s="35"/>
      <c r="R255" s="35"/>
      <c r="S255" s="35"/>
      <c r="T255" s="72"/>
      <c r="AT255" s="17" t="s">
        <v>159</v>
      </c>
      <c r="AU255" s="17" t="s">
        <v>84</v>
      </c>
    </row>
    <row r="256" spans="2:51" s="11" customFormat="1" ht="13.5">
      <c r="B256" s="193"/>
      <c r="C256" s="194"/>
      <c r="D256" s="195" t="s">
        <v>146</v>
      </c>
      <c r="E256" s="196" t="s">
        <v>22</v>
      </c>
      <c r="F256" s="197" t="s">
        <v>1036</v>
      </c>
      <c r="G256" s="194"/>
      <c r="H256" s="198">
        <v>28.8</v>
      </c>
      <c r="I256" s="199"/>
      <c r="J256" s="194"/>
      <c r="K256" s="194"/>
      <c r="L256" s="200"/>
      <c r="M256" s="201"/>
      <c r="N256" s="202"/>
      <c r="O256" s="202"/>
      <c r="P256" s="202"/>
      <c r="Q256" s="202"/>
      <c r="R256" s="202"/>
      <c r="S256" s="202"/>
      <c r="T256" s="203"/>
      <c r="AT256" s="204" t="s">
        <v>146</v>
      </c>
      <c r="AU256" s="204" t="s">
        <v>84</v>
      </c>
      <c r="AV256" s="11" t="s">
        <v>84</v>
      </c>
      <c r="AW256" s="11" t="s">
        <v>38</v>
      </c>
      <c r="AX256" s="11" t="s">
        <v>23</v>
      </c>
      <c r="AY256" s="204" t="s">
        <v>130</v>
      </c>
    </row>
    <row r="257" spans="2:65" s="1" customFormat="1" ht="31.5" customHeight="1">
      <c r="B257" s="34"/>
      <c r="C257" s="179" t="s">
        <v>437</v>
      </c>
      <c r="D257" s="179" t="s">
        <v>131</v>
      </c>
      <c r="E257" s="180" t="s">
        <v>1049</v>
      </c>
      <c r="F257" s="181" t="s">
        <v>1050</v>
      </c>
      <c r="G257" s="182" t="s">
        <v>1051</v>
      </c>
      <c r="H257" s="183">
        <v>8</v>
      </c>
      <c r="I257" s="184"/>
      <c r="J257" s="185">
        <f>ROUND(I257*H257,2)</f>
        <v>0</v>
      </c>
      <c r="K257" s="181" t="s">
        <v>22</v>
      </c>
      <c r="L257" s="54"/>
      <c r="M257" s="186" t="s">
        <v>22</v>
      </c>
      <c r="N257" s="187" t="s">
        <v>46</v>
      </c>
      <c r="O257" s="35"/>
      <c r="P257" s="188">
        <f>O257*H257</f>
        <v>0</v>
      </c>
      <c r="Q257" s="188">
        <v>0</v>
      </c>
      <c r="R257" s="188">
        <f>Q257*H257</f>
        <v>0</v>
      </c>
      <c r="S257" s="188">
        <v>0</v>
      </c>
      <c r="T257" s="189">
        <f>S257*H257</f>
        <v>0</v>
      </c>
      <c r="AR257" s="17" t="s">
        <v>488</v>
      </c>
      <c r="AT257" s="17" t="s">
        <v>131</v>
      </c>
      <c r="AU257" s="17" t="s">
        <v>84</v>
      </c>
      <c r="AY257" s="17" t="s">
        <v>130</v>
      </c>
      <c r="BE257" s="190">
        <f>IF(N257="základní",J257,0)</f>
        <v>0</v>
      </c>
      <c r="BF257" s="190">
        <f>IF(N257="snížená",J257,0)</f>
        <v>0</v>
      </c>
      <c r="BG257" s="190">
        <f>IF(N257="zákl. přenesená",J257,0)</f>
        <v>0</v>
      </c>
      <c r="BH257" s="190">
        <f>IF(N257="sníž. přenesená",J257,0)</f>
        <v>0</v>
      </c>
      <c r="BI257" s="190">
        <f>IF(N257="nulová",J257,0)</f>
        <v>0</v>
      </c>
      <c r="BJ257" s="17" t="s">
        <v>23</v>
      </c>
      <c r="BK257" s="190">
        <f>ROUND(I257*H257,2)</f>
        <v>0</v>
      </c>
      <c r="BL257" s="17" t="s">
        <v>488</v>
      </c>
      <c r="BM257" s="17" t="s">
        <v>1052</v>
      </c>
    </row>
    <row r="258" spans="2:51" s="11" customFormat="1" ht="13.5">
      <c r="B258" s="193"/>
      <c r="C258" s="194"/>
      <c r="D258" s="195" t="s">
        <v>146</v>
      </c>
      <c r="E258" s="196" t="s">
        <v>22</v>
      </c>
      <c r="F258" s="197" t="s">
        <v>178</v>
      </c>
      <c r="G258" s="194"/>
      <c r="H258" s="198">
        <v>8</v>
      </c>
      <c r="I258" s="199"/>
      <c r="J258" s="194"/>
      <c r="K258" s="194"/>
      <c r="L258" s="200"/>
      <c r="M258" s="201"/>
      <c r="N258" s="202"/>
      <c r="O258" s="202"/>
      <c r="P258" s="202"/>
      <c r="Q258" s="202"/>
      <c r="R258" s="202"/>
      <c r="S258" s="202"/>
      <c r="T258" s="203"/>
      <c r="AT258" s="204" t="s">
        <v>146</v>
      </c>
      <c r="AU258" s="204" t="s">
        <v>84</v>
      </c>
      <c r="AV258" s="11" t="s">
        <v>84</v>
      </c>
      <c r="AW258" s="11" t="s">
        <v>38</v>
      </c>
      <c r="AX258" s="11" t="s">
        <v>23</v>
      </c>
      <c r="AY258" s="204" t="s">
        <v>130</v>
      </c>
    </row>
    <row r="259" spans="2:65" s="1" customFormat="1" ht="22.5" customHeight="1">
      <c r="B259" s="34"/>
      <c r="C259" s="179" t="s">
        <v>443</v>
      </c>
      <c r="D259" s="179" t="s">
        <v>131</v>
      </c>
      <c r="E259" s="180" t="s">
        <v>1053</v>
      </c>
      <c r="F259" s="181" t="s">
        <v>1054</v>
      </c>
      <c r="G259" s="182" t="s">
        <v>475</v>
      </c>
      <c r="H259" s="183">
        <v>8</v>
      </c>
      <c r="I259" s="184"/>
      <c r="J259" s="185">
        <f>ROUND(I259*H259,2)</f>
        <v>0</v>
      </c>
      <c r="K259" s="181" t="s">
        <v>22</v>
      </c>
      <c r="L259" s="54"/>
      <c r="M259" s="186" t="s">
        <v>22</v>
      </c>
      <c r="N259" s="187" t="s">
        <v>46</v>
      </c>
      <c r="O259" s="35"/>
      <c r="P259" s="188">
        <f>O259*H259</f>
        <v>0</v>
      </c>
      <c r="Q259" s="188">
        <v>0.00035</v>
      </c>
      <c r="R259" s="188">
        <f>Q259*H259</f>
        <v>0.0028</v>
      </c>
      <c r="S259" s="188">
        <v>0</v>
      </c>
      <c r="T259" s="189">
        <f>S259*H259</f>
        <v>0</v>
      </c>
      <c r="AR259" s="17" t="s">
        <v>488</v>
      </c>
      <c r="AT259" s="17" t="s">
        <v>131</v>
      </c>
      <c r="AU259" s="17" t="s">
        <v>84</v>
      </c>
      <c r="AY259" s="17" t="s">
        <v>130</v>
      </c>
      <c r="BE259" s="190">
        <f>IF(N259="základní",J259,0)</f>
        <v>0</v>
      </c>
      <c r="BF259" s="190">
        <f>IF(N259="snížená",J259,0)</f>
        <v>0</v>
      </c>
      <c r="BG259" s="190">
        <f>IF(N259="zákl. přenesená",J259,0)</f>
        <v>0</v>
      </c>
      <c r="BH259" s="190">
        <f>IF(N259="sníž. přenesená",J259,0)</f>
        <v>0</v>
      </c>
      <c r="BI259" s="190">
        <f>IF(N259="nulová",J259,0)</f>
        <v>0</v>
      </c>
      <c r="BJ259" s="17" t="s">
        <v>23</v>
      </c>
      <c r="BK259" s="190">
        <f>ROUND(I259*H259,2)</f>
        <v>0</v>
      </c>
      <c r="BL259" s="17" t="s">
        <v>488</v>
      </c>
      <c r="BM259" s="17" t="s">
        <v>1055</v>
      </c>
    </row>
    <row r="260" spans="2:47" s="1" customFormat="1" ht="27">
      <c r="B260" s="34"/>
      <c r="C260" s="56"/>
      <c r="D260" s="205" t="s">
        <v>159</v>
      </c>
      <c r="E260" s="56"/>
      <c r="F260" s="206" t="s">
        <v>1056</v>
      </c>
      <c r="G260" s="56"/>
      <c r="H260" s="56"/>
      <c r="I260" s="152"/>
      <c r="J260" s="56"/>
      <c r="K260" s="56"/>
      <c r="L260" s="54"/>
      <c r="M260" s="71"/>
      <c r="N260" s="35"/>
      <c r="O260" s="35"/>
      <c r="P260" s="35"/>
      <c r="Q260" s="35"/>
      <c r="R260" s="35"/>
      <c r="S260" s="35"/>
      <c r="T260" s="72"/>
      <c r="AT260" s="17" t="s">
        <v>159</v>
      </c>
      <c r="AU260" s="17" t="s">
        <v>84</v>
      </c>
    </row>
    <row r="261" spans="2:51" s="11" customFormat="1" ht="13.5">
      <c r="B261" s="193"/>
      <c r="C261" s="194"/>
      <c r="D261" s="195" t="s">
        <v>146</v>
      </c>
      <c r="E261" s="196" t="s">
        <v>22</v>
      </c>
      <c r="F261" s="197" t="s">
        <v>178</v>
      </c>
      <c r="G261" s="194"/>
      <c r="H261" s="198">
        <v>8</v>
      </c>
      <c r="I261" s="199"/>
      <c r="J261" s="194"/>
      <c r="K261" s="194"/>
      <c r="L261" s="200"/>
      <c r="M261" s="201"/>
      <c r="N261" s="202"/>
      <c r="O261" s="202"/>
      <c r="P261" s="202"/>
      <c r="Q261" s="202"/>
      <c r="R261" s="202"/>
      <c r="S261" s="202"/>
      <c r="T261" s="203"/>
      <c r="AT261" s="204" t="s">
        <v>146</v>
      </c>
      <c r="AU261" s="204" t="s">
        <v>84</v>
      </c>
      <c r="AV261" s="11" t="s">
        <v>84</v>
      </c>
      <c r="AW261" s="11" t="s">
        <v>38</v>
      </c>
      <c r="AX261" s="11" t="s">
        <v>23</v>
      </c>
      <c r="AY261" s="204" t="s">
        <v>130</v>
      </c>
    </row>
    <row r="262" spans="2:65" s="1" customFormat="1" ht="31.5" customHeight="1">
      <c r="B262" s="34"/>
      <c r="C262" s="179" t="s">
        <v>450</v>
      </c>
      <c r="D262" s="179" t="s">
        <v>131</v>
      </c>
      <c r="E262" s="180" t="s">
        <v>1057</v>
      </c>
      <c r="F262" s="181" t="s">
        <v>1058</v>
      </c>
      <c r="G262" s="182" t="s">
        <v>274</v>
      </c>
      <c r="H262" s="183">
        <v>218.04</v>
      </c>
      <c r="I262" s="184"/>
      <c r="J262" s="185">
        <f>ROUND(I262*H262,2)</f>
        <v>0</v>
      </c>
      <c r="K262" s="181" t="s">
        <v>140</v>
      </c>
      <c r="L262" s="54"/>
      <c r="M262" s="186" t="s">
        <v>22</v>
      </c>
      <c r="N262" s="187" t="s">
        <v>46</v>
      </c>
      <c r="O262" s="35"/>
      <c r="P262" s="188">
        <f>O262*H262</f>
        <v>0</v>
      </c>
      <c r="Q262" s="188">
        <v>0</v>
      </c>
      <c r="R262" s="188">
        <f>Q262*H262</f>
        <v>0</v>
      </c>
      <c r="S262" s="188">
        <v>0</v>
      </c>
      <c r="T262" s="189">
        <f>S262*H262</f>
        <v>0</v>
      </c>
      <c r="AR262" s="17" t="s">
        <v>488</v>
      </c>
      <c r="AT262" s="17" t="s">
        <v>131</v>
      </c>
      <c r="AU262" s="17" t="s">
        <v>84</v>
      </c>
      <c r="AY262" s="17" t="s">
        <v>130</v>
      </c>
      <c r="BE262" s="190">
        <f>IF(N262="základní",J262,0)</f>
        <v>0</v>
      </c>
      <c r="BF262" s="190">
        <f>IF(N262="snížená",J262,0)</f>
        <v>0</v>
      </c>
      <c r="BG262" s="190">
        <f>IF(N262="zákl. přenesená",J262,0)</f>
        <v>0</v>
      </c>
      <c r="BH262" s="190">
        <f>IF(N262="sníž. přenesená",J262,0)</f>
        <v>0</v>
      </c>
      <c r="BI262" s="190">
        <f>IF(N262="nulová",J262,0)</f>
        <v>0</v>
      </c>
      <c r="BJ262" s="17" t="s">
        <v>23</v>
      </c>
      <c r="BK262" s="190">
        <f>ROUND(I262*H262,2)</f>
        <v>0</v>
      </c>
      <c r="BL262" s="17" t="s">
        <v>488</v>
      </c>
      <c r="BM262" s="17" t="s">
        <v>1059</v>
      </c>
    </row>
    <row r="263" spans="2:51" s="11" customFormat="1" ht="13.5">
      <c r="B263" s="193"/>
      <c r="C263" s="194"/>
      <c r="D263" s="195" t="s">
        <v>146</v>
      </c>
      <c r="E263" s="196" t="s">
        <v>22</v>
      </c>
      <c r="F263" s="197" t="s">
        <v>1060</v>
      </c>
      <c r="G263" s="194"/>
      <c r="H263" s="198">
        <v>218.04</v>
      </c>
      <c r="I263" s="199"/>
      <c r="J263" s="194"/>
      <c r="K263" s="194"/>
      <c r="L263" s="200"/>
      <c r="M263" s="201"/>
      <c r="N263" s="202"/>
      <c r="O263" s="202"/>
      <c r="P263" s="202"/>
      <c r="Q263" s="202"/>
      <c r="R263" s="202"/>
      <c r="S263" s="202"/>
      <c r="T263" s="203"/>
      <c r="AT263" s="204" t="s">
        <v>146</v>
      </c>
      <c r="AU263" s="204" t="s">
        <v>84</v>
      </c>
      <c r="AV263" s="11" t="s">
        <v>84</v>
      </c>
      <c r="AW263" s="11" t="s">
        <v>38</v>
      </c>
      <c r="AX263" s="11" t="s">
        <v>23</v>
      </c>
      <c r="AY263" s="204" t="s">
        <v>130</v>
      </c>
    </row>
    <row r="264" spans="2:65" s="1" customFormat="1" ht="31.5" customHeight="1">
      <c r="B264" s="34"/>
      <c r="C264" s="232" t="s">
        <v>455</v>
      </c>
      <c r="D264" s="232" t="s">
        <v>321</v>
      </c>
      <c r="E264" s="233" t="s">
        <v>1061</v>
      </c>
      <c r="F264" s="234" t="s">
        <v>1062</v>
      </c>
      <c r="G264" s="235" t="s">
        <v>324</v>
      </c>
      <c r="H264" s="236">
        <v>135.429</v>
      </c>
      <c r="I264" s="237"/>
      <c r="J264" s="238">
        <f>ROUND(I264*H264,2)</f>
        <v>0</v>
      </c>
      <c r="K264" s="234" t="s">
        <v>140</v>
      </c>
      <c r="L264" s="239"/>
      <c r="M264" s="240" t="s">
        <v>22</v>
      </c>
      <c r="N264" s="241" t="s">
        <v>46</v>
      </c>
      <c r="O264" s="35"/>
      <c r="P264" s="188">
        <f>O264*H264</f>
        <v>0</v>
      </c>
      <c r="Q264" s="188">
        <v>0.001</v>
      </c>
      <c r="R264" s="188">
        <f>Q264*H264</f>
        <v>0.135429</v>
      </c>
      <c r="S264" s="188">
        <v>0</v>
      </c>
      <c r="T264" s="189">
        <f>S264*H264</f>
        <v>0</v>
      </c>
      <c r="AR264" s="17" t="s">
        <v>995</v>
      </c>
      <c r="AT264" s="17" t="s">
        <v>321</v>
      </c>
      <c r="AU264" s="17" t="s">
        <v>84</v>
      </c>
      <c r="AY264" s="17" t="s">
        <v>130</v>
      </c>
      <c r="BE264" s="190">
        <f>IF(N264="základní",J264,0)</f>
        <v>0</v>
      </c>
      <c r="BF264" s="190">
        <f>IF(N264="snížená",J264,0)</f>
        <v>0</v>
      </c>
      <c r="BG264" s="190">
        <f>IF(N264="zákl. přenesená",J264,0)</f>
        <v>0</v>
      </c>
      <c r="BH264" s="190">
        <f>IF(N264="sníž. přenesená",J264,0)</f>
        <v>0</v>
      </c>
      <c r="BI264" s="190">
        <f>IF(N264="nulová",J264,0)</f>
        <v>0</v>
      </c>
      <c r="BJ264" s="17" t="s">
        <v>23</v>
      </c>
      <c r="BK264" s="190">
        <f>ROUND(I264*H264,2)</f>
        <v>0</v>
      </c>
      <c r="BL264" s="17" t="s">
        <v>488</v>
      </c>
      <c r="BM264" s="17" t="s">
        <v>1063</v>
      </c>
    </row>
    <row r="265" spans="2:47" s="1" customFormat="1" ht="27">
      <c r="B265" s="34"/>
      <c r="C265" s="56"/>
      <c r="D265" s="205" t="s">
        <v>159</v>
      </c>
      <c r="E265" s="56"/>
      <c r="F265" s="206" t="s">
        <v>1064</v>
      </c>
      <c r="G265" s="56"/>
      <c r="H265" s="56"/>
      <c r="I265" s="152"/>
      <c r="J265" s="56"/>
      <c r="K265" s="56"/>
      <c r="L265" s="54"/>
      <c r="M265" s="71"/>
      <c r="N265" s="35"/>
      <c r="O265" s="35"/>
      <c r="P265" s="35"/>
      <c r="Q265" s="35"/>
      <c r="R265" s="35"/>
      <c r="S265" s="35"/>
      <c r="T265" s="72"/>
      <c r="AT265" s="17" t="s">
        <v>159</v>
      </c>
      <c r="AU265" s="17" t="s">
        <v>84</v>
      </c>
    </row>
    <row r="266" spans="2:51" s="11" customFormat="1" ht="13.5">
      <c r="B266" s="193"/>
      <c r="C266" s="194"/>
      <c r="D266" s="195" t="s">
        <v>146</v>
      </c>
      <c r="E266" s="196" t="s">
        <v>22</v>
      </c>
      <c r="F266" s="197" t="s">
        <v>1065</v>
      </c>
      <c r="G266" s="194"/>
      <c r="H266" s="198">
        <v>135.429</v>
      </c>
      <c r="I266" s="199"/>
      <c r="J266" s="194"/>
      <c r="K266" s="194"/>
      <c r="L266" s="200"/>
      <c r="M266" s="201"/>
      <c r="N266" s="202"/>
      <c r="O266" s="202"/>
      <c r="P266" s="202"/>
      <c r="Q266" s="202"/>
      <c r="R266" s="202"/>
      <c r="S266" s="202"/>
      <c r="T266" s="203"/>
      <c r="AT266" s="204" t="s">
        <v>146</v>
      </c>
      <c r="AU266" s="204" t="s">
        <v>84</v>
      </c>
      <c r="AV266" s="11" t="s">
        <v>84</v>
      </c>
      <c r="AW266" s="11" t="s">
        <v>38</v>
      </c>
      <c r="AX266" s="11" t="s">
        <v>23</v>
      </c>
      <c r="AY266" s="204" t="s">
        <v>130</v>
      </c>
    </row>
    <row r="267" spans="2:65" s="1" customFormat="1" ht="22.5" customHeight="1">
      <c r="B267" s="34"/>
      <c r="C267" s="179" t="s">
        <v>461</v>
      </c>
      <c r="D267" s="179" t="s">
        <v>131</v>
      </c>
      <c r="E267" s="180" t="s">
        <v>1066</v>
      </c>
      <c r="F267" s="181" t="s">
        <v>1067</v>
      </c>
      <c r="G267" s="182" t="s">
        <v>475</v>
      </c>
      <c r="H267" s="183">
        <v>1</v>
      </c>
      <c r="I267" s="184"/>
      <c r="J267" s="185">
        <f>ROUND(I267*H267,2)</f>
        <v>0</v>
      </c>
      <c r="K267" s="181" t="s">
        <v>140</v>
      </c>
      <c r="L267" s="54"/>
      <c r="M267" s="186" t="s">
        <v>22</v>
      </c>
      <c r="N267" s="187" t="s">
        <v>46</v>
      </c>
      <c r="O267" s="35"/>
      <c r="P267" s="188">
        <f>O267*H267</f>
        <v>0</v>
      </c>
      <c r="Q267" s="188">
        <v>0</v>
      </c>
      <c r="R267" s="188">
        <f>Q267*H267</f>
        <v>0</v>
      </c>
      <c r="S267" s="188">
        <v>0</v>
      </c>
      <c r="T267" s="189">
        <f>S267*H267</f>
        <v>0</v>
      </c>
      <c r="AR267" s="17" t="s">
        <v>488</v>
      </c>
      <c r="AT267" s="17" t="s">
        <v>131</v>
      </c>
      <c r="AU267" s="17" t="s">
        <v>84</v>
      </c>
      <c r="AY267" s="17" t="s">
        <v>130</v>
      </c>
      <c r="BE267" s="190">
        <f>IF(N267="základní",J267,0)</f>
        <v>0</v>
      </c>
      <c r="BF267" s="190">
        <f>IF(N267="snížená",J267,0)</f>
        <v>0</v>
      </c>
      <c r="BG267" s="190">
        <f>IF(N267="zákl. přenesená",J267,0)</f>
        <v>0</v>
      </c>
      <c r="BH267" s="190">
        <f>IF(N267="sníž. přenesená",J267,0)</f>
        <v>0</v>
      </c>
      <c r="BI267" s="190">
        <f>IF(N267="nulová",J267,0)</f>
        <v>0</v>
      </c>
      <c r="BJ267" s="17" t="s">
        <v>23</v>
      </c>
      <c r="BK267" s="190">
        <f>ROUND(I267*H267,2)</f>
        <v>0</v>
      </c>
      <c r="BL267" s="17" t="s">
        <v>488</v>
      </c>
      <c r="BM267" s="17" t="s">
        <v>1068</v>
      </c>
    </row>
    <row r="268" spans="2:51" s="11" customFormat="1" ht="13.5">
      <c r="B268" s="193"/>
      <c r="C268" s="194"/>
      <c r="D268" s="195" t="s">
        <v>146</v>
      </c>
      <c r="E268" s="196" t="s">
        <v>22</v>
      </c>
      <c r="F268" s="197" t="s">
        <v>23</v>
      </c>
      <c r="G268" s="194"/>
      <c r="H268" s="198">
        <v>1</v>
      </c>
      <c r="I268" s="199"/>
      <c r="J268" s="194"/>
      <c r="K268" s="194"/>
      <c r="L268" s="200"/>
      <c r="M268" s="201"/>
      <c r="N268" s="202"/>
      <c r="O268" s="202"/>
      <c r="P268" s="202"/>
      <c r="Q268" s="202"/>
      <c r="R268" s="202"/>
      <c r="S268" s="202"/>
      <c r="T268" s="203"/>
      <c r="AT268" s="204" t="s">
        <v>146</v>
      </c>
      <c r="AU268" s="204" t="s">
        <v>84</v>
      </c>
      <c r="AV268" s="11" t="s">
        <v>84</v>
      </c>
      <c r="AW268" s="11" t="s">
        <v>38</v>
      </c>
      <c r="AX268" s="11" t="s">
        <v>23</v>
      </c>
      <c r="AY268" s="204" t="s">
        <v>130</v>
      </c>
    </row>
    <row r="269" spans="2:65" s="1" customFormat="1" ht="22.5" customHeight="1">
      <c r="B269" s="34"/>
      <c r="C269" s="179" t="s">
        <v>468</v>
      </c>
      <c r="D269" s="179" t="s">
        <v>131</v>
      </c>
      <c r="E269" s="180" t="s">
        <v>1069</v>
      </c>
      <c r="F269" s="181" t="s">
        <v>1070</v>
      </c>
      <c r="G269" s="182" t="s">
        <v>475</v>
      </c>
      <c r="H269" s="183">
        <v>19</v>
      </c>
      <c r="I269" s="184"/>
      <c r="J269" s="185">
        <f>ROUND(I269*H269,2)</f>
        <v>0</v>
      </c>
      <c r="K269" s="181" t="s">
        <v>140</v>
      </c>
      <c r="L269" s="54"/>
      <c r="M269" s="186" t="s">
        <v>22</v>
      </c>
      <c r="N269" s="187" t="s">
        <v>46</v>
      </c>
      <c r="O269" s="35"/>
      <c r="P269" s="188">
        <f>O269*H269</f>
        <v>0</v>
      </c>
      <c r="Q269" s="188">
        <v>0</v>
      </c>
      <c r="R269" s="188">
        <f>Q269*H269</f>
        <v>0</v>
      </c>
      <c r="S269" s="188">
        <v>0</v>
      </c>
      <c r="T269" s="189">
        <f>S269*H269</f>
        <v>0</v>
      </c>
      <c r="AR269" s="17" t="s">
        <v>488</v>
      </c>
      <c r="AT269" s="17" t="s">
        <v>131</v>
      </c>
      <c r="AU269" s="17" t="s">
        <v>84</v>
      </c>
      <c r="AY269" s="17" t="s">
        <v>130</v>
      </c>
      <c r="BE269" s="190">
        <f>IF(N269="základní",J269,0)</f>
        <v>0</v>
      </c>
      <c r="BF269" s="190">
        <f>IF(N269="snížená",J269,0)</f>
        <v>0</v>
      </c>
      <c r="BG269" s="190">
        <f>IF(N269="zákl. přenesená",J269,0)</f>
        <v>0</v>
      </c>
      <c r="BH269" s="190">
        <f>IF(N269="sníž. přenesená",J269,0)</f>
        <v>0</v>
      </c>
      <c r="BI269" s="190">
        <f>IF(N269="nulová",J269,0)</f>
        <v>0</v>
      </c>
      <c r="BJ269" s="17" t="s">
        <v>23</v>
      </c>
      <c r="BK269" s="190">
        <f>ROUND(I269*H269,2)</f>
        <v>0</v>
      </c>
      <c r="BL269" s="17" t="s">
        <v>488</v>
      </c>
      <c r="BM269" s="17" t="s">
        <v>1071</v>
      </c>
    </row>
    <row r="270" spans="2:51" s="11" customFormat="1" ht="13.5">
      <c r="B270" s="193"/>
      <c r="C270" s="194"/>
      <c r="D270" s="195" t="s">
        <v>146</v>
      </c>
      <c r="E270" s="196" t="s">
        <v>22</v>
      </c>
      <c r="F270" s="197" t="s">
        <v>240</v>
      </c>
      <c r="G270" s="194"/>
      <c r="H270" s="198">
        <v>19</v>
      </c>
      <c r="I270" s="199"/>
      <c r="J270" s="194"/>
      <c r="K270" s="194"/>
      <c r="L270" s="200"/>
      <c r="M270" s="201"/>
      <c r="N270" s="202"/>
      <c r="O270" s="202"/>
      <c r="P270" s="202"/>
      <c r="Q270" s="202"/>
      <c r="R270" s="202"/>
      <c r="S270" s="202"/>
      <c r="T270" s="203"/>
      <c r="AT270" s="204" t="s">
        <v>146</v>
      </c>
      <c r="AU270" s="204" t="s">
        <v>84</v>
      </c>
      <c r="AV270" s="11" t="s">
        <v>84</v>
      </c>
      <c r="AW270" s="11" t="s">
        <v>38</v>
      </c>
      <c r="AX270" s="11" t="s">
        <v>23</v>
      </c>
      <c r="AY270" s="204" t="s">
        <v>130</v>
      </c>
    </row>
    <row r="271" spans="2:65" s="1" customFormat="1" ht="31.5" customHeight="1">
      <c r="B271" s="34"/>
      <c r="C271" s="179" t="s">
        <v>472</v>
      </c>
      <c r="D271" s="179" t="s">
        <v>131</v>
      </c>
      <c r="E271" s="180" t="s">
        <v>1072</v>
      </c>
      <c r="F271" s="181" t="s">
        <v>1073</v>
      </c>
      <c r="G271" s="182" t="s">
        <v>274</v>
      </c>
      <c r="H271" s="183">
        <v>452.4</v>
      </c>
      <c r="I271" s="184"/>
      <c r="J271" s="185">
        <f>ROUND(I271*H271,2)</f>
        <v>0</v>
      </c>
      <c r="K271" s="181" t="s">
        <v>22</v>
      </c>
      <c r="L271" s="54"/>
      <c r="M271" s="186" t="s">
        <v>22</v>
      </c>
      <c r="N271" s="187" t="s">
        <v>46</v>
      </c>
      <c r="O271" s="35"/>
      <c r="P271" s="188">
        <f>O271*H271</f>
        <v>0</v>
      </c>
      <c r="Q271" s="188">
        <v>0</v>
      </c>
      <c r="R271" s="188">
        <f>Q271*H271</f>
        <v>0</v>
      </c>
      <c r="S271" s="188">
        <v>0</v>
      </c>
      <c r="T271" s="189">
        <f>S271*H271</f>
        <v>0</v>
      </c>
      <c r="AR271" s="17" t="s">
        <v>488</v>
      </c>
      <c r="AT271" s="17" t="s">
        <v>131</v>
      </c>
      <c r="AU271" s="17" t="s">
        <v>84</v>
      </c>
      <c r="AY271" s="17" t="s">
        <v>130</v>
      </c>
      <c r="BE271" s="190">
        <f>IF(N271="základní",J271,0)</f>
        <v>0</v>
      </c>
      <c r="BF271" s="190">
        <f>IF(N271="snížená",J271,0)</f>
        <v>0</v>
      </c>
      <c r="BG271" s="190">
        <f>IF(N271="zákl. přenesená",J271,0)</f>
        <v>0</v>
      </c>
      <c r="BH271" s="190">
        <f>IF(N271="sníž. přenesená",J271,0)</f>
        <v>0</v>
      </c>
      <c r="BI271" s="190">
        <f>IF(N271="nulová",J271,0)</f>
        <v>0</v>
      </c>
      <c r="BJ271" s="17" t="s">
        <v>23</v>
      </c>
      <c r="BK271" s="190">
        <f>ROUND(I271*H271,2)</f>
        <v>0</v>
      </c>
      <c r="BL271" s="17" t="s">
        <v>488</v>
      </c>
      <c r="BM271" s="17" t="s">
        <v>1074</v>
      </c>
    </row>
    <row r="272" spans="2:51" s="11" customFormat="1" ht="13.5">
      <c r="B272" s="193"/>
      <c r="C272" s="194"/>
      <c r="D272" s="195" t="s">
        <v>146</v>
      </c>
      <c r="E272" s="196" t="s">
        <v>22</v>
      </c>
      <c r="F272" s="197" t="s">
        <v>1075</v>
      </c>
      <c r="G272" s="194"/>
      <c r="H272" s="198">
        <v>452.4</v>
      </c>
      <c r="I272" s="199"/>
      <c r="J272" s="194"/>
      <c r="K272" s="194"/>
      <c r="L272" s="200"/>
      <c r="M272" s="201"/>
      <c r="N272" s="202"/>
      <c r="O272" s="202"/>
      <c r="P272" s="202"/>
      <c r="Q272" s="202"/>
      <c r="R272" s="202"/>
      <c r="S272" s="202"/>
      <c r="T272" s="203"/>
      <c r="AT272" s="204" t="s">
        <v>146</v>
      </c>
      <c r="AU272" s="204" t="s">
        <v>84</v>
      </c>
      <c r="AV272" s="11" t="s">
        <v>84</v>
      </c>
      <c r="AW272" s="11" t="s">
        <v>38</v>
      </c>
      <c r="AX272" s="11" t="s">
        <v>23</v>
      </c>
      <c r="AY272" s="204" t="s">
        <v>130</v>
      </c>
    </row>
    <row r="273" spans="2:65" s="1" customFormat="1" ht="31.5" customHeight="1">
      <c r="B273" s="34"/>
      <c r="C273" s="179" t="s">
        <v>478</v>
      </c>
      <c r="D273" s="179" t="s">
        <v>131</v>
      </c>
      <c r="E273" s="180" t="s">
        <v>1076</v>
      </c>
      <c r="F273" s="181" t="s">
        <v>1077</v>
      </c>
      <c r="G273" s="182" t="s">
        <v>274</v>
      </c>
      <c r="H273" s="183">
        <v>64</v>
      </c>
      <c r="I273" s="184"/>
      <c r="J273" s="185">
        <f>ROUND(I273*H273,2)</f>
        <v>0</v>
      </c>
      <c r="K273" s="181" t="s">
        <v>22</v>
      </c>
      <c r="L273" s="54"/>
      <c r="M273" s="186" t="s">
        <v>22</v>
      </c>
      <c r="N273" s="187" t="s">
        <v>46</v>
      </c>
      <c r="O273" s="35"/>
      <c r="P273" s="188">
        <f>O273*H273</f>
        <v>0</v>
      </c>
      <c r="Q273" s="188">
        <v>0</v>
      </c>
      <c r="R273" s="188">
        <f>Q273*H273</f>
        <v>0</v>
      </c>
      <c r="S273" s="188">
        <v>0</v>
      </c>
      <c r="T273" s="189">
        <f>S273*H273</f>
        <v>0</v>
      </c>
      <c r="AR273" s="17" t="s">
        <v>488</v>
      </c>
      <c r="AT273" s="17" t="s">
        <v>131</v>
      </c>
      <c r="AU273" s="17" t="s">
        <v>84</v>
      </c>
      <c r="AY273" s="17" t="s">
        <v>130</v>
      </c>
      <c r="BE273" s="190">
        <f>IF(N273="základní",J273,0)</f>
        <v>0</v>
      </c>
      <c r="BF273" s="190">
        <f>IF(N273="snížená",J273,0)</f>
        <v>0</v>
      </c>
      <c r="BG273" s="190">
        <f>IF(N273="zákl. přenesená",J273,0)</f>
        <v>0</v>
      </c>
      <c r="BH273" s="190">
        <f>IF(N273="sníž. přenesená",J273,0)</f>
        <v>0</v>
      </c>
      <c r="BI273" s="190">
        <f>IF(N273="nulová",J273,0)</f>
        <v>0</v>
      </c>
      <c r="BJ273" s="17" t="s">
        <v>23</v>
      </c>
      <c r="BK273" s="190">
        <f>ROUND(I273*H273,2)</f>
        <v>0</v>
      </c>
      <c r="BL273" s="17" t="s">
        <v>488</v>
      </c>
      <c r="BM273" s="17" t="s">
        <v>1078</v>
      </c>
    </row>
    <row r="274" spans="2:51" s="11" customFormat="1" ht="13.5">
      <c r="B274" s="193"/>
      <c r="C274" s="194"/>
      <c r="D274" s="195" t="s">
        <v>146</v>
      </c>
      <c r="E274" s="196" t="s">
        <v>22</v>
      </c>
      <c r="F274" s="197" t="s">
        <v>1079</v>
      </c>
      <c r="G274" s="194"/>
      <c r="H274" s="198">
        <v>64</v>
      </c>
      <c r="I274" s="199"/>
      <c r="J274" s="194"/>
      <c r="K274" s="194"/>
      <c r="L274" s="200"/>
      <c r="M274" s="201"/>
      <c r="N274" s="202"/>
      <c r="O274" s="202"/>
      <c r="P274" s="202"/>
      <c r="Q274" s="202"/>
      <c r="R274" s="202"/>
      <c r="S274" s="202"/>
      <c r="T274" s="203"/>
      <c r="AT274" s="204" t="s">
        <v>146</v>
      </c>
      <c r="AU274" s="204" t="s">
        <v>84</v>
      </c>
      <c r="AV274" s="11" t="s">
        <v>84</v>
      </c>
      <c r="AW274" s="11" t="s">
        <v>38</v>
      </c>
      <c r="AX274" s="11" t="s">
        <v>23</v>
      </c>
      <c r="AY274" s="204" t="s">
        <v>130</v>
      </c>
    </row>
    <row r="275" spans="2:65" s="1" customFormat="1" ht="31.5" customHeight="1">
      <c r="B275" s="34"/>
      <c r="C275" s="232" t="s">
        <v>483</v>
      </c>
      <c r="D275" s="232" t="s">
        <v>321</v>
      </c>
      <c r="E275" s="233" t="s">
        <v>1080</v>
      </c>
      <c r="F275" s="234" t="s">
        <v>1081</v>
      </c>
      <c r="G275" s="235" t="s">
        <v>274</v>
      </c>
      <c r="H275" s="236">
        <v>64</v>
      </c>
      <c r="I275" s="237"/>
      <c r="J275" s="238">
        <f>ROUND(I275*H275,2)</f>
        <v>0</v>
      </c>
      <c r="K275" s="234" t="s">
        <v>22</v>
      </c>
      <c r="L275" s="239"/>
      <c r="M275" s="240" t="s">
        <v>22</v>
      </c>
      <c r="N275" s="241" t="s">
        <v>46</v>
      </c>
      <c r="O275" s="35"/>
      <c r="P275" s="188">
        <f>O275*H275</f>
        <v>0</v>
      </c>
      <c r="Q275" s="188">
        <v>0.00018</v>
      </c>
      <c r="R275" s="188">
        <f>Q275*H275</f>
        <v>0.01152</v>
      </c>
      <c r="S275" s="188">
        <v>0</v>
      </c>
      <c r="T275" s="189">
        <f>S275*H275</f>
        <v>0</v>
      </c>
      <c r="AR275" s="17" t="s">
        <v>995</v>
      </c>
      <c r="AT275" s="17" t="s">
        <v>321</v>
      </c>
      <c r="AU275" s="17" t="s">
        <v>84</v>
      </c>
      <c r="AY275" s="17" t="s">
        <v>130</v>
      </c>
      <c r="BE275" s="190">
        <f>IF(N275="základní",J275,0)</f>
        <v>0</v>
      </c>
      <c r="BF275" s="190">
        <f>IF(N275="snížená",J275,0)</f>
        <v>0</v>
      </c>
      <c r="BG275" s="190">
        <f>IF(N275="zákl. přenesená",J275,0)</f>
        <v>0</v>
      </c>
      <c r="BH275" s="190">
        <f>IF(N275="sníž. přenesená",J275,0)</f>
        <v>0</v>
      </c>
      <c r="BI275" s="190">
        <f>IF(N275="nulová",J275,0)</f>
        <v>0</v>
      </c>
      <c r="BJ275" s="17" t="s">
        <v>23</v>
      </c>
      <c r="BK275" s="190">
        <f>ROUND(I275*H275,2)</f>
        <v>0</v>
      </c>
      <c r="BL275" s="17" t="s">
        <v>488</v>
      </c>
      <c r="BM275" s="17" t="s">
        <v>1082</v>
      </c>
    </row>
    <row r="276" spans="2:51" s="11" customFormat="1" ht="13.5">
      <c r="B276" s="193"/>
      <c r="C276" s="194"/>
      <c r="D276" s="195" t="s">
        <v>146</v>
      </c>
      <c r="E276" s="196" t="s">
        <v>22</v>
      </c>
      <c r="F276" s="197" t="s">
        <v>1079</v>
      </c>
      <c r="G276" s="194"/>
      <c r="H276" s="198">
        <v>64</v>
      </c>
      <c r="I276" s="199"/>
      <c r="J276" s="194"/>
      <c r="K276" s="194"/>
      <c r="L276" s="200"/>
      <c r="M276" s="201"/>
      <c r="N276" s="202"/>
      <c r="O276" s="202"/>
      <c r="P276" s="202"/>
      <c r="Q276" s="202"/>
      <c r="R276" s="202"/>
      <c r="S276" s="202"/>
      <c r="T276" s="203"/>
      <c r="AT276" s="204" t="s">
        <v>146</v>
      </c>
      <c r="AU276" s="204" t="s">
        <v>84</v>
      </c>
      <c r="AV276" s="11" t="s">
        <v>84</v>
      </c>
      <c r="AW276" s="11" t="s">
        <v>38</v>
      </c>
      <c r="AX276" s="11" t="s">
        <v>23</v>
      </c>
      <c r="AY276" s="204" t="s">
        <v>130</v>
      </c>
    </row>
    <row r="277" spans="2:65" s="1" customFormat="1" ht="31.5" customHeight="1">
      <c r="B277" s="34"/>
      <c r="C277" s="232" t="s">
        <v>488</v>
      </c>
      <c r="D277" s="232" t="s">
        <v>321</v>
      </c>
      <c r="E277" s="233" t="s">
        <v>1083</v>
      </c>
      <c r="F277" s="234" t="s">
        <v>1084</v>
      </c>
      <c r="G277" s="235" t="s">
        <v>274</v>
      </c>
      <c r="H277" s="236">
        <v>452.4</v>
      </c>
      <c r="I277" s="237"/>
      <c r="J277" s="238">
        <f>ROUND(I277*H277,2)</f>
        <v>0</v>
      </c>
      <c r="K277" s="234" t="s">
        <v>22</v>
      </c>
      <c r="L277" s="239"/>
      <c r="M277" s="240" t="s">
        <v>22</v>
      </c>
      <c r="N277" s="241" t="s">
        <v>46</v>
      </c>
      <c r="O277" s="35"/>
      <c r="P277" s="188">
        <f>O277*H277</f>
        <v>0</v>
      </c>
      <c r="Q277" s="188">
        <v>0.00091</v>
      </c>
      <c r="R277" s="188">
        <f>Q277*H277</f>
        <v>0.411684</v>
      </c>
      <c r="S277" s="188">
        <v>0</v>
      </c>
      <c r="T277" s="189">
        <f>S277*H277</f>
        <v>0</v>
      </c>
      <c r="AR277" s="17" t="s">
        <v>995</v>
      </c>
      <c r="AT277" s="17" t="s">
        <v>321</v>
      </c>
      <c r="AU277" s="17" t="s">
        <v>84</v>
      </c>
      <c r="AY277" s="17" t="s">
        <v>130</v>
      </c>
      <c r="BE277" s="190">
        <f>IF(N277="základní",J277,0)</f>
        <v>0</v>
      </c>
      <c r="BF277" s="190">
        <f>IF(N277="snížená",J277,0)</f>
        <v>0</v>
      </c>
      <c r="BG277" s="190">
        <f>IF(N277="zákl. přenesená",J277,0)</f>
        <v>0</v>
      </c>
      <c r="BH277" s="190">
        <f>IF(N277="sníž. přenesená",J277,0)</f>
        <v>0</v>
      </c>
      <c r="BI277" s="190">
        <f>IF(N277="nulová",J277,0)</f>
        <v>0</v>
      </c>
      <c r="BJ277" s="17" t="s">
        <v>23</v>
      </c>
      <c r="BK277" s="190">
        <f>ROUND(I277*H277,2)</f>
        <v>0</v>
      </c>
      <c r="BL277" s="17" t="s">
        <v>488</v>
      </c>
      <c r="BM277" s="17" t="s">
        <v>1085</v>
      </c>
    </row>
    <row r="278" spans="2:51" s="11" customFormat="1" ht="13.5">
      <c r="B278" s="193"/>
      <c r="C278" s="194"/>
      <c r="D278" s="195" t="s">
        <v>146</v>
      </c>
      <c r="E278" s="196" t="s">
        <v>22</v>
      </c>
      <c r="F278" s="197" t="s">
        <v>1086</v>
      </c>
      <c r="G278" s="194"/>
      <c r="H278" s="198">
        <v>452.4</v>
      </c>
      <c r="I278" s="199"/>
      <c r="J278" s="194"/>
      <c r="K278" s="194"/>
      <c r="L278" s="200"/>
      <c r="M278" s="201"/>
      <c r="N278" s="202"/>
      <c r="O278" s="202"/>
      <c r="P278" s="202"/>
      <c r="Q278" s="202"/>
      <c r="R278" s="202"/>
      <c r="S278" s="202"/>
      <c r="T278" s="203"/>
      <c r="AT278" s="204" t="s">
        <v>146</v>
      </c>
      <c r="AU278" s="204" t="s">
        <v>84</v>
      </c>
      <c r="AV278" s="11" t="s">
        <v>84</v>
      </c>
      <c r="AW278" s="11" t="s">
        <v>38</v>
      </c>
      <c r="AX278" s="11" t="s">
        <v>75</v>
      </c>
      <c r="AY278" s="204" t="s">
        <v>130</v>
      </c>
    </row>
    <row r="279" spans="2:65" s="1" customFormat="1" ht="44.25" customHeight="1">
      <c r="B279" s="34"/>
      <c r="C279" s="179" t="s">
        <v>494</v>
      </c>
      <c r="D279" s="179" t="s">
        <v>131</v>
      </c>
      <c r="E279" s="180" t="s">
        <v>1087</v>
      </c>
      <c r="F279" s="181" t="s">
        <v>1088</v>
      </c>
      <c r="G279" s="182" t="s">
        <v>475</v>
      </c>
      <c r="H279" s="183">
        <v>36</v>
      </c>
      <c r="I279" s="184"/>
      <c r="J279" s="185">
        <f>ROUND(I279*H279,2)</f>
        <v>0</v>
      </c>
      <c r="K279" s="181" t="s">
        <v>22</v>
      </c>
      <c r="L279" s="54"/>
      <c r="M279" s="186" t="s">
        <v>22</v>
      </c>
      <c r="N279" s="187" t="s">
        <v>46</v>
      </c>
      <c r="O279" s="35"/>
      <c r="P279" s="188">
        <f>O279*H279</f>
        <v>0</v>
      </c>
      <c r="Q279" s="188">
        <v>0</v>
      </c>
      <c r="R279" s="188">
        <f>Q279*H279</f>
        <v>0</v>
      </c>
      <c r="S279" s="188">
        <v>0</v>
      </c>
      <c r="T279" s="189">
        <f>S279*H279</f>
        <v>0</v>
      </c>
      <c r="AR279" s="17" t="s">
        <v>488</v>
      </c>
      <c r="AT279" s="17" t="s">
        <v>131</v>
      </c>
      <c r="AU279" s="17" t="s">
        <v>84</v>
      </c>
      <c r="AY279" s="17" t="s">
        <v>130</v>
      </c>
      <c r="BE279" s="190">
        <f>IF(N279="základní",J279,0)</f>
        <v>0</v>
      </c>
      <c r="BF279" s="190">
        <f>IF(N279="snížená",J279,0)</f>
        <v>0</v>
      </c>
      <c r="BG279" s="190">
        <f>IF(N279="zákl. přenesená",J279,0)</f>
        <v>0</v>
      </c>
      <c r="BH279" s="190">
        <f>IF(N279="sníž. přenesená",J279,0)</f>
        <v>0</v>
      </c>
      <c r="BI279" s="190">
        <f>IF(N279="nulová",J279,0)</f>
        <v>0</v>
      </c>
      <c r="BJ279" s="17" t="s">
        <v>23</v>
      </c>
      <c r="BK279" s="190">
        <f>ROUND(I279*H279,2)</f>
        <v>0</v>
      </c>
      <c r="BL279" s="17" t="s">
        <v>488</v>
      </c>
      <c r="BM279" s="17" t="s">
        <v>1089</v>
      </c>
    </row>
    <row r="280" spans="2:51" s="11" customFormat="1" ht="13.5">
      <c r="B280" s="193"/>
      <c r="C280" s="194"/>
      <c r="D280" s="205" t="s">
        <v>146</v>
      </c>
      <c r="E280" s="218" t="s">
        <v>22</v>
      </c>
      <c r="F280" s="219" t="s">
        <v>1090</v>
      </c>
      <c r="G280" s="194"/>
      <c r="H280" s="220">
        <v>16</v>
      </c>
      <c r="I280" s="199"/>
      <c r="J280" s="194"/>
      <c r="K280" s="194"/>
      <c r="L280" s="200"/>
      <c r="M280" s="201"/>
      <c r="N280" s="202"/>
      <c r="O280" s="202"/>
      <c r="P280" s="202"/>
      <c r="Q280" s="202"/>
      <c r="R280" s="202"/>
      <c r="S280" s="202"/>
      <c r="T280" s="203"/>
      <c r="AT280" s="204" t="s">
        <v>146</v>
      </c>
      <c r="AU280" s="204" t="s">
        <v>84</v>
      </c>
      <c r="AV280" s="11" t="s">
        <v>84</v>
      </c>
      <c r="AW280" s="11" t="s">
        <v>38</v>
      </c>
      <c r="AX280" s="11" t="s">
        <v>75</v>
      </c>
      <c r="AY280" s="204" t="s">
        <v>130</v>
      </c>
    </row>
    <row r="281" spans="2:51" s="11" customFormat="1" ht="13.5">
      <c r="B281" s="193"/>
      <c r="C281" s="194"/>
      <c r="D281" s="205" t="s">
        <v>146</v>
      </c>
      <c r="E281" s="218" t="s">
        <v>22</v>
      </c>
      <c r="F281" s="219" t="s">
        <v>247</v>
      </c>
      <c r="G281" s="194"/>
      <c r="H281" s="220">
        <v>20</v>
      </c>
      <c r="I281" s="199"/>
      <c r="J281" s="194"/>
      <c r="K281" s="194"/>
      <c r="L281" s="200"/>
      <c r="M281" s="201"/>
      <c r="N281" s="202"/>
      <c r="O281" s="202"/>
      <c r="P281" s="202"/>
      <c r="Q281" s="202"/>
      <c r="R281" s="202"/>
      <c r="S281" s="202"/>
      <c r="T281" s="203"/>
      <c r="AT281" s="204" t="s">
        <v>146</v>
      </c>
      <c r="AU281" s="204" t="s">
        <v>84</v>
      </c>
      <c r="AV281" s="11" t="s">
        <v>84</v>
      </c>
      <c r="AW281" s="11" t="s">
        <v>38</v>
      </c>
      <c r="AX281" s="11" t="s">
        <v>75</v>
      </c>
      <c r="AY281" s="204" t="s">
        <v>130</v>
      </c>
    </row>
    <row r="282" spans="2:63" s="10" customFormat="1" ht="29.85" customHeight="1">
      <c r="B282" s="165"/>
      <c r="C282" s="166"/>
      <c r="D282" s="167" t="s">
        <v>74</v>
      </c>
      <c r="E282" s="191" t="s">
        <v>1091</v>
      </c>
      <c r="F282" s="191" t="s">
        <v>1092</v>
      </c>
      <c r="G282" s="166"/>
      <c r="H282" s="166"/>
      <c r="I282" s="169"/>
      <c r="J282" s="192">
        <f>BK282</f>
        <v>0</v>
      </c>
      <c r="K282" s="166"/>
      <c r="L282" s="171"/>
      <c r="M282" s="172"/>
      <c r="N282" s="173"/>
      <c r="O282" s="173"/>
      <c r="P282" s="174">
        <f>SUM(P283:P298)</f>
        <v>0</v>
      </c>
      <c r="Q282" s="173"/>
      <c r="R282" s="174">
        <f>SUM(R283:R298)</f>
        <v>75.19796</v>
      </c>
      <c r="S282" s="173"/>
      <c r="T282" s="175">
        <f>SUM(T283:T298)</f>
        <v>0</v>
      </c>
      <c r="AR282" s="176" t="s">
        <v>142</v>
      </c>
      <c r="AT282" s="177" t="s">
        <v>74</v>
      </c>
      <c r="AU282" s="177" t="s">
        <v>23</v>
      </c>
      <c r="AY282" s="176" t="s">
        <v>130</v>
      </c>
      <c r="BK282" s="178">
        <f>SUM(BK283:BK298)</f>
        <v>0</v>
      </c>
    </row>
    <row r="283" spans="2:65" s="1" customFormat="1" ht="57" customHeight="1">
      <c r="B283" s="34"/>
      <c r="C283" s="179" t="s">
        <v>498</v>
      </c>
      <c r="D283" s="179" t="s">
        <v>131</v>
      </c>
      <c r="E283" s="180" t="s">
        <v>1093</v>
      </c>
      <c r="F283" s="181" t="s">
        <v>1094</v>
      </c>
      <c r="G283" s="182" t="s">
        <v>475</v>
      </c>
      <c r="H283" s="183">
        <v>8</v>
      </c>
      <c r="I283" s="184"/>
      <c r="J283" s="185">
        <f>ROUND(I283*H283,2)</f>
        <v>0</v>
      </c>
      <c r="K283" s="181" t="s">
        <v>140</v>
      </c>
      <c r="L283" s="54"/>
      <c r="M283" s="186" t="s">
        <v>22</v>
      </c>
      <c r="N283" s="187" t="s">
        <v>46</v>
      </c>
      <c r="O283" s="35"/>
      <c r="P283" s="188">
        <f>O283*H283</f>
        <v>0</v>
      </c>
      <c r="Q283" s="188">
        <v>0</v>
      </c>
      <c r="R283" s="188">
        <f>Q283*H283</f>
        <v>0</v>
      </c>
      <c r="S283" s="188">
        <v>0</v>
      </c>
      <c r="T283" s="189">
        <f>S283*H283</f>
        <v>0</v>
      </c>
      <c r="AR283" s="17" t="s">
        <v>488</v>
      </c>
      <c r="AT283" s="17" t="s">
        <v>131</v>
      </c>
      <c r="AU283" s="17" t="s">
        <v>84</v>
      </c>
      <c r="AY283" s="17" t="s">
        <v>130</v>
      </c>
      <c r="BE283" s="190">
        <f>IF(N283="základní",J283,0)</f>
        <v>0</v>
      </c>
      <c r="BF283" s="190">
        <f>IF(N283="snížená",J283,0)</f>
        <v>0</v>
      </c>
      <c r="BG283" s="190">
        <f>IF(N283="zákl. přenesená",J283,0)</f>
        <v>0</v>
      </c>
      <c r="BH283" s="190">
        <f>IF(N283="sníž. přenesená",J283,0)</f>
        <v>0</v>
      </c>
      <c r="BI283" s="190">
        <f>IF(N283="nulová",J283,0)</f>
        <v>0</v>
      </c>
      <c r="BJ283" s="17" t="s">
        <v>23</v>
      </c>
      <c r="BK283" s="190">
        <f>ROUND(I283*H283,2)</f>
        <v>0</v>
      </c>
      <c r="BL283" s="17" t="s">
        <v>488</v>
      </c>
      <c r="BM283" s="17" t="s">
        <v>1095</v>
      </c>
    </row>
    <row r="284" spans="2:47" s="1" customFormat="1" ht="27">
      <c r="B284" s="34"/>
      <c r="C284" s="56"/>
      <c r="D284" s="205" t="s">
        <v>157</v>
      </c>
      <c r="E284" s="56"/>
      <c r="F284" s="206" t="s">
        <v>1096</v>
      </c>
      <c r="G284" s="56"/>
      <c r="H284" s="56"/>
      <c r="I284" s="152"/>
      <c r="J284" s="56"/>
      <c r="K284" s="56"/>
      <c r="L284" s="54"/>
      <c r="M284" s="71"/>
      <c r="N284" s="35"/>
      <c r="O284" s="35"/>
      <c r="P284" s="35"/>
      <c r="Q284" s="35"/>
      <c r="R284" s="35"/>
      <c r="S284" s="35"/>
      <c r="T284" s="72"/>
      <c r="AT284" s="17" t="s">
        <v>157</v>
      </c>
      <c r="AU284" s="17" t="s">
        <v>84</v>
      </c>
    </row>
    <row r="285" spans="2:51" s="11" customFormat="1" ht="13.5">
      <c r="B285" s="193"/>
      <c r="C285" s="194"/>
      <c r="D285" s="195" t="s">
        <v>146</v>
      </c>
      <c r="E285" s="196" t="s">
        <v>22</v>
      </c>
      <c r="F285" s="197" t="s">
        <v>178</v>
      </c>
      <c r="G285" s="194"/>
      <c r="H285" s="198">
        <v>8</v>
      </c>
      <c r="I285" s="199"/>
      <c r="J285" s="194"/>
      <c r="K285" s="194"/>
      <c r="L285" s="200"/>
      <c r="M285" s="201"/>
      <c r="N285" s="202"/>
      <c r="O285" s="202"/>
      <c r="P285" s="202"/>
      <c r="Q285" s="202"/>
      <c r="R285" s="202"/>
      <c r="S285" s="202"/>
      <c r="T285" s="203"/>
      <c r="AT285" s="204" t="s">
        <v>146</v>
      </c>
      <c r="AU285" s="204" t="s">
        <v>84</v>
      </c>
      <c r="AV285" s="11" t="s">
        <v>84</v>
      </c>
      <c r="AW285" s="11" t="s">
        <v>38</v>
      </c>
      <c r="AX285" s="11" t="s">
        <v>23</v>
      </c>
      <c r="AY285" s="204" t="s">
        <v>130</v>
      </c>
    </row>
    <row r="286" spans="2:65" s="1" customFormat="1" ht="31.5" customHeight="1">
      <c r="B286" s="34"/>
      <c r="C286" s="179" t="s">
        <v>504</v>
      </c>
      <c r="D286" s="179" t="s">
        <v>131</v>
      </c>
      <c r="E286" s="180" t="s">
        <v>1097</v>
      </c>
      <c r="F286" s="181" t="s">
        <v>1098</v>
      </c>
      <c r="G286" s="182" t="s">
        <v>155</v>
      </c>
      <c r="H286" s="183">
        <v>8</v>
      </c>
      <c r="I286" s="184"/>
      <c r="J286" s="185">
        <f>ROUND(I286*H286,2)</f>
        <v>0</v>
      </c>
      <c r="K286" s="181" t="s">
        <v>140</v>
      </c>
      <c r="L286" s="54"/>
      <c r="M286" s="186" t="s">
        <v>22</v>
      </c>
      <c r="N286" s="187" t="s">
        <v>46</v>
      </c>
      <c r="O286" s="35"/>
      <c r="P286" s="188">
        <f>O286*H286</f>
        <v>0</v>
      </c>
      <c r="Q286" s="188">
        <v>2.25634</v>
      </c>
      <c r="R286" s="188">
        <f>Q286*H286</f>
        <v>18.05072</v>
      </c>
      <c r="S286" s="188">
        <v>0</v>
      </c>
      <c r="T286" s="189">
        <f>S286*H286</f>
        <v>0</v>
      </c>
      <c r="AR286" s="17" t="s">
        <v>488</v>
      </c>
      <c r="AT286" s="17" t="s">
        <v>131</v>
      </c>
      <c r="AU286" s="17" t="s">
        <v>84</v>
      </c>
      <c r="AY286" s="17" t="s">
        <v>130</v>
      </c>
      <c r="BE286" s="190">
        <f>IF(N286="základní",J286,0)</f>
        <v>0</v>
      </c>
      <c r="BF286" s="190">
        <f>IF(N286="snížená",J286,0)</f>
        <v>0</v>
      </c>
      <c r="BG286" s="190">
        <f>IF(N286="zákl. přenesená",J286,0)</f>
        <v>0</v>
      </c>
      <c r="BH286" s="190">
        <f>IF(N286="sníž. přenesená",J286,0)</f>
        <v>0</v>
      </c>
      <c r="BI286" s="190">
        <f>IF(N286="nulová",J286,0)</f>
        <v>0</v>
      </c>
      <c r="BJ286" s="17" t="s">
        <v>23</v>
      </c>
      <c r="BK286" s="190">
        <f>ROUND(I286*H286,2)</f>
        <v>0</v>
      </c>
      <c r="BL286" s="17" t="s">
        <v>488</v>
      </c>
      <c r="BM286" s="17" t="s">
        <v>1099</v>
      </c>
    </row>
    <row r="287" spans="2:51" s="11" customFormat="1" ht="13.5">
      <c r="B287" s="193"/>
      <c r="C287" s="194"/>
      <c r="D287" s="195" t="s">
        <v>146</v>
      </c>
      <c r="E287" s="196" t="s">
        <v>22</v>
      </c>
      <c r="F287" s="197" t="s">
        <v>178</v>
      </c>
      <c r="G287" s="194"/>
      <c r="H287" s="198">
        <v>8</v>
      </c>
      <c r="I287" s="199"/>
      <c r="J287" s="194"/>
      <c r="K287" s="194"/>
      <c r="L287" s="200"/>
      <c r="M287" s="201"/>
      <c r="N287" s="202"/>
      <c r="O287" s="202"/>
      <c r="P287" s="202"/>
      <c r="Q287" s="202"/>
      <c r="R287" s="202"/>
      <c r="S287" s="202"/>
      <c r="T287" s="203"/>
      <c r="AT287" s="204" t="s">
        <v>146</v>
      </c>
      <c r="AU287" s="204" t="s">
        <v>84</v>
      </c>
      <c r="AV287" s="11" t="s">
        <v>84</v>
      </c>
      <c r="AW287" s="11" t="s">
        <v>38</v>
      </c>
      <c r="AX287" s="11" t="s">
        <v>23</v>
      </c>
      <c r="AY287" s="204" t="s">
        <v>130</v>
      </c>
    </row>
    <row r="288" spans="2:65" s="1" customFormat="1" ht="44.25" customHeight="1">
      <c r="B288" s="34"/>
      <c r="C288" s="179" t="s">
        <v>509</v>
      </c>
      <c r="D288" s="179" t="s">
        <v>131</v>
      </c>
      <c r="E288" s="180" t="s">
        <v>1100</v>
      </c>
      <c r="F288" s="181" t="s">
        <v>1101</v>
      </c>
      <c r="G288" s="182" t="s">
        <v>274</v>
      </c>
      <c r="H288" s="183">
        <v>273.6</v>
      </c>
      <c r="I288" s="184"/>
      <c r="J288" s="185">
        <f>ROUND(I288*H288,2)</f>
        <v>0</v>
      </c>
      <c r="K288" s="181" t="s">
        <v>140</v>
      </c>
      <c r="L288" s="54"/>
      <c r="M288" s="186" t="s">
        <v>22</v>
      </c>
      <c r="N288" s="187" t="s">
        <v>46</v>
      </c>
      <c r="O288" s="35"/>
      <c r="P288" s="188">
        <f>O288*H288</f>
        <v>0</v>
      </c>
      <c r="Q288" s="188">
        <v>0</v>
      </c>
      <c r="R288" s="188">
        <f>Q288*H288</f>
        <v>0</v>
      </c>
      <c r="S288" s="188">
        <v>0</v>
      </c>
      <c r="T288" s="189">
        <f>S288*H288</f>
        <v>0</v>
      </c>
      <c r="AR288" s="17" t="s">
        <v>488</v>
      </c>
      <c r="AT288" s="17" t="s">
        <v>131</v>
      </c>
      <c r="AU288" s="17" t="s">
        <v>84</v>
      </c>
      <c r="AY288" s="17" t="s">
        <v>130</v>
      </c>
      <c r="BE288" s="190">
        <f>IF(N288="základní",J288,0)</f>
        <v>0</v>
      </c>
      <c r="BF288" s="190">
        <f>IF(N288="snížená",J288,0)</f>
        <v>0</v>
      </c>
      <c r="BG288" s="190">
        <f>IF(N288="zákl. přenesená",J288,0)</f>
        <v>0</v>
      </c>
      <c r="BH288" s="190">
        <f>IF(N288="sníž. přenesená",J288,0)</f>
        <v>0</v>
      </c>
      <c r="BI288" s="190">
        <f>IF(N288="nulová",J288,0)</f>
        <v>0</v>
      </c>
      <c r="BJ288" s="17" t="s">
        <v>23</v>
      </c>
      <c r="BK288" s="190">
        <f>ROUND(I288*H288,2)</f>
        <v>0</v>
      </c>
      <c r="BL288" s="17" t="s">
        <v>488</v>
      </c>
      <c r="BM288" s="17" t="s">
        <v>1102</v>
      </c>
    </row>
    <row r="289" spans="2:51" s="11" customFormat="1" ht="13.5">
      <c r="B289" s="193"/>
      <c r="C289" s="194"/>
      <c r="D289" s="195" t="s">
        <v>146</v>
      </c>
      <c r="E289" s="196" t="s">
        <v>22</v>
      </c>
      <c r="F289" s="197" t="s">
        <v>1103</v>
      </c>
      <c r="G289" s="194"/>
      <c r="H289" s="198">
        <v>273.6</v>
      </c>
      <c r="I289" s="199"/>
      <c r="J289" s="194"/>
      <c r="K289" s="194"/>
      <c r="L289" s="200"/>
      <c r="M289" s="201"/>
      <c r="N289" s="202"/>
      <c r="O289" s="202"/>
      <c r="P289" s="202"/>
      <c r="Q289" s="202"/>
      <c r="R289" s="202"/>
      <c r="S289" s="202"/>
      <c r="T289" s="203"/>
      <c r="AT289" s="204" t="s">
        <v>146</v>
      </c>
      <c r="AU289" s="204" t="s">
        <v>84</v>
      </c>
      <c r="AV289" s="11" t="s">
        <v>84</v>
      </c>
      <c r="AW289" s="11" t="s">
        <v>38</v>
      </c>
      <c r="AX289" s="11" t="s">
        <v>23</v>
      </c>
      <c r="AY289" s="204" t="s">
        <v>130</v>
      </c>
    </row>
    <row r="290" spans="2:65" s="1" customFormat="1" ht="44.25" customHeight="1">
      <c r="B290" s="34"/>
      <c r="C290" s="179" t="s">
        <v>513</v>
      </c>
      <c r="D290" s="179" t="s">
        <v>131</v>
      </c>
      <c r="E290" s="180" t="s">
        <v>1104</v>
      </c>
      <c r="F290" s="181" t="s">
        <v>1105</v>
      </c>
      <c r="G290" s="182" t="s">
        <v>274</v>
      </c>
      <c r="H290" s="183">
        <v>78</v>
      </c>
      <c r="I290" s="184"/>
      <c r="J290" s="185">
        <f>ROUND(I290*H290,2)</f>
        <v>0</v>
      </c>
      <c r="K290" s="181" t="s">
        <v>140</v>
      </c>
      <c r="L290" s="54"/>
      <c r="M290" s="186" t="s">
        <v>22</v>
      </c>
      <c r="N290" s="187" t="s">
        <v>46</v>
      </c>
      <c r="O290" s="35"/>
      <c r="P290" s="188">
        <f>O290*H290</f>
        <v>0</v>
      </c>
      <c r="Q290" s="188">
        <v>0</v>
      </c>
      <c r="R290" s="188">
        <f>Q290*H290</f>
        <v>0</v>
      </c>
      <c r="S290" s="188">
        <v>0</v>
      </c>
      <c r="T290" s="189">
        <f>S290*H290</f>
        <v>0</v>
      </c>
      <c r="AR290" s="17" t="s">
        <v>488</v>
      </c>
      <c r="AT290" s="17" t="s">
        <v>131</v>
      </c>
      <c r="AU290" s="17" t="s">
        <v>84</v>
      </c>
      <c r="AY290" s="17" t="s">
        <v>130</v>
      </c>
      <c r="BE290" s="190">
        <f>IF(N290="základní",J290,0)</f>
        <v>0</v>
      </c>
      <c r="BF290" s="190">
        <f>IF(N290="snížená",J290,0)</f>
        <v>0</v>
      </c>
      <c r="BG290" s="190">
        <f>IF(N290="zákl. přenesená",J290,0)</f>
        <v>0</v>
      </c>
      <c r="BH290" s="190">
        <f>IF(N290="sníž. přenesená",J290,0)</f>
        <v>0</v>
      </c>
      <c r="BI290" s="190">
        <f>IF(N290="nulová",J290,0)</f>
        <v>0</v>
      </c>
      <c r="BJ290" s="17" t="s">
        <v>23</v>
      </c>
      <c r="BK290" s="190">
        <f>ROUND(I290*H290,2)</f>
        <v>0</v>
      </c>
      <c r="BL290" s="17" t="s">
        <v>488</v>
      </c>
      <c r="BM290" s="17" t="s">
        <v>1106</v>
      </c>
    </row>
    <row r="291" spans="2:51" s="11" customFormat="1" ht="13.5">
      <c r="B291" s="193"/>
      <c r="C291" s="194"/>
      <c r="D291" s="195" t="s">
        <v>146</v>
      </c>
      <c r="E291" s="196" t="s">
        <v>22</v>
      </c>
      <c r="F291" s="197" t="s">
        <v>1107</v>
      </c>
      <c r="G291" s="194"/>
      <c r="H291" s="198">
        <v>78</v>
      </c>
      <c r="I291" s="199"/>
      <c r="J291" s="194"/>
      <c r="K291" s="194"/>
      <c r="L291" s="200"/>
      <c r="M291" s="201"/>
      <c r="N291" s="202"/>
      <c r="O291" s="202"/>
      <c r="P291" s="202"/>
      <c r="Q291" s="202"/>
      <c r="R291" s="202"/>
      <c r="S291" s="202"/>
      <c r="T291" s="203"/>
      <c r="AT291" s="204" t="s">
        <v>146</v>
      </c>
      <c r="AU291" s="204" t="s">
        <v>84</v>
      </c>
      <c r="AV291" s="11" t="s">
        <v>84</v>
      </c>
      <c r="AW291" s="11" t="s">
        <v>38</v>
      </c>
      <c r="AX291" s="11" t="s">
        <v>23</v>
      </c>
      <c r="AY291" s="204" t="s">
        <v>130</v>
      </c>
    </row>
    <row r="292" spans="2:65" s="1" customFormat="1" ht="31.5" customHeight="1">
      <c r="B292" s="34"/>
      <c r="C292" s="179" t="s">
        <v>517</v>
      </c>
      <c r="D292" s="179" t="s">
        <v>131</v>
      </c>
      <c r="E292" s="180" t="s">
        <v>1108</v>
      </c>
      <c r="F292" s="181" t="s">
        <v>1109</v>
      </c>
      <c r="G292" s="182" t="s">
        <v>274</v>
      </c>
      <c r="H292" s="183">
        <v>366</v>
      </c>
      <c r="I292" s="184"/>
      <c r="J292" s="185">
        <f>ROUND(I292*H292,2)</f>
        <v>0</v>
      </c>
      <c r="K292" s="181" t="s">
        <v>140</v>
      </c>
      <c r="L292" s="54"/>
      <c r="M292" s="186" t="s">
        <v>22</v>
      </c>
      <c r="N292" s="187" t="s">
        <v>46</v>
      </c>
      <c r="O292" s="35"/>
      <c r="P292" s="188">
        <f>O292*H292</f>
        <v>0</v>
      </c>
      <c r="Q292" s="188">
        <v>0.15614</v>
      </c>
      <c r="R292" s="188">
        <f>Q292*H292</f>
        <v>57.147240000000004</v>
      </c>
      <c r="S292" s="188">
        <v>0</v>
      </c>
      <c r="T292" s="189">
        <f>S292*H292</f>
        <v>0</v>
      </c>
      <c r="AR292" s="17" t="s">
        <v>488</v>
      </c>
      <c r="AT292" s="17" t="s">
        <v>131</v>
      </c>
      <c r="AU292" s="17" t="s">
        <v>84</v>
      </c>
      <c r="AY292" s="17" t="s">
        <v>130</v>
      </c>
      <c r="BE292" s="190">
        <f>IF(N292="základní",J292,0)</f>
        <v>0</v>
      </c>
      <c r="BF292" s="190">
        <f>IF(N292="snížená",J292,0)</f>
        <v>0</v>
      </c>
      <c r="BG292" s="190">
        <f>IF(N292="zákl. přenesená",J292,0)</f>
        <v>0</v>
      </c>
      <c r="BH292" s="190">
        <f>IF(N292="sníž. přenesená",J292,0)</f>
        <v>0</v>
      </c>
      <c r="BI292" s="190">
        <f>IF(N292="nulová",J292,0)</f>
        <v>0</v>
      </c>
      <c r="BJ292" s="17" t="s">
        <v>23</v>
      </c>
      <c r="BK292" s="190">
        <f>ROUND(I292*H292,2)</f>
        <v>0</v>
      </c>
      <c r="BL292" s="17" t="s">
        <v>488</v>
      </c>
      <c r="BM292" s="17" t="s">
        <v>1110</v>
      </c>
    </row>
    <row r="293" spans="2:47" s="1" customFormat="1" ht="40.5">
      <c r="B293" s="34"/>
      <c r="C293" s="56"/>
      <c r="D293" s="205" t="s">
        <v>157</v>
      </c>
      <c r="E293" s="56"/>
      <c r="F293" s="206" t="s">
        <v>1111</v>
      </c>
      <c r="G293" s="56"/>
      <c r="H293" s="56"/>
      <c r="I293" s="152"/>
      <c r="J293" s="56"/>
      <c r="K293" s="56"/>
      <c r="L293" s="54"/>
      <c r="M293" s="71"/>
      <c r="N293" s="35"/>
      <c r="O293" s="35"/>
      <c r="P293" s="35"/>
      <c r="Q293" s="35"/>
      <c r="R293" s="35"/>
      <c r="S293" s="35"/>
      <c r="T293" s="72"/>
      <c r="AT293" s="17" t="s">
        <v>157</v>
      </c>
      <c r="AU293" s="17" t="s">
        <v>84</v>
      </c>
    </row>
    <row r="294" spans="2:51" s="11" customFormat="1" ht="13.5">
      <c r="B294" s="193"/>
      <c r="C294" s="194"/>
      <c r="D294" s="195" t="s">
        <v>146</v>
      </c>
      <c r="E294" s="196" t="s">
        <v>22</v>
      </c>
      <c r="F294" s="197" t="s">
        <v>1112</v>
      </c>
      <c r="G294" s="194"/>
      <c r="H294" s="198">
        <v>366</v>
      </c>
      <c r="I294" s="199"/>
      <c r="J294" s="194"/>
      <c r="K294" s="194"/>
      <c r="L294" s="200"/>
      <c r="M294" s="201"/>
      <c r="N294" s="202"/>
      <c r="O294" s="202"/>
      <c r="P294" s="202"/>
      <c r="Q294" s="202"/>
      <c r="R294" s="202"/>
      <c r="S294" s="202"/>
      <c r="T294" s="203"/>
      <c r="AT294" s="204" t="s">
        <v>146</v>
      </c>
      <c r="AU294" s="204" t="s">
        <v>84</v>
      </c>
      <c r="AV294" s="11" t="s">
        <v>84</v>
      </c>
      <c r="AW294" s="11" t="s">
        <v>38</v>
      </c>
      <c r="AX294" s="11" t="s">
        <v>23</v>
      </c>
      <c r="AY294" s="204" t="s">
        <v>130</v>
      </c>
    </row>
    <row r="295" spans="2:65" s="1" customFormat="1" ht="31.5" customHeight="1">
      <c r="B295" s="34"/>
      <c r="C295" s="179" t="s">
        <v>521</v>
      </c>
      <c r="D295" s="179" t="s">
        <v>131</v>
      </c>
      <c r="E295" s="180" t="s">
        <v>1113</v>
      </c>
      <c r="F295" s="181" t="s">
        <v>1114</v>
      </c>
      <c r="G295" s="182" t="s">
        <v>274</v>
      </c>
      <c r="H295" s="183">
        <v>273.6</v>
      </c>
      <c r="I295" s="184"/>
      <c r="J295" s="185">
        <f>ROUND(I295*H295,2)</f>
        <v>0</v>
      </c>
      <c r="K295" s="181" t="s">
        <v>140</v>
      </c>
      <c r="L295" s="54"/>
      <c r="M295" s="186" t="s">
        <v>22</v>
      </c>
      <c r="N295" s="187" t="s">
        <v>46</v>
      </c>
      <c r="O295" s="35"/>
      <c r="P295" s="188">
        <f>O295*H295</f>
        <v>0</v>
      </c>
      <c r="Q295" s="188">
        <v>0</v>
      </c>
      <c r="R295" s="188">
        <f>Q295*H295</f>
        <v>0</v>
      </c>
      <c r="S295" s="188">
        <v>0</v>
      </c>
      <c r="T295" s="189">
        <f>S295*H295</f>
        <v>0</v>
      </c>
      <c r="AR295" s="17" t="s">
        <v>488</v>
      </c>
      <c r="AT295" s="17" t="s">
        <v>131</v>
      </c>
      <c r="AU295" s="17" t="s">
        <v>84</v>
      </c>
      <c r="AY295" s="17" t="s">
        <v>130</v>
      </c>
      <c r="BE295" s="190">
        <f>IF(N295="základní",J295,0)</f>
        <v>0</v>
      </c>
      <c r="BF295" s="190">
        <f>IF(N295="snížená",J295,0)</f>
        <v>0</v>
      </c>
      <c r="BG295" s="190">
        <f>IF(N295="zákl. přenesená",J295,0)</f>
        <v>0</v>
      </c>
      <c r="BH295" s="190">
        <f>IF(N295="sníž. přenesená",J295,0)</f>
        <v>0</v>
      </c>
      <c r="BI295" s="190">
        <f>IF(N295="nulová",J295,0)</f>
        <v>0</v>
      </c>
      <c r="BJ295" s="17" t="s">
        <v>23</v>
      </c>
      <c r="BK295" s="190">
        <f>ROUND(I295*H295,2)</f>
        <v>0</v>
      </c>
      <c r="BL295" s="17" t="s">
        <v>488</v>
      </c>
      <c r="BM295" s="17" t="s">
        <v>1115</v>
      </c>
    </row>
    <row r="296" spans="2:51" s="11" customFormat="1" ht="13.5">
      <c r="B296" s="193"/>
      <c r="C296" s="194"/>
      <c r="D296" s="195" t="s">
        <v>146</v>
      </c>
      <c r="E296" s="196" t="s">
        <v>22</v>
      </c>
      <c r="F296" s="197" t="s">
        <v>1116</v>
      </c>
      <c r="G296" s="194"/>
      <c r="H296" s="198">
        <v>273.6</v>
      </c>
      <c r="I296" s="199"/>
      <c r="J296" s="194"/>
      <c r="K296" s="194"/>
      <c r="L296" s="200"/>
      <c r="M296" s="201"/>
      <c r="N296" s="202"/>
      <c r="O296" s="202"/>
      <c r="P296" s="202"/>
      <c r="Q296" s="202"/>
      <c r="R296" s="202"/>
      <c r="S296" s="202"/>
      <c r="T296" s="203"/>
      <c r="AT296" s="204" t="s">
        <v>146</v>
      </c>
      <c r="AU296" s="204" t="s">
        <v>84</v>
      </c>
      <c r="AV296" s="11" t="s">
        <v>84</v>
      </c>
      <c r="AW296" s="11" t="s">
        <v>38</v>
      </c>
      <c r="AX296" s="11" t="s">
        <v>23</v>
      </c>
      <c r="AY296" s="204" t="s">
        <v>130</v>
      </c>
    </row>
    <row r="297" spans="2:65" s="1" customFormat="1" ht="31.5" customHeight="1">
      <c r="B297" s="34"/>
      <c r="C297" s="179" t="s">
        <v>350</v>
      </c>
      <c r="D297" s="179" t="s">
        <v>131</v>
      </c>
      <c r="E297" s="180" t="s">
        <v>1117</v>
      </c>
      <c r="F297" s="181" t="s">
        <v>1118</v>
      </c>
      <c r="G297" s="182" t="s">
        <v>274</v>
      </c>
      <c r="H297" s="183">
        <v>78</v>
      </c>
      <c r="I297" s="184"/>
      <c r="J297" s="185">
        <f>ROUND(I297*H297,2)</f>
        <v>0</v>
      </c>
      <c r="K297" s="181" t="s">
        <v>140</v>
      </c>
      <c r="L297" s="54"/>
      <c r="M297" s="186" t="s">
        <v>22</v>
      </c>
      <c r="N297" s="187" t="s">
        <v>46</v>
      </c>
      <c r="O297" s="35"/>
      <c r="P297" s="188">
        <f>O297*H297</f>
        <v>0</v>
      </c>
      <c r="Q297" s="188">
        <v>0</v>
      </c>
      <c r="R297" s="188">
        <f>Q297*H297</f>
        <v>0</v>
      </c>
      <c r="S297" s="188">
        <v>0</v>
      </c>
      <c r="T297" s="189">
        <f>S297*H297</f>
        <v>0</v>
      </c>
      <c r="AR297" s="17" t="s">
        <v>488</v>
      </c>
      <c r="AT297" s="17" t="s">
        <v>131</v>
      </c>
      <c r="AU297" s="17" t="s">
        <v>84</v>
      </c>
      <c r="AY297" s="17" t="s">
        <v>130</v>
      </c>
      <c r="BE297" s="190">
        <f>IF(N297="základní",J297,0)</f>
        <v>0</v>
      </c>
      <c r="BF297" s="190">
        <f>IF(N297="snížená",J297,0)</f>
        <v>0</v>
      </c>
      <c r="BG297" s="190">
        <f>IF(N297="zákl. přenesená",J297,0)</f>
        <v>0</v>
      </c>
      <c r="BH297" s="190">
        <f>IF(N297="sníž. přenesená",J297,0)</f>
        <v>0</v>
      </c>
      <c r="BI297" s="190">
        <f>IF(N297="nulová",J297,0)</f>
        <v>0</v>
      </c>
      <c r="BJ297" s="17" t="s">
        <v>23</v>
      </c>
      <c r="BK297" s="190">
        <f>ROUND(I297*H297,2)</f>
        <v>0</v>
      </c>
      <c r="BL297" s="17" t="s">
        <v>488</v>
      </c>
      <c r="BM297" s="17" t="s">
        <v>1119</v>
      </c>
    </row>
    <row r="298" spans="2:51" s="11" customFormat="1" ht="13.5">
      <c r="B298" s="193"/>
      <c r="C298" s="194"/>
      <c r="D298" s="205" t="s">
        <v>146</v>
      </c>
      <c r="E298" s="218" t="s">
        <v>22</v>
      </c>
      <c r="F298" s="219" t="s">
        <v>557</v>
      </c>
      <c r="G298" s="194"/>
      <c r="H298" s="220">
        <v>78</v>
      </c>
      <c r="I298" s="199"/>
      <c r="J298" s="194"/>
      <c r="K298" s="194"/>
      <c r="L298" s="200"/>
      <c r="M298" s="246"/>
      <c r="N298" s="247"/>
      <c r="O298" s="247"/>
      <c r="P298" s="247"/>
      <c r="Q298" s="247"/>
      <c r="R298" s="247"/>
      <c r="S298" s="247"/>
      <c r="T298" s="248"/>
      <c r="AT298" s="204" t="s">
        <v>146</v>
      </c>
      <c r="AU298" s="204" t="s">
        <v>84</v>
      </c>
      <c r="AV298" s="11" t="s">
        <v>84</v>
      </c>
      <c r="AW298" s="11" t="s">
        <v>38</v>
      </c>
      <c r="AX298" s="11" t="s">
        <v>23</v>
      </c>
      <c r="AY298" s="204" t="s">
        <v>130</v>
      </c>
    </row>
    <row r="299" spans="2:12" s="1" customFormat="1" ht="6.95" customHeight="1">
      <c r="B299" s="49"/>
      <c r="C299" s="50"/>
      <c r="D299" s="50"/>
      <c r="E299" s="50"/>
      <c r="F299" s="50"/>
      <c r="G299" s="50"/>
      <c r="H299" s="50"/>
      <c r="I299" s="128"/>
      <c r="J299" s="50"/>
      <c r="K299" s="50"/>
      <c r="L299" s="54"/>
    </row>
  </sheetData>
  <sheetProtection algorithmName="SHA-512" hashValue="bhViTsFdqW9JMXZJO7Op3Ux6j68HPV0l8XoYc1B4oakNVkrcgSW0Lg+E/eROQyGLX809tL4R42kbKd4nDuKN0w==" saltValue="cuppNpm0Yra+UAfV0bnXqA==" spinCount="100000"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1293</v>
      </c>
      <c r="G1" s="309" t="s">
        <v>1294</v>
      </c>
      <c r="H1" s="309"/>
      <c r="I1" s="310"/>
      <c r="J1" s="304" t="s">
        <v>1295</v>
      </c>
      <c r="K1" s="302" t="s">
        <v>97</v>
      </c>
      <c r="L1" s="304" t="s">
        <v>1296</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92</v>
      </c>
    </row>
    <row r="3" spans="2:46" ht="6.95" customHeight="1">
      <c r="B3" s="18"/>
      <c r="C3" s="19"/>
      <c r="D3" s="19"/>
      <c r="E3" s="19"/>
      <c r="F3" s="19"/>
      <c r="G3" s="19"/>
      <c r="H3" s="19"/>
      <c r="I3" s="105"/>
      <c r="J3" s="19"/>
      <c r="K3" s="20"/>
      <c r="AT3" s="17" t="s">
        <v>84</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6" t="str">
        <f>'Rekapitulace stavby'!K6</f>
        <v>K1608 Stavební úpravy komunikací a VO v ul. Janáčkova, Skalní</v>
      </c>
      <c r="F7" s="262"/>
      <c r="G7" s="262"/>
      <c r="H7" s="262"/>
      <c r="I7" s="106"/>
      <c r="J7" s="22"/>
      <c r="K7" s="24"/>
    </row>
    <row r="8" spans="2:11" s="1" customFormat="1" ht="13.5">
      <c r="B8" s="34"/>
      <c r="C8" s="35"/>
      <c r="D8" s="30" t="s">
        <v>99</v>
      </c>
      <c r="E8" s="35"/>
      <c r="F8" s="35"/>
      <c r="G8" s="35"/>
      <c r="H8" s="35"/>
      <c r="I8" s="107"/>
      <c r="J8" s="35"/>
      <c r="K8" s="38"/>
    </row>
    <row r="9" spans="2:11" s="1" customFormat="1" ht="36.95" customHeight="1">
      <c r="B9" s="34"/>
      <c r="C9" s="35"/>
      <c r="D9" s="35"/>
      <c r="E9" s="297" t="s">
        <v>1120</v>
      </c>
      <c r="F9" s="269"/>
      <c r="G9" s="269"/>
      <c r="H9" s="269"/>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89</v>
      </c>
      <c r="G11" s="35"/>
      <c r="H11" s="35"/>
      <c r="I11" s="108" t="s">
        <v>21</v>
      </c>
      <c r="J11" s="28" t="s">
        <v>256</v>
      </c>
      <c r="K11" s="38"/>
    </row>
    <row r="12" spans="2:11" s="1" customFormat="1" ht="14.45" customHeight="1">
      <c r="B12" s="34"/>
      <c r="C12" s="35"/>
      <c r="D12" s="30" t="s">
        <v>24</v>
      </c>
      <c r="E12" s="35"/>
      <c r="F12" s="28" t="s">
        <v>1121</v>
      </c>
      <c r="G12" s="35"/>
      <c r="H12" s="35"/>
      <c r="I12" s="108" t="s">
        <v>26</v>
      </c>
      <c r="J12" s="109" t="str">
        <f>'Rekapitulace stavby'!AN8</f>
        <v>08.03.2017</v>
      </c>
      <c r="K12" s="38"/>
    </row>
    <row r="13" spans="2:11" s="1" customFormat="1" ht="21.75" customHeight="1">
      <c r="B13" s="34"/>
      <c r="C13" s="35"/>
      <c r="D13" s="27" t="s">
        <v>832</v>
      </c>
      <c r="E13" s="35"/>
      <c r="F13" s="249" t="s">
        <v>833</v>
      </c>
      <c r="G13" s="35"/>
      <c r="H13" s="35"/>
      <c r="I13" s="107"/>
      <c r="J13" s="35"/>
      <c r="K13" s="38"/>
    </row>
    <row r="14" spans="2:11" s="1" customFormat="1" ht="14.45" customHeight="1">
      <c r="B14" s="34"/>
      <c r="C14" s="35"/>
      <c r="D14" s="30" t="s">
        <v>30</v>
      </c>
      <c r="E14" s="35"/>
      <c r="F14" s="35"/>
      <c r="G14" s="35"/>
      <c r="H14" s="35"/>
      <c r="I14" s="108" t="s">
        <v>31</v>
      </c>
      <c r="J14" s="28" t="str">
        <f>IF('Rekapitulace stavby'!AN10="","",'Rekapitulace stavby'!AN10)</f>
        <v/>
      </c>
      <c r="K14" s="38"/>
    </row>
    <row r="15" spans="2:11" s="1" customFormat="1" ht="18" customHeight="1">
      <c r="B15" s="34"/>
      <c r="C15" s="35"/>
      <c r="D15" s="35"/>
      <c r="E15" s="28" t="str">
        <f>IF('Rekapitulace stavby'!E11="","",'Rekapitulace stavby'!E11)</f>
        <v>Město Litvínov</v>
      </c>
      <c r="F15" s="35"/>
      <c r="G15" s="35"/>
      <c r="H15" s="35"/>
      <c r="I15" s="108" t="s">
        <v>33</v>
      </c>
      <c r="J15" s="28" t="str">
        <f>IF('Rekapitulace stavby'!AN11="","",'Rekapitulace stavby'!AN11)</f>
        <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tr">
        <f>IF('Rekapitulace stavby'!AN16="","",'Rekapitulace stavby'!AN16)</f>
        <v/>
      </c>
      <c r="K20" s="38"/>
    </row>
    <row r="21" spans="2:11" s="1" customFormat="1" ht="18" customHeight="1">
      <c r="B21" s="34"/>
      <c r="C21" s="35"/>
      <c r="D21" s="35"/>
      <c r="E21" s="28" t="str">
        <f>IF('Rekapitulace stavby'!E17="","",'Rekapitulace stavby'!E17)</f>
        <v>Ing. Lucie Dvořáková, Ing. Dvořák</v>
      </c>
      <c r="F21" s="35"/>
      <c r="G21" s="35"/>
      <c r="H21" s="35"/>
      <c r="I21" s="108" t="s">
        <v>33</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91.5" customHeight="1">
      <c r="B24" s="110"/>
      <c r="C24" s="111"/>
      <c r="D24" s="111"/>
      <c r="E24" s="265" t="s">
        <v>835</v>
      </c>
      <c r="F24" s="298"/>
      <c r="G24" s="298"/>
      <c r="H24" s="298"/>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ROUND(J89,2)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ROUND(SUM(BE89:BE336),2)</f>
        <v>0</v>
      </c>
      <c r="G30" s="35"/>
      <c r="H30" s="35"/>
      <c r="I30" s="120">
        <v>0.21</v>
      </c>
      <c r="J30" s="119">
        <f>ROUND(ROUND((SUM(BE89:BE336)),2)*I30,2)</f>
        <v>0</v>
      </c>
      <c r="K30" s="38"/>
    </row>
    <row r="31" spans="2:11" s="1" customFormat="1" ht="14.45" customHeight="1">
      <c r="B31" s="34"/>
      <c r="C31" s="35"/>
      <c r="D31" s="35"/>
      <c r="E31" s="42" t="s">
        <v>47</v>
      </c>
      <c r="F31" s="119">
        <f>ROUND(SUM(BF89:BF336),2)</f>
        <v>0</v>
      </c>
      <c r="G31" s="35"/>
      <c r="H31" s="35"/>
      <c r="I31" s="120">
        <v>0.15</v>
      </c>
      <c r="J31" s="119">
        <f>ROUND(ROUND((SUM(BF89:BF336)),2)*I31,2)</f>
        <v>0</v>
      </c>
      <c r="K31" s="38"/>
    </row>
    <row r="32" spans="2:11" s="1" customFormat="1" ht="14.45" customHeight="1" hidden="1">
      <c r="B32" s="34"/>
      <c r="C32" s="35"/>
      <c r="D32" s="35"/>
      <c r="E32" s="42" t="s">
        <v>48</v>
      </c>
      <c r="F32" s="119">
        <f>ROUND(SUM(BG89:BG336),2)</f>
        <v>0</v>
      </c>
      <c r="G32" s="35"/>
      <c r="H32" s="35"/>
      <c r="I32" s="120">
        <v>0.21</v>
      </c>
      <c r="J32" s="119">
        <v>0</v>
      </c>
      <c r="K32" s="38"/>
    </row>
    <row r="33" spans="2:11" s="1" customFormat="1" ht="14.45" customHeight="1" hidden="1">
      <c r="B33" s="34"/>
      <c r="C33" s="35"/>
      <c r="D33" s="35"/>
      <c r="E33" s="42" t="s">
        <v>49</v>
      </c>
      <c r="F33" s="119">
        <f>ROUND(SUM(BH89:BH336),2)</f>
        <v>0</v>
      </c>
      <c r="G33" s="35"/>
      <c r="H33" s="35"/>
      <c r="I33" s="120">
        <v>0.15</v>
      </c>
      <c r="J33" s="119">
        <v>0</v>
      </c>
      <c r="K33" s="38"/>
    </row>
    <row r="34" spans="2:11" s="1" customFormat="1" ht="14.45" customHeight="1" hidden="1">
      <c r="B34" s="34"/>
      <c r="C34" s="35"/>
      <c r="D34" s="35"/>
      <c r="E34" s="42" t="s">
        <v>50</v>
      </c>
      <c r="F34" s="119">
        <f>ROUND(SUM(BI89:BI336),2)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6" t="str">
        <f>E7</f>
        <v>K1608 Stavební úpravy komunikací a VO v ul. Janáčkova, Skalní</v>
      </c>
      <c r="F45" s="269"/>
      <c r="G45" s="269"/>
      <c r="H45" s="269"/>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297" t="str">
        <f>E9</f>
        <v xml:space="preserve">46.3 - Veřejné osvětlení </v>
      </c>
      <c r="F47" s="269"/>
      <c r="G47" s="269"/>
      <c r="H47" s="269"/>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 xml:space="preserve"> </v>
      </c>
      <c r="G49" s="35"/>
      <c r="H49" s="35"/>
      <c r="I49" s="108" t="s">
        <v>26</v>
      </c>
      <c r="J49" s="109" t="str">
        <f>IF(J12="","",J12)</f>
        <v>08.03.2017</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 Ing. Dvořák</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103</v>
      </c>
      <c r="D54" s="121"/>
      <c r="E54" s="121"/>
      <c r="F54" s="121"/>
      <c r="G54" s="121"/>
      <c r="H54" s="121"/>
      <c r="I54" s="134"/>
      <c r="J54" s="135" t="s">
        <v>104</v>
      </c>
      <c r="K54" s="136"/>
    </row>
    <row r="55" spans="2:11" s="1" customFormat="1" ht="10.35" customHeight="1">
      <c r="B55" s="34"/>
      <c r="C55" s="35"/>
      <c r="D55" s="35"/>
      <c r="E55" s="35"/>
      <c r="F55" s="35"/>
      <c r="G55" s="35"/>
      <c r="H55" s="35"/>
      <c r="I55" s="107"/>
      <c r="J55" s="35"/>
      <c r="K55" s="38"/>
    </row>
    <row r="56" spans="2:47" s="1" customFormat="1" ht="29.25" customHeight="1">
      <c r="B56" s="34"/>
      <c r="C56" s="137" t="s">
        <v>105</v>
      </c>
      <c r="D56" s="35"/>
      <c r="E56" s="35"/>
      <c r="F56" s="35"/>
      <c r="G56" s="35"/>
      <c r="H56" s="35"/>
      <c r="I56" s="107"/>
      <c r="J56" s="117">
        <f>J89</f>
        <v>0</v>
      </c>
      <c r="K56" s="38"/>
      <c r="AU56" s="17" t="s">
        <v>106</v>
      </c>
    </row>
    <row r="57" spans="2:11" s="7" customFormat="1" ht="24.95" customHeight="1">
      <c r="B57" s="138"/>
      <c r="C57" s="139"/>
      <c r="D57" s="140" t="s">
        <v>107</v>
      </c>
      <c r="E57" s="141"/>
      <c r="F57" s="141"/>
      <c r="G57" s="141"/>
      <c r="H57" s="141"/>
      <c r="I57" s="142"/>
      <c r="J57" s="143">
        <f>J90</f>
        <v>0</v>
      </c>
      <c r="K57" s="144"/>
    </row>
    <row r="58" spans="2:11" s="8" customFormat="1" ht="19.9" customHeight="1">
      <c r="B58" s="145"/>
      <c r="C58" s="146"/>
      <c r="D58" s="147" t="s">
        <v>108</v>
      </c>
      <c r="E58" s="148"/>
      <c r="F58" s="148"/>
      <c r="G58" s="148"/>
      <c r="H58" s="148"/>
      <c r="I58" s="149"/>
      <c r="J58" s="150">
        <f>J91</f>
        <v>0</v>
      </c>
      <c r="K58" s="151"/>
    </row>
    <row r="59" spans="2:11" s="8" customFormat="1" ht="19.9" customHeight="1">
      <c r="B59" s="145"/>
      <c r="C59" s="146"/>
      <c r="D59" s="147" t="s">
        <v>111</v>
      </c>
      <c r="E59" s="148"/>
      <c r="F59" s="148"/>
      <c r="G59" s="148"/>
      <c r="H59" s="148"/>
      <c r="I59" s="149"/>
      <c r="J59" s="150">
        <f>J133</f>
        <v>0</v>
      </c>
      <c r="K59" s="151"/>
    </row>
    <row r="60" spans="2:11" s="8" customFormat="1" ht="14.85" customHeight="1">
      <c r="B60" s="145"/>
      <c r="C60" s="146"/>
      <c r="D60" s="147" t="s">
        <v>112</v>
      </c>
      <c r="E60" s="148"/>
      <c r="F60" s="148"/>
      <c r="G60" s="148"/>
      <c r="H60" s="148"/>
      <c r="I60" s="149"/>
      <c r="J60" s="150">
        <f>J143</f>
        <v>0</v>
      </c>
      <c r="K60" s="151"/>
    </row>
    <row r="61" spans="2:11" s="7" customFormat="1" ht="24.95" customHeight="1">
      <c r="B61" s="138"/>
      <c r="C61" s="139"/>
      <c r="D61" s="140" t="s">
        <v>836</v>
      </c>
      <c r="E61" s="141"/>
      <c r="F61" s="141"/>
      <c r="G61" s="141"/>
      <c r="H61" s="141"/>
      <c r="I61" s="142"/>
      <c r="J61" s="143">
        <f>J168</f>
        <v>0</v>
      </c>
      <c r="K61" s="144"/>
    </row>
    <row r="62" spans="2:11" s="8" customFormat="1" ht="19.9" customHeight="1">
      <c r="B62" s="145"/>
      <c r="C62" s="146"/>
      <c r="D62" s="147" t="s">
        <v>837</v>
      </c>
      <c r="E62" s="148"/>
      <c r="F62" s="148"/>
      <c r="G62" s="148"/>
      <c r="H62" s="148"/>
      <c r="I62" s="149"/>
      <c r="J62" s="150">
        <f>J169</f>
        <v>0</v>
      </c>
      <c r="K62" s="151"/>
    </row>
    <row r="63" spans="2:11" s="8" customFormat="1" ht="19.9" customHeight="1">
      <c r="B63" s="145"/>
      <c r="C63" s="146"/>
      <c r="D63" s="147" t="s">
        <v>838</v>
      </c>
      <c r="E63" s="148"/>
      <c r="F63" s="148"/>
      <c r="G63" s="148"/>
      <c r="H63" s="148"/>
      <c r="I63" s="149"/>
      <c r="J63" s="150">
        <f>J174</f>
        <v>0</v>
      </c>
      <c r="K63" s="151"/>
    </row>
    <row r="64" spans="2:11" s="8" customFormat="1" ht="19.9" customHeight="1">
      <c r="B64" s="145"/>
      <c r="C64" s="146"/>
      <c r="D64" s="147" t="s">
        <v>839</v>
      </c>
      <c r="E64" s="148"/>
      <c r="F64" s="148"/>
      <c r="G64" s="148"/>
      <c r="H64" s="148"/>
      <c r="I64" s="149"/>
      <c r="J64" s="150">
        <f>J178</f>
        <v>0</v>
      </c>
      <c r="K64" s="151"/>
    </row>
    <row r="65" spans="2:11" s="8" customFormat="1" ht="19.9" customHeight="1">
      <c r="B65" s="145"/>
      <c r="C65" s="146"/>
      <c r="D65" s="147" t="s">
        <v>840</v>
      </c>
      <c r="E65" s="148"/>
      <c r="F65" s="148"/>
      <c r="G65" s="148"/>
      <c r="H65" s="148"/>
      <c r="I65" s="149"/>
      <c r="J65" s="150">
        <f>J183</f>
        <v>0</v>
      </c>
      <c r="K65" s="151"/>
    </row>
    <row r="66" spans="2:11" s="7" customFormat="1" ht="24.95" customHeight="1">
      <c r="B66" s="138"/>
      <c r="C66" s="139"/>
      <c r="D66" s="140" t="s">
        <v>841</v>
      </c>
      <c r="E66" s="141"/>
      <c r="F66" s="141"/>
      <c r="G66" s="141"/>
      <c r="H66" s="141"/>
      <c r="I66" s="142"/>
      <c r="J66" s="143">
        <f>J230</f>
        <v>0</v>
      </c>
      <c r="K66" s="144"/>
    </row>
    <row r="67" spans="2:11" s="8" customFormat="1" ht="19.9" customHeight="1">
      <c r="B67" s="145"/>
      <c r="C67" s="146"/>
      <c r="D67" s="147" t="s">
        <v>842</v>
      </c>
      <c r="E67" s="148"/>
      <c r="F67" s="148"/>
      <c r="G67" s="148"/>
      <c r="H67" s="148"/>
      <c r="I67" s="149"/>
      <c r="J67" s="150">
        <f>J231</f>
        <v>0</v>
      </c>
      <c r="K67" s="151"/>
    </row>
    <row r="68" spans="2:11" s="8" customFormat="1" ht="19.9" customHeight="1">
      <c r="B68" s="145"/>
      <c r="C68" s="146"/>
      <c r="D68" s="147" t="s">
        <v>843</v>
      </c>
      <c r="E68" s="148"/>
      <c r="F68" s="148"/>
      <c r="G68" s="148"/>
      <c r="H68" s="148"/>
      <c r="I68" s="149"/>
      <c r="J68" s="150">
        <f>J296</f>
        <v>0</v>
      </c>
      <c r="K68" s="151"/>
    </row>
    <row r="69" spans="2:11" s="8" customFormat="1" ht="14.85" customHeight="1">
      <c r="B69" s="145"/>
      <c r="C69" s="146"/>
      <c r="D69" s="147" t="s">
        <v>1122</v>
      </c>
      <c r="E69" s="148"/>
      <c r="F69" s="148"/>
      <c r="G69" s="148"/>
      <c r="H69" s="148"/>
      <c r="I69" s="149"/>
      <c r="J69" s="150">
        <f>J322</f>
        <v>0</v>
      </c>
      <c r="K69" s="151"/>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8"/>
      <c r="J71" s="50"/>
      <c r="K71" s="51"/>
    </row>
    <row r="75" spans="2:12" s="1" customFormat="1" ht="6.95" customHeight="1">
      <c r="B75" s="52"/>
      <c r="C75" s="53"/>
      <c r="D75" s="53"/>
      <c r="E75" s="53"/>
      <c r="F75" s="53"/>
      <c r="G75" s="53"/>
      <c r="H75" s="53"/>
      <c r="I75" s="131"/>
      <c r="J75" s="53"/>
      <c r="K75" s="53"/>
      <c r="L75" s="54"/>
    </row>
    <row r="76" spans="2:12" s="1" customFormat="1" ht="36.95" customHeight="1">
      <c r="B76" s="34"/>
      <c r="C76" s="55" t="s">
        <v>114</v>
      </c>
      <c r="D76" s="56"/>
      <c r="E76" s="56"/>
      <c r="F76" s="56"/>
      <c r="G76" s="56"/>
      <c r="H76" s="56"/>
      <c r="I76" s="152"/>
      <c r="J76" s="56"/>
      <c r="K76" s="56"/>
      <c r="L76" s="54"/>
    </row>
    <row r="77" spans="2:12" s="1" customFormat="1" ht="6.95" customHeight="1">
      <c r="B77" s="34"/>
      <c r="C77" s="56"/>
      <c r="D77" s="56"/>
      <c r="E77" s="56"/>
      <c r="F77" s="56"/>
      <c r="G77" s="56"/>
      <c r="H77" s="56"/>
      <c r="I77" s="152"/>
      <c r="J77" s="56"/>
      <c r="K77" s="56"/>
      <c r="L77" s="54"/>
    </row>
    <row r="78" spans="2:12" s="1" customFormat="1" ht="14.45" customHeight="1">
      <c r="B78" s="34"/>
      <c r="C78" s="58" t="s">
        <v>16</v>
      </c>
      <c r="D78" s="56"/>
      <c r="E78" s="56"/>
      <c r="F78" s="56"/>
      <c r="G78" s="56"/>
      <c r="H78" s="56"/>
      <c r="I78" s="152"/>
      <c r="J78" s="56"/>
      <c r="K78" s="56"/>
      <c r="L78" s="54"/>
    </row>
    <row r="79" spans="2:12" s="1" customFormat="1" ht="22.5" customHeight="1">
      <c r="B79" s="34"/>
      <c r="C79" s="56"/>
      <c r="D79" s="56"/>
      <c r="E79" s="299" t="str">
        <f>E7</f>
        <v>K1608 Stavební úpravy komunikací a VO v ul. Janáčkova, Skalní</v>
      </c>
      <c r="F79" s="280"/>
      <c r="G79" s="280"/>
      <c r="H79" s="280"/>
      <c r="I79" s="152"/>
      <c r="J79" s="56"/>
      <c r="K79" s="56"/>
      <c r="L79" s="54"/>
    </row>
    <row r="80" spans="2:12" s="1" customFormat="1" ht="14.45" customHeight="1">
      <c r="B80" s="34"/>
      <c r="C80" s="58" t="s">
        <v>99</v>
      </c>
      <c r="D80" s="56"/>
      <c r="E80" s="56"/>
      <c r="F80" s="56"/>
      <c r="G80" s="56"/>
      <c r="H80" s="56"/>
      <c r="I80" s="152"/>
      <c r="J80" s="56"/>
      <c r="K80" s="56"/>
      <c r="L80" s="54"/>
    </row>
    <row r="81" spans="2:12" s="1" customFormat="1" ht="23.25" customHeight="1">
      <c r="B81" s="34"/>
      <c r="C81" s="56"/>
      <c r="D81" s="56"/>
      <c r="E81" s="277" t="str">
        <f>E9</f>
        <v xml:space="preserve">46.3 - Veřejné osvětlení </v>
      </c>
      <c r="F81" s="280"/>
      <c r="G81" s="280"/>
      <c r="H81" s="280"/>
      <c r="I81" s="152"/>
      <c r="J81" s="56"/>
      <c r="K81" s="56"/>
      <c r="L81" s="54"/>
    </row>
    <row r="82" spans="2:12" s="1" customFormat="1" ht="6.95" customHeight="1">
      <c r="B82" s="34"/>
      <c r="C82" s="56"/>
      <c r="D82" s="56"/>
      <c r="E82" s="56"/>
      <c r="F82" s="56"/>
      <c r="G82" s="56"/>
      <c r="H82" s="56"/>
      <c r="I82" s="152"/>
      <c r="J82" s="56"/>
      <c r="K82" s="56"/>
      <c r="L82" s="54"/>
    </row>
    <row r="83" spans="2:12" s="1" customFormat="1" ht="18" customHeight="1">
      <c r="B83" s="34"/>
      <c r="C83" s="58" t="s">
        <v>24</v>
      </c>
      <c r="D83" s="56"/>
      <c r="E83" s="56"/>
      <c r="F83" s="153" t="str">
        <f>F12</f>
        <v xml:space="preserve"> </v>
      </c>
      <c r="G83" s="56"/>
      <c r="H83" s="56"/>
      <c r="I83" s="154" t="s">
        <v>26</v>
      </c>
      <c r="J83" s="66" t="str">
        <f>IF(J12="","",J12)</f>
        <v>08.03.2017</v>
      </c>
      <c r="K83" s="56"/>
      <c r="L83" s="54"/>
    </row>
    <row r="84" spans="2:12" s="1" customFormat="1" ht="6.95" customHeight="1">
      <c r="B84" s="34"/>
      <c r="C84" s="56"/>
      <c r="D84" s="56"/>
      <c r="E84" s="56"/>
      <c r="F84" s="56"/>
      <c r="G84" s="56"/>
      <c r="H84" s="56"/>
      <c r="I84" s="152"/>
      <c r="J84" s="56"/>
      <c r="K84" s="56"/>
      <c r="L84" s="54"/>
    </row>
    <row r="85" spans="2:12" s="1" customFormat="1" ht="13.5">
      <c r="B85" s="34"/>
      <c r="C85" s="58" t="s">
        <v>30</v>
      </c>
      <c r="D85" s="56"/>
      <c r="E85" s="56"/>
      <c r="F85" s="153" t="str">
        <f>E15</f>
        <v>Město Litvínov</v>
      </c>
      <c r="G85" s="56"/>
      <c r="H85" s="56"/>
      <c r="I85" s="154" t="s">
        <v>36</v>
      </c>
      <c r="J85" s="153" t="str">
        <f>E21</f>
        <v>Ing. Lucie Dvořáková, Ing. Dvořák</v>
      </c>
      <c r="K85" s="56"/>
      <c r="L85" s="54"/>
    </row>
    <row r="86" spans="2:12" s="1" customFormat="1" ht="14.45" customHeight="1">
      <c r="B86" s="34"/>
      <c r="C86" s="58" t="s">
        <v>34</v>
      </c>
      <c r="D86" s="56"/>
      <c r="E86" s="56"/>
      <c r="F86" s="153" t="str">
        <f>IF(E18="","",E18)</f>
        <v/>
      </c>
      <c r="G86" s="56"/>
      <c r="H86" s="56"/>
      <c r="I86" s="152"/>
      <c r="J86" s="56"/>
      <c r="K86" s="56"/>
      <c r="L86" s="54"/>
    </row>
    <row r="87" spans="2:12" s="1" customFormat="1" ht="10.35" customHeight="1">
      <c r="B87" s="34"/>
      <c r="C87" s="56"/>
      <c r="D87" s="56"/>
      <c r="E87" s="56"/>
      <c r="F87" s="56"/>
      <c r="G87" s="56"/>
      <c r="H87" s="56"/>
      <c r="I87" s="152"/>
      <c r="J87" s="56"/>
      <c r="K87" s="56"/>
      <c r="L87" s="54"/>
    </row>
    <row r="88" spans="2:20" s="9" customFormat="1" ht="29.25" customHeight="1">
      <c r="B88" s="155"/>
      <c r="C88" s="156" t="s">
        <v>115</v>
      </c>
      <c r="D88" s="157" t="s">
        <v>60</v>
      </c>
      <c r="E88" s="157" t="s">
        <v>56</v>
      </c>
      <c r="F88" s="157" t="s">
        <v>116</v>
      </c>
      <c r="G88" s="157" t="s">
        <v>117</v>
      </c>
      <c r="H88" s="157" t="s">
        <v>118</v>
      </c>
      <c r="I88" s="158" t="s">
        <v>119</v>
      </c>
      <c r="J88" s="157" t="s">
        <v>104</v>
      </c>
      <c r="K88" s="159" t="s">
        <v>120</v>
      </c>
      <c r="L88" s="160"/>
      <c r="M88" s="75" t="s">
        <v>121</v>
      </c>
      <c r="N88" s="76" t="s">
        <v>45</v>
      </c>
      <c r="O88" s="76" t="s">
        <v>122</v>
      </c>
      <c r="P88" s="76" t="s">
        <v>123</v>
      </c>
      <c r="Q88" s="76" t="s">
        <v>124</v>
      </c>
      <c r="R88" s="76" t="s">
        <v>125</v>
      </c>
      <c r="S88" s="76" t="s">
        <v>126</v>
      </c>
      <c r="T88" s="77" t="s">
        <v>127</v>
      </c>
    </row>
    <row r="89" spans="2:63" s="1" customFormat="1" ht="29.25" customHeight="1">
      <c r="B89" s="34"/>
      <c r="C89" s="81" t="s">
        <v>105</v>
      </c>
      <c r="D89" s="56"/>
      <c r="E89" s="56"/>
      <c r="F89" s="56"/>
      <c r="G89" s="56"/>
      <c r="H89" s="56"/>
      <c r="I89" s="152"/>
      <c r="J89" s="161">
        <f>BK89</f>
        <v>0</v>
      </c>
      <c r="K89" s="56"/>
      <c r="L89" s="54"/>
      <c r="M89" s="78"/>
      <c r="N89" s="79"/>
      <c r="O89" s="79"/>
      <c r="P89" s="162">
        <f>P90+P168+P230</f>
        <v>0</v>
      </c>
      <c r="Q89" s="79"/>
      <c r="R89" s="162">
        <f>R90+R168+R230</f>
        <v>22.3607185</v>
      </c>
      <c r="S89" s="79"/>
      <c r="T89" s="163">
        <f>T90+T168+T230</f>
        <v>4.5684</v>
      </c>
      <c r="AT89" s="17" t="s">
        <v>74</v>
      </c>
      <c r="AU89" s="17" t="s">
        <v>106</v>
      </c>
      <c r="BK89" s="164">
        <f>BK90+BK168+BK230</f>
        <v>0</v>
      </c>
    </row>
    <row r="90" spans="2:63" s="10" customFormat="1" ht="37.35" customHeight="1">
      <c r="B90" s="165"/>
      <c r="C90" s="166"/>
      <c r="D90" s="250" t="s">
        <v>74</v>
      </c>
      <c r="E90" s="251" t="s">
        <v>128</v>
      </c>
      <c r="F90" s="251" t="s">
        <v>129</v>
      </c>
      <c r="G90" s="166"/>
      <c r="H90" s="166"/>
      <c r="I90" s="169"/>
      <c r="J90" s="252">
        <f>BK90</f>
        <v>0</v>
      </c>
      <c r="K90" s="166"/>
      <c r="L90" s="171"/>
      <c r="M90" s="172"/>
      <c r="N90" s="173"/>
      <c r="O90" s="173"/>
      <c r="P90" s="174">
        <f>P91+P133</f>
        <v>0</v>
      </c>
      <c r="Q90" s="173"/>
      <c r="R90" s="174">
        <f>R91+R133</f>
        <v>0.6909850000000001</v>
      </c>
      <c r="S90" s="173"/>
      <c r="T90" s="175">
        <f>T91+T133</f>
        <v>4.4079999999999995</v>
      </c>
      <c r="AR90" s="176" t="s">
        <v>23</v>
      </c>
      <c r="AT90" s="177" t="s">
        <v>74</v>
      </c>
      <c r="AU90" s="177" t="s">
        <v>75</v>
      </c>
      <c r="AY90" s="176" t="s">
        <v>130</v>
      </c>
      <c r="BK90" s="178">
        <f>BK91+BK133</f>
        <v>0</v>
      </c>
    </row>
    <row r="91" spans="2:63" s="10" customFormat="1" ht="19.9" customHeight="1">
      <c r="B91" s="165"/>
      <c r="C91" s="166"/>
      <c r="D91" s="167" t="s">
        <v>74</v>
      </c>
      <c r="E91" s="191" t="s">
        <v>23</v>
      </c>
      <c r="F91" s="191" t="s">
        <v>137</v>
      </c>
      <c r="G91" s="166"/>
      <c r="H91" s="166"/>
      <c r="I91" s="169"/>
      <c r="J91" s="192">
        <f>BK91</f>
        <v>0</v>
      </c>
      <c r="K91" s="166"/>
      <c r="L91" s="171"/>
      <c r="M91" s="172"/>
      <c r="N91" s="173"/>
      <c r="O91" s="173"/>
      <c r="P91" s="174">
        <f>SUM(P92:P132)</f>
        <v>0</v>
      </c>
      <c r="Q91" s="173"/>
      <c r="R91" s="174">
        <f>SUM(R92:R132)</f>
        <v>0.682185</v>
      </c>
      <c r="S91" s="173"/>
      <c r="T91" s="175">
        <f>SUM(T92:T132)</f>
        <v>4.4079999999999995</v>
      </c>
      <c r="AR91" s="176" t="s">
        <v>23</v>
      </c>
      <c r="AT91" s="177" t="s">
        <v>74</v>
      </c>
      <c r="AU91" s="177" t="s">
        <v>23</v>
      </c>
      <c r="AY91" s="176" t="s">
        <v>130</v>
      </c>
      <c r="BK91" s="178">
        <f>SUM(BK92:BK132)</f>
        <v>0</v>
      </c>
    </row>
    <row r="92" spans="2:65" s="1" customFormat="1" ht="44.25" customHeight="1">
      <c r="B92" s="34"/>
      <c r="C92" s="179" t="s">
        <v>23</v>
      </c>
      <c r="D92" s="179" t="s">
        <v>131</v>
      </c>
      <c r="E92" s="180" t="s">
        <v>853</v>
      </c>
      <c r="F92" s="181" t="s">
        <v>854</v>
      </c>
      <c r="G92" s="182" t="s">
        <v>134</v>
      </c>
      <c r="H92" s="183">
        <v>10</v>
      </c>
      <c r="I92" s="184"/>
      <c r="J92" s="185">
        <f>ROUND(I92*H92,2)</f>
        <v>0</v>
      </c>
      <c r="K92" s="181" t="s">
        <v>140</v>
      </c>
      <c r="L92" s="54"/>
      <c r="M92" s="186" t="s">
        <v>22</v>
      </c>
      <c r="N92" s="187" t="s">
        <v>46</v>
      </c>
      <c r="O92" s="35"/>
      <c r="P92" s="188">
        <f>O92*H92</f>
        <v>0</v>
      </c>
      <c r="Q92" s="188">
        <v>0</v>
      </c>
      <c r="R92" s="188">
        <f>Q92*H92</f>
        <v>0</v>
      </c>
      <c r="S92" s="188">
        <v>0.235</v>
      </c>
      <c r="T92" s="189">
        <f>S92*H92</f>
        <v>2.3499999999999996</v>
      </c>
      <c r="AR92" s="17" t="s">
        <v>135</v>
      </c>
      <c r="AT92" s="17" t="s">
        <v>131</v>
      </c>
      <c r="AU92" s="17" t="s">
        <v>84</v>
      </c>
      <c r="AY92" s="17" t="s">
        <v>130</v>
      </c>
      <c r="BE92" s="190">
        <f>IF(N92="základní",J92,0)</f>
        <v>0</v>
      </c>
      <c r="BF92" s="190">
        <f>IF(N92="snížená",J92,0)</f>
        <v>0</v>
      </c>
      <c r="BG92" s="190">
        <f>IF(N92="zákl. přenesená",J92,0)</f>
        <v>0</v>
      </c>
      <c r="BH92" s="190">
        <f>IF(N92="sníž. přenesená",J92,0)</f>
        <v>0</v>
      </c>
      <c r="BI92" s="190">
        <f>IF(N92="nulová",J92,0)</f>
        <v>0</v>
      </c>
      <c r="BJ92" s="17" t="s">
        <v>23</v>
      </c>
      <c r="BK92" s="190">
        <f>ROUND(I92*H92,2)</f>
        <v>0</v>
      </c>
      <c r="BL92" s="17" t="s">
        <v>135</v>
      </c>
      <c r="BM92" s="17" t="s">
        <v>855</v>
      </c>
    </row>
    <row r="93" spans="2:47" s="1" customFormat="1" ht="229.5">
      <c r="B93" s="34"/>
      <c r="C93" s="56"/>
      <c r="D93" s="205" t="s">
        <v>157</v>
      </c>
      <c r="E93" s="56"/>
      <c r="F93" s="206" t="s">
        <v>251</v>
      </c>
      <c r="G93" s="56"/>
      <c r="H93" s="56"/>
      <c r="I93" s="152"/>
      <c r="J93" s="56"/>
      <c r="K93" s="56"/>
      <c r="L93" s="54"/>
      <c r="M93" s="71"/>
      <c r="N93" s="35"/>
      <c r="O93" s="35"/>
      <c r="P93" s="35"/>
      <c r="Q93" s="35"/>
      <c r="R93" s="35"/>
      <c r="S93" s="35"/>
      <c r="T93" s="72"/>
      <c r="AT93" s="17" t="s">
        <v>157</v>
      </c>
      <c r="AU93" s="17" t="s">
        <v>84</v>
      </c>
    </row>
    <row r="94" spans="2:51" s="11" customFormat="1" ht="13.5">
      <c r="B94" s="193"/>
      <c r="C94" s="194"/>
      <c r="D94" s="195" t="s">
        <v>146</v>
      </c>
      <c r="E94" s="196" t="s">
        <v>22</v>
      </c>
      <c r="F94" s="197" t="s">
        <v>1123</v>
      </c>
      <c r="G94" s="194"/>
      <c r="H94" s="198">
        <v>10</v>
      </c>
      <c r="I94" s="199"/>
      <c r="J94" s="194"/>
      <c r="K94" s="194"/>
      <c r="L94" s="200"/>
      <c r="M94" s="201"/>
      <c r="N94" s="202"/>
      <c r="O94" s="202"/>
      <c r="P94" s="202"/>
      <c r="Q94" s="202"/>
      <c r="R94" s="202"/>
      <c r="S94" s="202"/>
      <c r="T94" s="203"/>
      <c r="AT94" s="204" t="s">
        <v>146</v>
      </c>
      <c r="AU94" s="204" t="s">
        <v>84</v>
      </c>
      <c r="AV94" s="11" t="s">
        <v>84</v>
      </c>
      <c r="AW94" s="11" t="s">
        <v>38</v>
      </c>
      <c r="AX94" s="11" t="s">
        <v>23</v>
      </c>
      <c r="AY94" s="204" t="s">
        <v>130</v>
      </c>
    </row>
    <row r="95" spans="2:65" s="1" customFormat="1" ht="44.25" customHeight="1">
      <c r="B95" s="34"/>
      <c r="C95" s="179" t="s">
        <v>84</v>
      </c>
      <c r="D95" s="179" t="s">
        <v>131</v>
      </c>
      <c r="E95" s="180" t="s">
        <v>252</v>
      </c>
      <c r="F95" s="181" t="s">
        <v>253</v>
      </c>
      <c r="G95" s="182" t="s">
        <v>134</v>
      </c>
      <c r="H95" s="183">
        <v>21</v>
      </c>
      <c r="I95" s="184"/>
      <c r="J95" s="185">
        <f>ROUND(I95*H95,2)</f>
        <v>0</v>
      </c>
      <c r="K95" s="181" t="s">
        <v>140</v>
      </c>
      <c r="L95" s="54"/>
      <c r="M95" s="186" t="s">
        <v>22</v>
      </c>
      <c r="N95" s="187" t="s">
        <v>46</v>
      </c>
      <c r="O95" s="35"/>
      <c r="P95" s="188">
        <f>O95*H95</f>
        <v>0</v>
      </c>
      <c r="Q95" s="188">
        <v>0</v>
      </c>
      <c r="R95" s="188">
        <f>Q95*H95</f>
        <v>0</v>
      </c>
      <c r="S95" s="188">
        <v>0.098</v>
      </c>
      <c r="T95" s="189">
        <f>S95*H95</f>
        <v>2.0580000000000003</v>
      </c>
      <c r="AR95" s="17" t="s">
        <v>135</v>
      </c>
      <c r="AT95" s="17" t="s">
        <v>131</v>
      </c>
      <c r="AU95" s="17" t="s">
        <v>84</v>
      </c>
      <c r="AY95" s="17" t="s">
        <v>130</v>
      </c>
      <c r="BE95" s="190">
        <f>IF(N95="základní",J95,0)</f>
        <v>0</v>
      </c>
      <c r="BF95" s="190">
        <f>IF(N95="snížená",J95,0)</f>
        <v>0</v>
      </c>
      <c r="BG95" s="190">
        <f>IF(N95="zákl. přenesená",J95,0)</f>
        <v>0</v>
      </c>
      <c r="BH95" s="190">
        <f>IF(N95="sníž. přenesená",J95,0)</f>
        <v>0</v>
      </c>
      <c r="BI95" s="190">
        <f>IF(N95="nulová",J95,0)</f>
        <v>0</v>
      </c>
      <c r="BJ95" s="17" t="s">
        <v>23</v>
      </c>
      <c r="BK95" s="190">
        <f>ROUND(I95*H95,2)</f>
        <v>0</v>
      </c>
      <c r="BL95" s="17" t="s">
        <v>135</v>
      </c>
      <c r="BM95" s="17" t="s">
        <v>860</v>
      </c>
    </row>
    <row r="96" spans="2:47" s="1" customFormat="1" ht="229.5">
      <c r="B96" s="34"/>
      <c r="C96" s="56"/>
      <c r="D96" s="205" t="s">
        <v>157</v>
      </c>
      <c r="E96" s="56"/>
      <c r="F96" s="206" t="s">
        <v>251</v>
      </c>
      <c r="G96" s="56"/>
      <c r="H96" s="56"/>
      <c r="I96" s="152"/>
      <c r="J96" s="56"/>
      <c r="K96" s="56"/>
      <c r="L96" s="54"/>
      <c r="M96" s="71"/>
      <c r="N96" s="35"/>
      <c r="O96" s="35"/>
      <c r="P96" s="35"/>
      <c r="Q96" s="35"/>
      <c r="R96" s="35"/>
      <c r="S96" s="35"/>
      <c r="T96" s="72"/>
      <c r="AT96" s="17" t="s">
        <v>157</v>
      </c>
      <c r="AU96" s="17" t="s">
        <v>84</v>
      </c>
    </row>
    <row r="97" spans="2:51" s="11" customFormat="1" ht="13.5">
      <c r="B97" s="193"/>
      <c r="C97" s="194"/>
      <c r="D97" s="205" t="s">
        <v>146</v>
      </c>
      <c r="E97" s="218" t="s">
        <v>22</v>
      </c>
      <c r="F97" s="219" t="s">
        <v>1124</v>
      </c>
      <c r="G97" s="194"/>
      <c r="H97" s="220">
        <v>14</v>
      </c>
      <c r="I97" s="199"/>
      <c r="J97" s="194"/>
      <c r="K97" s="194"/>
      <c r="L97" s="200"/>
      <c r="M97" s="201"/>
      <c r="N97" s="202"/>
      <c r="O97" s="202"/>
      <c r="P97" s="202"/>
      <c r="Q97" s="202"/>
      <c r="R97" s="202"/>
      <c r="S97" s="202"/>
      <c r="T97" s="203"/>
      <c r="AT97" s="204" t="s">
        <v>146</v>
      </c>
      <c r="AU97" s="204" t="s">
        <v>84</v>
      </c>
      <c r="AV97" s="11" t="s">
        <v>84</v>
      </c>
      <c r="AW97" s="11" t="s">
        <v>38</v>
      </c>
      <c r="AX97" s="11" t="s">
        <v>75</v>
      </c>
      <c r="AY97" s="204" t="s">
        <v>130</v>
      </c>
    </row>
    <row r="98" spans="2:51" s="11" customFormat="1" ht="13.5">
      <c r="B98" s="193"/>
      <c r="C98" s="194"/>
      <c r="D98" s="205" t="s">
        <v>146</v>
      </c>
      <c r="E98" s="218" t="s">
        <v>22</v>
      </c>
      <c r="F98" s="219" t="s">
        <v>1125</v>
      </c>
      <c r="G98" s="194"/>
      <c r="H98" s="220">
        <v>7</v>
      </c>
      <c r="I98" s="199"/>
      <c r="J98" s="194"/>
      <c r="K98" s="194"/>
      <c r="L98" s="200"/>
      <c r="M98" s="201"/>
      <c r="N98" s="202"/>
      <c r="O98" s="202"/>
      <c r="P98" s="202"/>
      <c r="Q98" s="202"/>
      <c r="R98" s="202"/>
      <c r="S98" s="202"/>
      <c r="T98" s="203"/>
      <c r="AT98" s="204" t="s">
        <v>146</v>
      </c>
      <c r="AU98" s="204" t="s">
        <v>84</v>
      </c>
      <c r="AV98" s="11" t="s">
        <v>84</v>
      </c>
      <c r="AW98" s="11" t="s">
        <v>38</v>
      </c>
      <c r="AX98" s="11" t="s">
        <v>75</v>
      </c>
      <c r="AY98" s="204" t="s">
        <v>130</v>
      </c>
    </row>
    <row r="99" spans="2:51" s="13" customFormat="1" ht="13.5">
      <c r="B99" s="221"/>
      <c r="C99" s="222"/>
      <c r="D99" s="195" t="s">
        <v>146</v>
      </c>
      <c r="E99" s="223" t="s">
        <v>22</v>
      </c>
      <c r="F99" s="224" t="s">
        <v>177</v>
      </c>
      <c r="G99" s="222"/>
      <c r="H99" s="225">
        <v>21</v>
      </c>
      <c r="I99" s="226"/>
      <c r="J99" s="222"/>
      <c r="K99" s="222"/>
      <c r="L99" s="227"/>
      <c r="M99" s="228"/>
      <c r="N99" s="229"/>
      <c r="O99" s="229"/>
      <c r="P99" s="229"/>
      <c r="Q99" s="229"/>
      <c r="R99" s="229"/>
      <c r="S99" s="229"/>
      <c r="T99" s="230"/>
      <c r="AT99" s="231" t="s">
        <v>146</v>
      </c>
      <c r="AU99" s="231" t="s">
        <v>84</v>
      </c>
      <c r="AV99" s="13" t="s">
        <v>135</v>
      </c>
      <c r="AW99" s="13" t="s">
        <v>38</v>
      </c>
      <c r="AX99" s="13" t="s">
        <v>23</v>
      </c>
      <c r="AY99" s="231" t="s">
        <v>130</v>
      </c>
    </row>
    <row r="100" spans="2:65" s="1" customFormat="1" ht="57" customHeight="1">
      <c r="B100" s="34"/>
      <c r="C100" s="179" t="s">
        <v>142</v>
      </c>
      <c r="D100" s="179" t="s">
        <v>131</v>
      </c>
      <c r="E100" s="180" t="s">
        <v>862</v>
      </c>
      <c r="F100" s="181" t="s">
        <v>863</v>
      </c>
      <c r="G100" s="182" t="s">
        <v>274</v>
      </c>
      <c r="H100" s="183">
        <v>2</v>
      </c>
      <c r="I100" s="184"/>
      <c r="J100" s="185">
        <f>ROUND(I100*H100,2)</f>
        <v>0</v>
      </c>
      <c r="K100" s="181" t="s">
        <v>140</v>
      </c>
      <c r="L100" s="54"/>
      <c r="M100" s="186" t="s">
        <v>22</v>
      </c>
      <c r="N100" s="187" t="s">
        <v>46</v>
      </c>
      <c r="O100" s="35"/>
      <c r="P100" s="188">
        <f>O100*H100</f>
        <v>0</v>
      </c>
      <c r="Q100" s="188">
        <v>0.00868</v>
      </c>
      <c r="R100" s="188">
        <f>Q100*H100</f>
        <v>0.01736</v>
      </c>
      <c r="S100" s="188">
        <v>0</v>
      </c>
      <c r="T100" s="189">
        <f>S100*H100</f>
        <v>0</v>
      </c>
      <c r="AR100" s="17" t="s">
        <v>135</v>
      </c>
      <c r="AT100" s="17" t="s">
        <v>131</v>
      </c>
      <c r="AU100" s="17" t="s">
        <v>84</v>
      </c>
      <c r="AY100" s="17" t="s">
        <v>130</v>
      </c>
      <c r="BE100" s="190">
        <f>IF(N100="základní",J100,0)</f>
        <v>0</v>
      </c>
      <c r="BF100" s="190">
        <f>IF(N100="snížená",J100,0)</f>
        <v>0</v>
      </c>
      <c r="BG100" s="190">
        <f>IF(N100="zákl. přenesená",J100,0)</f>
        <v>0</v>
      </c>
      <c r="BH100" s="190">
        <f>IF(N100="sníž. přenesená",J100,0)</f>
        <v>0</v>
      </c>
      <c r="BI100" s="190">
        <f>IF(N100="nulová",J100,0)</f>
        <v>0</v>
      </c>
      <c r="BJ100" s="17" t="s">
        <v>23</v>
      </c>
      <c r="BK100" s="190">
        <f>ROUND(I100*H100,2)</f>
        <v>0</v>
      </c>
      <c r="BL100" s="17" t="s">
        <v>135</v>
      </c>
      <c r="BM100" s="17" t="s">
        <v>864</v>
      </c>
    </row>
    <row r="101" spans="2:47" s="1" customFormat="1" ht="81">
      <c r="B101" s="34"/>
      <c r="C101" s="56"/>
      <c r="D101" s="205" t="s">
        <v>157</v>
      </c>
      <c r="E101" s="56"/>
      <c r="F101" s="206" t="s">
        <v>291</v>
      </c>
      <c r="G101" s="56"/>
      <c r="H101" s="56"/>
      <c r="I101" s="152"/>
      <c r="J101" s="56"/>
      <c r="K101" s="56"/>
      <c r="L101" s="54"/>
      <c r="M101" s="71"/>
      <c r="N101" s="35"/>
      <c r="O101" s="35"/>
      <c r="P101" s="35"/>
      <c r="Q101" s="35"/>
      <c r="R101" s="35"/>
      <c r="S101" s="35"/>
      <c r="T101" s="72"/>
      <c r="AT101" s="17" t="s">
        <v>157</v>
      </c>
      <c r="AU101" s="17" t="s">
        <v>84</v>
      </c>
    </row>
    <row r="102" spans="2:51" s="11" customFormat="1" ht="13.5">
      <c r="B102" s="193"/>
      <c r="C102" s="194"/>
      <c r="D102" s="195" t="s">
        <v>146</v>
      </c>
      <c r="E102" s="196" t="s">
        <v>22</v>
      </c>
      <c r="F102" s="197" t="s">
        <v>84</v>
      </c>
      <c r="G102" s="194"/>
      <c r="H102" s="198">
        <v>2</v>
      </c>
      <c r="I102" s="199"/>
      <c r="J102" s="194"/>
      <c r="K102" s="194"/>
      <c r="L102" s="200"/>
      <c r="M102" s="201"/>
      <c r="N102" s="202"/>
      <c r="O102" s="202"/>
      <c r="P102" s="202"/>
      <c r="Q102" s="202"/>
      <c r="R102" s="202"/>
      <c r="S102" s="202"/>
      <c r="T102" s="203"/>
      <c r="AT102" s="204" t="s">
        <v>146</v>
      </c>
      <c r="AU102" s="204" t="s">
        <v>84</v>
      </c>
      <c r="AV102" s="11" t="s">
        <v>84</v>
      </c>
      <c r="AW102" s="11" t="s">
        <v>38</v>
      </c>
      <c r="AX102" s="11" t="s">
        <v>23</v>
      </c>
      <c r="AY102" s="204" t="s">
        <v>130</v>
      </c>
    </row>
    <row r="103" spans="2:65" s="1" customFormat="1" ht="57" customHeight="1">
      <c r="B103" s="34"/>
      <c r="C103" s="179" t="s">
        <v>135</v>
      </c>
      <c r="D103" s="179" t="s">
        <v>131</v>
      </c>
      <c r="E103" s="180" t="s">
        <v>288</v>
      </c>
      <c r="F103" s="181" t="s">
        <v>289</v>
      </c>
      <c r="G103" s="182" t="s">
        <v>274</v>
      </c>
      <c r="H103" s="183">
        <v>18</v>
      </c>
      <c r="I103" s="184"/>
      <c r="J103" s="185">
        <f>ROUND(I103*H103,2)</f>
        <v>0</v>
      </c>
      <c r="K103" s="181" t="s">
        <v>140</v>
      </c>
      <c r="L103" s="54"/>
      <c r="M103" s="186" t="s">
        <v>22</v>
      </c>
      <c r="N103" s="187" t="s">
        <v>46</v>
      </c>
      <c r="O103" s="35"/>
      <c r="P103" s="188">
        <f>O103*H103</f>
        <v>0</v>
      </c>
      <c r="Q103" s="188">
        <v>0.0369</v>
      </c>
      <c r="R103" s="188">
        <f>Q103*H103</f>
        <v>0.6642</v>
      </c>
      <c r="S103" s="188">
        <v>0</v>
      </c>
      <c r="T103" s="189">
        <f>S103*H103</f>
        <v>0</v>
      </c>
      <c r="AR103" s="17" t="s">
        <v>135</v>
      </c>
      <c r="AT103" s="17" t="s">
        <v>131</v>
      </c>
      <c r="AU103" s="17" t="s">
        <v>84</v>
      </c>
      <c r="AY103" s="17" t="s">
        <v>130</v>
      </c>
      <c r="BE103" s="190">
        <f>IF(N103="základní",J103,0)</f>
        <v>0</v>
      </c>
      <c r="BF103" s="190">
        <f>IF(N103="snížená",J103,0)</f>
        <v>0</v>
      </c>
      <c r="BG103" s="190">
        <f>IF(N103="zákl. přenesená",J103,0)</f>
        <v>0</v>
      </c>
      <c r="BH103" s="190">
        <f>IF(N103="sníž. přenesená",J103,0)</f>
        <v>0</v>
      </c>
      <c r="BI103" s="190">
        <f>IF(N103="nulová",J103,0)</f>
        <v>0</v>
      </c>
      <c r="BJ103" s="17" t="s">
        <v>23</v>
      </c>
      <c r="BK103" s="190">
        <f>ROUND(I103*H103,2)</f>
        <v>0</v>
      </c>
      <c r="BL103" s="17" t="s">
        <v>135</v>
      </c>
      <c r="BM103" s="17" t="s">
        <v>866</v>
      </c>
    </row>
    <row r="104" spans="2:47" s="1" customFormat="1" ht="81">
      <c r="B104" s="34"/>
      <c r="C104" s="56"/>
      <c r="D104" s="205" t="s">
        <v>157</v>
      </c>
      <c r="E104" s="56"/>
      <c r="F104" s="206" t="s">
        <v>291</v>
      </c>
      <c r="G104" s="56"/>
      <c r="H104" s="56"/>
      <c r="I104" s="152"/>
      <c r="J104" s="56"/>
      <c r="K104" s="56"/>
      <c r="L104" s="54"/>
      <c r="M104" s="71"/>
      <c r="N104" s="35"/>
      <c r="O104" s="35"/>
      <c r="P104" s="35"/>
      <c r="Q104" s="35"/>
      <c r="R104" s="35"/>
      <c r="S104" s="35"/>
      <c r="T104" s="72"/>
      <c r="AT104" s="17" t="s">
        <v>157</v>
      </c>
      <c r="AU104" s="17" t="s">
        <v>84</v>
      </c>
    </row>
    <row r="105" spans="2:51" s="11" customFormat="1" ht="13.5">
      <c r="B105" s="193"/>
      <c r="C105" s="194"/>
      <c r="D105" s="195" t="s">
        <v>146</v>
      </c>
      <c r="E105" s="196" t="s">
        <v>22</v>
      </c>
      <c r="F105" s="197" t="s">
        <v>235</v>
      </c>
      <c r="G105" s="194"/>
      <c r="H105" s="198">
        <v>18</v>
      </c>
      <c r="I105" s="199"/>
      <c r="J105" s="194"/>
      <c r="K105" s="194"/>
      <c r="L105" s="200"/>
      <c r="M105" s="201"/>
      <c r="N105" s="202"/>
      <c r="O105" s="202"/>
      <c r="P105" s="202"/>
      <c r="Q105" s="202"/>
      <c r="R105" s="202"/>
      <c r="S105" s="202"/>
      <c r="T105" s="203"/>
      <c r="AT105" s="204" t="s">
        <v>146</v>
      </c>
      <c r="AU105" s="204" t="s">
        <v>84</v>
      </c>
      <c r="AV105" s="11" t="s">
        <v>84</v>
      </c>
      <c r="AW105" s="11" t="s">
        <v>38</v>
      </c>
      <c r="AX105" s="11" t="s">
        <v>23</v>
      </c>
      <c r="AY105" s="204" t="s">
        <v>130</v>
      </c>
    </row>
    <row r="106" spans="2:65" s="1" customFormat="1" ht="31.5" customHeight="1">
      <c r="B106" s="34"/>
      <c r="C106" s="179" t="s">
        <v>152</v>
      </c>
      <c r="D106" s="179" t="s">
        <v>131</v>
      </c>
      <c r="E106" s="180" t="s">
        <v>867</v>
      </c>
      <c r="F106" s="181" t="s">
        <v>868</v>
      </c>
      <c r="G106" s="182" t="s">
        <v>155</v>
      </c>
      <c r="H106" s="183">
        <v>16</v>
      </c>
      <c r="I106" s="184"/>
      <c r="J106" s="185">
        <f>ROUND(I106*H106,2)</f>
        <v>0</v>
      </c>
      <c r="K106" s="181" t="s">
        <v>22</v>
      </c>
      <c r="L106" s="54"/>
      <c r="M106" s="186" t="s">
        <v>22</v>
      </c>
      <c r="N106" s="187" t="s">
        <v>46</v>
      </c>
      <c r="O106" s="35"/>
      <c r="P106" s="188">
        <f>O106*H106</f>
        <v>0</v>
      </c>
      <c r="Q106" s="188">
        <v>0</v>
      </c>
      <c r="R106" s="188">
        <f>Q106*H106</f>
        <v>0</v>
      </c>
      <c r="S106" s="188">
        <v>0</v>
      </c>
      <c r="T106" s="189">
        <f>S106*H106</f>
        <v>0</v>
      </c>
      <c r="AR106" s="17" t="s">
        <v>135</v>
      </c>
      <c r="AT106" s="17" t="s">
        <v>131</v>
      </c>
      <c r="AU106" s="17" t="s">
        <v>84</v>
      </c>
      <c r="AY106" s="17" t="s">
        <v>130</v>
      </c>
      <c r="BE106" s="190">
        <f>IF(N106="základní",J106,0)</f>
        <v>0</v>
      </c>
      <c r="BF106" s="190">
        <f>IF(N106="snížená",J106,0)</f>
        <v>0</v>
      </c>
      <c r="BG106" s="190">
        <f>IF(N106="zákl. přenesená",J106,0)</f>
        <v>0</v>
      </c>
      <c r="BH106" s="190">
        <f>IF(N106="sníž. přenesená",J106,0)</f>
        <v>0</v>
      </c>
      <c r="BI106" s="190">
        <f>IF(N106="nulová",J106,0)</f>
        <v>0</v>
      </c>
      <c r="BJ106" s="17" t="s">
        <v>23</v>
      </c>
      <c r="BK106" s="190">
        <f>ROUND(I106*H106,2)</f>
        <v>0</v>
      </c>
      <c r="BL106" s="17" t="s">
        <v>135</v>
      </c>
      <c r="BM106" s="17" t="s">
        <v>869</v>
      </c>
    </row>
    <row r="107" spans="2:47" s="1" customFormat="1" ht="40.5">
      <c r="B107" s="34"/>
      <c r="C107" s="56"/>
      <c r="D107" s="205" t="s">
        <v>159</v>
      </c>
      <c r="E107" s="56"/>
      <c r="F107" s="206" t="s">
        <v>1126</v>
      </c>
      <c r="G107" s="56"/>
      <c r="H107" s="56"/>
      <c r="I107" s="152"/>
      <c r="J107" s="56"/>
      <c r="K107" s="56"/>
      <c r="L107" s="54"/>
      <c r="M107" s="71"/>
      <c r="N107" s="35"/>
      <c r="O107" s="35"/>
      <c r="P107" s="35"/>
      <c r="Q107" s="35"/>
      <c r="R107" s="35"/>
      <c r="S107" s="35"/>
      <c r="T107" s="72"/>
      <c r="AT107" s="17" t="s">
        <v>159</v>
      </c>
      <c r="AU107" s="17" t="s">
        <v>84</v>
      </c>
    </row>
    <row r="108" spans="2:51" s="11" customFormat="1" ht="13.5">
      <c r="B108" s="193"/>
      <c r="C108" s="194"/>
      <c r="D108" s="195" t="s">
        <v>146</v>
      </c>
      <c r="E108" s="196" t="s">
        <v>22</v>
      </c>
      <c r="F108" s="197" t="s">
        <v>1127</v>
      </c>
      <c r="G108" s="194"/>
      <c r="H108" s="198">
        <v>16</v>
      </c>
      <c r="I108" s="199"/>
      <c r="J108" s="194"/>
      <c r="K108" s="194"/>
      <c r="L108" s="200"/>
      <c r="M108" s="201"/>
      <c r="N108" s="202"/>
      <c r="O108" s="202"/>
      <c r="P108" s="202"/>
      <c r="Q108" s="202"/>
      <c r="R108" s="202"/>
      <c r="S108" s="202"/>
      <c r="T108" s="203"/>
      <c r="AT108" s="204" t="s">
        <v>146</v>
      </c>
      <c r="AU108" s="204" t="s">
        <v>84</v>
      </c>
      <c r="AV108" s="11" t="s">
        <v>84</v>
      </c>
      <c r="AW108" s="11" t="s">
        <v>38</v>
      </c>
      <c r="AX108" s="11" t="s">
        <v>23</v>
      </c>
      <c r="AY108" s="204" t="s">
        <v>130</v>
      </c>
    </row>
    <row r="109" spans="2:65" s="1" customFormat="1" ht="31.5" customHeight="1">
      <c r="B109" s="34"/>
      <c r="C109" s="179" t="s">
        <v>162</v>
      </c>
      <c r="D109" s="179" t="s">
        <v>131</v>
      </c>
      <c r="E109" s="180" t="s">
        <v>315</v>
      </c>
      <c r="F109" s="181" t="s">
        <v>316</v>
      </c>
      <c r="G109" s="182" t="s">
        <v>134</v>
      </c>
      <c r="H109" s="183">
        <v>12.5</v>
      </c>
      <c r="I109" s="184"/>
      <c r="J109" s="185">
        <f>ROUND(I109*H109,2)</f>
        <v>0</v>
      </c>
      <c r="K109" s="181" t="s">
        <v>140</v>
      </c>
      <c r="L109" s="54"/>
      <c r="M109" s="186" t="s">
        <v>22</v>
      </c>
      <c r="N109" s="187" t="s">
        <v>46</v>
      </c>
      <c r="O109" s="35"/>
      <c r="P109" s="188">
        <f>O109*H109</f>
        <v>0</v>
      </c>
      <c r="Q109" s="188">
        <v>0</v>
      </c>
      <c r="R109" s="188">
        <f>Q109*H109</f>
        <v>0</v>
      </c>
      <c r="S109" s="188">
        <v>0</v>
      </c>
      <c r="T109" s="189">
        <f>S109*H109</f>
        <v>0</v>
      </c>
      <c r="AR109" s="17" t="s">
        <v>135</v>
      </c>
      <c r="AT109" s="17" t="s">
        <v>131</v>
      </c>
      <c r="AU109" s="17" t="s">
        <v>84</v>
      </c>
      <c r="AY109" s="17" t="s">
        <v>130</v>
      </c>
      <c r="BE109" s="190">
        <f>IF(N109="základní",J109,0)</f>
        <v>0</v>
      </c>
      <c r="BF109" s="190">
        <f>IF(N109="snížená",J109,0)</f>
        <v>0</v>
      </c>
      <c r="BG109" s="190">
        <f>IF(N109="zákl. přenesená",J109,0)</f>
        <v>0</v>
      </c>
      <c r="BH109" s="190">
        <f>IF(N109="sníž. přenesená",J109,0)</f>
        <v>0</v>
      </c>
      <c r="BI109" s="190">
        <f>IF(N109="nulová",J109,0)</f>
        <v>0</v>
      </c>
      <c r="BJ109" s="17" t="s">
        <v>23</v>
      </c>
      <c r="BK109" s="190">
        <f>ROUND(I109*H109,2)</f>
        <v>0</v>
      </c>
      <c r="BL109" s="17" t="s">
        <v>135</v>
      </c>
      <c r="BM109" s="17" t="s">
        <v>872</v>
      </c>
    </row>
    <row r="110" spans="2:47" s="1" customFormat="1" ht="121.5">
      <c r="B110" s="34"/>
      <c r="C110" s="56"/>
      <c r="D110" s="205" t="s">
        <v>157</v>
      </c>
      <c r="E110" s="56"/>
      <c r="F110" s="206" t="s">
        <v>318</v>
      </c>
      <c r="G110" s="56"/>
      <c r="H110" s="56"/>
      <c r="I110" s="152"/>
      <c r="J110" s="56"/>
      <c r="K110" s="56"/>
      <c r="L110" s="54"/>
      <c r="M110" s="71"/>
      <c r="N110" s="35"/>
      <c r="O110" s="35"/>
      <c r="P110" s="35"/>
      <c r="Q110" s="35"/>
      <c r="R110" s="35"/>
      <c r="S110" s="35"/>
      <c r="T110" s="72"/>
      <c r="AT110" s="17" t="s">
        <v>157</v>
      </c>
      <c r="AU110" s="17" t="s">
        <v>84</v>
      </c>
    </row>
    <row r="111" spans="2:51" s="11" customFormat="1" ht="13.5">
      <c r="B111" s="193"/>
      <c r="C111" s="194"/>
      <c r="D111" s="195" t="s">
        <v>146</v>
      </c>
      <c r="E111" s="196" t="s">
        <v>22</v>
      </c>
      <c r="F111" s="197" t="s">
        <v>1128</v>
      </c>
      <c r="G111" s="194"/>
      <c r="H111" s="198">
        <v>12.5</v>
      </c>
      <c r="I111" s="199"/>
      <c r="J111" s="194"/>
      <c r="K111" s="194"/>
      <c r="L111" s="200"/>
      <c r="M111" s="201"/>
      <c r="N111" s="202"/>
      <c r="O111" s="202"/>
      <c r="P111" s="202"/>
      <c r="Q111" s="202"/>
      <c r="R111" s="202"/>
      <c r="S111" s="202"/>
      <c r="T111" s="203"/>
      <c r="AT111" s="204" t="s">
        <v>146</v>
      </c>
      <c r="AU111" s="204" t="s">
        <v>84</v>
      </c>
      <c r="AV111" s="11" t="s">
        <v>84</v>
      </c>
      <c r="AW111" s="11" t="s">
        <v>38</v>
      </c>
      <c r="AX111" s="11" t="s">
        <v>23</v>
      </c>
      <c r="AY111" s="204" t="s">
        <v>130</v>
      </c>
    </row>
    <row r="112" spans="2:65" s="1" customFormat="1" ht="22.5" customHeight="1">
      <c r="B112" s="34"/>
      <c r="C112" s="232" t="s">
        <v>167</v>
      </c>
      <c r="D112" s="232" t="s">
        <v>321</v>
      </c>
      <c r="E112" s="233" t="s">
        <v>322</v>
      </c>
      <c r="F112" s="234" t="s">
        <v>323</v>
      </c>
      <c r="G112" s="235" t="s">
        <v>324</v>
      </c>
      <c r="H112" s="236">
        <v>0.625</v>
      </c>
      <c r="I112" s="237"/>
      <c r="J112" s="238">
        <f>ROUND(I112*H112,2)</f>
        <v>0</v>
      </c>
      <c r="K112" s="234" t="s">
        <v>140</v>
      </c>
      <c r="L112" s="239"/>
      <c r="M112" s="240" t="s">
        <v>22</v>
      </c>
      <c r="N112" s="241" t="s">
        <v>46</v>
      </c>
      <c r="O112" s="35"/>
      <c r="P112" s="188">
        <f>O112*H112</f>
        <v>0</v>
      </c>
      <c r="Q112" s="188">
        <v>0.001</v>
      </c>
      <c r="R112" s="188">
        <f>Q112*H112</f>
        <v>0.000625</v>
      </c>
      <c r="S112" s="188">
        <v>0</v>
      </c>
      <c r="T112" s="189">
        <f>S112*H112</f>
        <v>0</v>
      </c>
      <c r="AR112" s="17" t="s">
        <v>178</v>
      </c>
      <c r="AT112" s="17" t="s">
        <v>321</v>
      </c>
      <c r="AU112" s="17" t="s">
        <v>84</v>
      </c>
      <c r="AY112" s="17" t="s">
        <v>130</v>
      </c>
      <c r="BE112" s="190">
        <f>IF(N112="základní",J112,0)</f>
        <v>0</v>
      </c>
      <c r="BF112" s="190">
        <f>IF(N112="snížená",J112,0)</f>
        <v>0</v>
      </c>
      <c r="BG112" s="190">
        <f>IF(N112="zákl. přenesená",J112,0)</f>
        <v>0</v>
      </c>
      <c r="BH112" s="190">
        <f>IF(N112="sníž. přenesená",J112,0)</f>
        <v>0</v>
      </c>
      <c r="BI112" s="190">
        <f>IF(N112="nulová",J112,0)</f>
        <v>0</v>
      </c>
      <c r="BJ112" s="17" t="s">
        <v>23</v>
      </c>
      <c r="BK112" s="190">
        <f>ROUND(I112*H112,2)</f>
        <v>0</v>
      </c>
      <c r="BL112" s="17" t="s">
        <v>135</v>
      </c>
      <c r="BM112" s="17" t="s">
        <v>874</v>
      </c>
    </row>
    <row r="113" spans="2:51" s="11" customFormat="1" ht="13.5">
      <c r="B113" s="193"/>
      <c r="C113" s="194"/>
      <c r="D113" s="195" t="s">
        <v>146</v>
      </c>
      <c r="E113" s="196" t="s">
        <v>22</v>
      </c>
      <c r="F113" s="197" t="s">
        <v>1129</v>
      </c>
      <c r="G113" s="194"/>
      <c r="H113" s="198">
        <v>0.625</v>
      </c>
      <c r="I113" s="199"/>
      <c r="J113" s="194"/>
      <c r="K113" s="194"/>
      <c r="L113" s="200"/>
      <c r="M113" s="201"/>
      <c r="N113" s="202"/>
      <c r="O113" s="202"/>
      <c r="P113" s="202"/>
      <c r="Q113" s="202"/>
      <c r="R113" s="202"/>
      <c r="S113" s="202"/>
      <c r="T113" s="203"/>
      <c r="AT113" s="204" t="s">
        <v>146</v>
      </c>
      <c r="AU113" s="204" t="s">
        <v>84</v>
      </c>
      <c r="AV113" s="11" t="s">
        <v>84</v>
      </c>
      <c r="AW113" s="11" t="s">
        <v>38</v>
      </c>
      <c r="AX113" s="11" t="s">
        <v>75</v>
      </c>
      <c r="AY113" s="204" t="s">
        <v>130</v>
      </c>
    </row>
    <row r="114" spans="2:65" s="1" customFormat="1" ht="31.5" customHeight="1">
      <c r="B114" s="34"/>
      <c r="C114" s="179" t="s">
        <v>178</v>
      </c>
      <c r="D114" s="179" t="s">
        <v>131</v>
      </c>
      <c r="E114" s="180" t="s">
        <v>876</v>
      </c>
      <c r="F114" s="181" t="s">
        <v>877</v>
      </c>
      <c r="G114" s="182" t="s">
        <v>155</v>
      </c>
      <c r="H114" s="183">
        <v>2.5</v>
      </c>
      <c r="I114" s="184"/>
      <c r="J114" s="185">
        <f>ROUND(I114*H114,2)</f>
        <v>0</v>
      </c>
      <c r="K114" s="181" t="s">
        <v>140</v>
      </c>
      <c r="L114" s="54"/>
      <c r="M114" s="186" t="s">
        <v>22</v>
      </c>
      <c r="N114" s="187" t="s">
        <v>46</v>
      </c>
      <c r="O114" s="35"/>
      <c r="P114" s="188">
        <f>O114*H114</f>
        <v>0</v>
      </c>
      <c r="Q114" s="188">
        <v>0</v>
      </c>
      <c r="R114" s="188">
        <f>Q114*H114</f>
        <v>0</v>
      </c>
      <c r="S114" s="188">
        <v>0</v>
      </c>
      <c r="T114" s="189">
        <f>S114*H114</f>
        <v>0</v>
      </c>
      <c r="AR114" s="17" t="s">
        <v>135</v>
      </c>
      <c r="AT114" s="17" t="s">
        <v>131</v>
      </c>
      <c r="AU114" s="17" t="s">
        <v>84</v>
      </c>
      <c r="AY114" s="17" t="s">
        <v>130</v>
      </c>
      <c r="BE114" s="190">
        <f>IF(N114="základní",J114,0)</f>
        <v>0</v>
      </c>
      <c r="BF114" s="190">
        <f>IF(N114="snížená",J114,0)</f>
        <v>0</v>
      </c>
      <c r="BG114" s="190">
        <f>IF(N114="zákl. přenesená",J114,0)</f>
        <v>0</v>
      </c>
      <c r="BH114" s="190">
        <f>IF(N114="sníž. přenesená",J114,0)</f>
        <v>0</v>
      </c>
      <c r="BI114" s="190">
        <f>IF(N114="nulová",J114,0)</f>
        <v>0</v>
      </c>
      <c r="BJ114" s="17" t="s">
        <v>23</v>
      </c>
      <c r="BK114" s="190">
        <f>ROUND(I114*H114,2)</f>
        <v>0</v>
      </c>
      <c r="BL114" s="17" t="s">
        <v>135</v>
      </c>
      <c r="BM114" s="17" t="s">
        <v>878</v>
      </c>
    </row>
    <row r="115" spans="2:47" s="1" customFormat="1" ht="229.5">
      <c r="B115" s="34"/>
      <c r="C115" s="56"/>
      <c r="D115" s="205" t="s">
        <v>157</v>
      </c>
      <c r="E115" s="56"/>
      <c r="F115" s="206" t="s">
        <v>879</v>
      </c>
      <c r="G115" s="56"/>
      <c r="H115" s="56"/>
      <c r="I115" s="152"/>
      <c r="J115" s="56"/>
      <c r="K115" s="56"/>
      <c r="L115" s="54"/>
      <c r="M115" s="71"/>
      <c r="N115" s="35"/>
      <c r="O115" s="35"/>
      <c r="P115" s="35"/>
      <c r="Q115" s="35"/>
      <c r="R115" s="35"/>
      <c r="S115" s="35"/>
      <c r="T115" s="72"/>
      <c r="AT115" s="17" t="s">
        <v>157</v>
      </c>
      <c r="AU115" s="17" t="s">
        <v>84</v>
      </c>
    </row>
    <row r="116" spans="2:51" s="11" customFormat="1" ht="13.5">
      <c r="B116" s="193"/>
      <c r="C116" s="194"/>
      <c r="D116" s="195" t="s">
        <v>146</v>
      </c>
      <c r="E116" s="196" t="s">
        <v>22</v>
      </c>
      <c r="F116" s="197" t="s">
        <v>1130</v>
      </c>
      <c r="G116" s="194"/>
      <c r="H116" s="198">
        <v>2.5</v>
      </c>
      <c r="I116" s="199"/>
      <c r="J116" s="194"/>
      <c r="K116" s="194"/>
      <c r="L116" s="200"/>
      <c r="M116" s="201"/>
      <c r="N116" s="202"/>
      <c r="O116" s="202"/>
      <c r="P116" s="202"/>
      <c r="Q116" s="202"/>
      <c r="R116" s="202"/>
      <c r="S116" s="202"/>
      <c r="T116" s="203"/>
      <c r="AT116" s="204" t="s">
        <v>146</v>
      </c>
      <c r="AU116" s="204" t="s">
        <v>84</v>
      </c>
      <c r="AV116" s="11" t="s">
        <v>84</v>
      </c>
      <c r="AW116" s="11" t="s">
        <v>38</v>
      </c>
      <c r="AX116" s="11" t="s">
        <v>23</v>
      </c>
      <c r="AY116" s="204" t="s">
        <v>130</v>
      </c>
    </row>
    <row r="117" spans="2:65" s="1" customFormat="1" ht="31.5" customHeight="1">
      <c r="B117" s="34"/>
      <c r="C117" s="179" t="s">
        <v>183</v>
      </c>
      <c r="D117" s="179" t="s">
        <v>131</v>
      </c>
      <c r="E117" s="180" t="s">
        <v>309</v>
      </c>
      <c r="F117" s="181" t="s">
        <v>310</v>
      </c>
      <c r="G117" s="182" t="s">
        <v>134</v>
      </c>
      <c r="H117" s="183">
        <v>10</v>
      </c>
      <c r="I117" s="184"/>
      <c r="J117" s="185">
        <f>ROUND(I117*H117,2)</f>
        <v>0</v>
      </c>
      <c r="K117" s="181" t="s">
        <v>140</v>
      </c>
      <c r="L117" s="54"/>
      <c r="M117" s="186" t="s">
        <v>22</v>
      </c>
      <c r="N117" s="187" t="s">
        <v>46</v>
      </c>
      <c r="O117" s="35"/>
      <c r="P117" s="188">
        <f>O117*H117</f>
        <v>0</v>
      </c>
      <c r="Q117" s="188">
        <v>0</v>
      </c>
      <c r="R117" s="188">
        <f>Q117*H117</f>
        <v>0</v>
      </c>
      <c r="S117" s="188">
        <v>0</v>
      </c>
      <c r="T117" s="189">
        <f>S117*H117</f>
        <v>0</v>
      </c>
      <c r="AR117" s="17" t="s">
        <v>135</v>
      </c>
      <c r="AT117" s="17" t="s">
        <v>131</v>
      </c>
      <c r="AU117" s="17" t="s">
        <v>84</v>
      </c>
      <c r="AY117" s="17" t="s">
        <v>130</v>
      </c>
      <c r="BE117" s="190">
        <f>IF(N117="základní",J117,0)</f>
        <v>0</v>
      </c>
      <c r="BF117" s="190">
        <f>IF(N117="snížená",J117,0)</f>
        <v>0</v>
      </c>
      <c r="BG117" s="190">
        <f>IF(N117="zákl. přenesená",J117,0)</f>
        <v>0</v>
      </c>
      <c r="BH117" s="190">
        <f>IF(N117="sníž. přenesená",J117,0)</f>
        <v>0</v>
      </c>
      <c r="BI117" s="190">
        <f>IF(N117="nulová",J117,0)</f>
        <v>0</v>
      </c>
      <c r="BJ117" s="17" t="s">
        <v>23</v>
      </c>
      <c r="BK117" s="190">
        <f>ROUND(I117*H117,2)</f>
        <v>0</v>
      </c>
      <c r="BL117" s="17" t="s">
        <v>135</v>
      </c>
      <c r="BM117" s="17" t="s">
        <v>881</v>
      </c>
    </row>
    <row r="118" spans="2:47" s="1" customFormat="1" ht="121.5">
      <c r="B118" s="34"/>
      <c r="C118" s="56"/>
      <c r="D118" s="205" t="s">
        <v>157</v>
      </c>
      <c r="E118" s="56"/>
      <c r="F118" s="206" t="s">
        <v>312</v>
      </c>
      <c r="G118" s="56"/>
      <c r="H118" s="56"/>
      <c r="I118" s="152"/>
      <c r="J118" s="56"/>
      <c r="K118" s="56"/>
      <c r="L118" s="54"/>
      <c r="M118" s="71"/>
      <c r="N118" s="35"/>
      <c r="O118" s="35"/>
      <c r="P118" s="35"/>
      <c r="Q118" s="35"/>
      <c r="R118" s="35"/>
      <c r="S118" s="35"/>
      <c r="T118" s="72"/>
      <c r="AT118" s="17" t="s">
        <v>157</v>
      </c>
      <c r="AU118" s="17" t="s">
        <v>84</v>
      </c>
    </row>
    <row r="119" spans="2:51" s="11" customFormat="1" ht="13.5">
      <c r="B119" s="193"/>
      <c r="C119" s="194"/>
      <c r="D119" s="195" t="s">
        <v>146</v>
      </c>
      <c r="E119" s="196" t="s">
        <v>22</v>
      </c>
      <c r="F119" s="197" t="s">
        <v>1123</v>
      </c>
      <c r="G119" s="194"/>
      <c r="H119" s="198">
        <v>10</v>
      </c>
      <c r="I119" s="199"/>
      <c r="J119" s="194"/>
      <c r="K119" s="194"/>
      <c r="L119" s="200"/>
      <c r="M119" s="201"/>
      <c r="N119" s="202"/>
      <c r="O119" s="202"/>
      <c r="P119" s="202"/>
      <c r="Q119" s="202"/>
      <c r="R119" s="202"/>
      <c r="S119" s="202"/>
      <c r="T119" s="203"/>
      <c r="AT119" s="204" t="s">
        <v>146</v>
      </c>
      <c r="AU119" s="204" t="s">
        <v>84</v>
      </c>
      <c r="AV119" s="11" t="s">
        <v>84</v>
      </c>
      <c r="AW119" s="11" t="s">
        <v>38</v>
      </c>
      <c r="AX119" s="11" t="s">
        <v>23</v>
      </c>
      <c r="AY119" s="204" t="s">
        <v>130</v>
      </c>
    </row>
    <row r="120" spans="2:65" s="1" customFormat="1" ht="44.25" customHeight="1">
      <c r="B120" s="34"/>
      <c r="C120" s="179" t="s">
        <v>28</v>
      </c>
      <c r="D120" s="179" t="s">
        <v>131</v>
      </c>
      <c r="E120" s="180" t="s">
        <v>883</v>
      </c>
      <c r="F120" s="181" t="s">
        <v>884</v>
      </c>
      <c r="G120" s="182" t="s">
        <v>155</v>
      </c>
      <c r="H120" s="183">
        <v>15.8</v>
      </c>
      <c r="I120" s="184"/>
      <c r="J120" s="185">
        <f>ROUND(I120*H120,2)</f>
        <v>0</v>
      </c>
      <c r="K120" s="181" t="s">
        <v>140</v>
      </c>
      <c r="L120" s="54"/>
      <c r="M120" s="186" t="s">
        <v>22</v>
      </c>
      <c r="N120" s="187" t="s">
        <v>46</v>
      </c>
      <c r="O120" s="35"/>
      <c r="P120" s="188">
        <f>O120*H120</f>
        <v>0</v>
      </c>
      <c r="Q120" s="188">
        <v>0</v>
      </c>
      <c r="R120" s="188">
        <f>Q120*H120</f>
        <v>0</v>
      </c>
      <c r="S120" s="188">
        <v>0</v>
      </c>
      <c r="T120" s="189">
        <f>S120*H120</f>
        <v>0</v>
      </c>
      <c r="AR120" s="17" t="s">
        <v>488</v>
      </c>
      <c r="AT120" s="17" t="s">
        <v>131</v>
      </c>
      <c r="AU120" s="17" t="s">
        <v>84</v>
      </c>
      <c r="AY120" s="17" t="s">
        <v>130</v>
      </c>
      <c r="BE120" s="190">
        <f>IF(N120="základní",J120,0)</f>
        <v>0</v>
      </c>
      <c r="BF120" s="190">
        <f>IF(N120="snížená",J120,0)</f>
        <v>0</v>
      </c>
      <c r="BG120" s="190">
        <f>IF(N120="zákl. přenesená",J120,0)</f>
        <v>0</v>
      </c>
      <c r="BH120" s="190">
        <f>IF(N120="sníž. přenesená",J120,0)</f>
        <v>0</v>
      </c>
      <c r="BI120" s="190">
        <f>IF(N120="nulová",J120,0)</f>
        <v>0</v>
      </c>
      <c r="BJ120" s="17" t="s">
        <v>23</v>
      </c>
      <c r="BK120" s="190">
        <f>ROUND(I120*H120,2)</f>
        <v>0</v>
      </c>
      <c r="BL120" s="17" t="s">
        <v>488</v>
      </c>
      <c r="BM120" s="17" t="s">
        <v>885</v>
      </c>
    </row>
    <row r="121" spans="2:47" s="1" customFormat="1" ht="54">
      <c r="B121" s="34"/>
      <c r="C121" s="56"/>
      <c r="D121" s="205" t="s">
        <v>157</v>
      </c>
      <c r="E121" s="56"/>
      <c r="F121" s="206" t="s">
        <v>886</v>
      </c>
      <c r="G121" s="56"/>
      <c r="H121" s="56"/>
      <c r="I121" s="152"/>
      <c r="J121" s="56"/>
      <c r="K121" s="56"/>
      <c r="L121" s="54"/>
      <c r="M121" s="71"/>
      <c r="N121" s="35"/>
      <c r="O121" s="35"/>
      <c r="P121" s="35"/>
      <c r="Q121" s="35"/>
      <c r="R121" s="35"/>
      <c r="S121" s="35"/>
      <c r="T121" s="72"/>
      <c r="AT121" s="17" t="s">
        <v>157</v>
      </c>
      <c r="AU121" s="17" t="s">
        <v>84</v>
      </c>
    </row>
    <row r="122" spans="2:51" s="11" customFormat="1" ht="13.5">
      <c r="B122" s="193"/>
      <c r="C122" s="194"/>
      <c r="D122" s="205" t="s">
        <v>146</v>
      </c>
      <c r="E122" s="218" t="s">
        <v>22</v>
      </c>
      <c r="F122" s="219" t="s">
        <v>1131</v>
      </c>
      <c r="G122" s="194"/>
      <c r="H122" s="220">
        <v>13.8</v>
      </c>
      <c r="I122" s="199"/>
      <c r="J122" s="194"/>
      <c r="K122" s="194"/>
      <c r="L122" s="200"/>
      <c r="M122" s="201"/>
      <c r="N122" s="202"/>
      <c r="O122" s="202"/>
      <c r="P122" s="202"/>
      <c r="Q122" s="202"/>
      <c r="R122" s="202"/>
      <c r="S122" s="202"/>
      <c r="T122" s="203"/>
      <c r="AT122" s="204" t="s">
        <v>146</v>
      </c>
      <c r="AU122" s="204" t="s">
        <v>84</v>
      </c>
      <c r="AV122" s="11" t="s">
        <v>84</v>
      </c>
      <c r="AW122" s="11" t="s">
        <v>38</v>
      </c>
      <c r="AX122" s="11" t="s">
        <v>75</v>
      </c>
      <c r="AY122" s="204" t="s">
        <v>130</v>
      </c>
    </row>
    <row r="123" spans="2:51" s="11" customFormat="1" ht="13.5">
      <c r="B123" s="193"/>
      <c r="C123" s="194"/>
      <c r="D123" s="195" t="s">
        <v>146</v>
      </c>
      <c r="E123" s="196" t="s">
        <v>22</v>
      </c>
      <c r="F123" s="197" t="s">
        <v>84</v>
      </c>
      <c r="G123" s="194"/>
      <c r="H123" s="198">
        <v>2</v>
      </c>
      <c r="I123" s="199"/>
      <c r="J123" s="194"/>
      <c r="K123" s="194"/>
      <c r="L123" s="200"/>
      <c r="M123" s="201"/>
      <c r="N123" s="202"/>
      <c r="O123" s="202"/>
      <c r="P123" s="202"/>
      <c r="Q123" s="202"/>
      <c r="R123" s="202"/>
      <c r="S123" s="202"/>
      <c r="T123" s="203"/>
      <c r="AT123" s="204" t="s">
        <v>146</v>
      </c>
      <c r="AU123" s="204" t="s">
        <v>84</v>
      </c>
      <c r="AV123" s="11" t="s">
        <v>84</v>
      </c>
      <c r="AW123" s="11" t="s">
        <v>38</v>
      </c>
      <c r="AX123" s="11" t="s">
        <v>75</v>
      </c>
      <c r="AY123" s="204" t="s">
        <v>130</v>
      </c>
    </row>
    <row r="124" spans="2:65" s="1" customFormat="1" ht="44.25" customHeight="1">
      <c r="B124" s="34"/>
      <c r="C124" s="179" t="s">
        <v>192</v>
      </c>
      <c r="D124" s="179" t="s">
        <v>131</v>
      </c>
      <c r="E124" s="180" t="s">
        <v>889</v>
      </c>
      <c r="F124" s="181" t="s">
        <v>890</v>
      </c>
      <c r="G124" s="182" t="s">
        <v>155</v>
      </c>
      <c r="H124" s="183">
        <v>142.2</v>
      </c>
      <c r="I124" s="184"/>
      <c r="J124" s="185">
        <f>ROUND(I124*H124,2)</f>
        <v>0</v>
      </c>
      <c r="K124" s="181" t="s">
        <v>140</v>
      </c>
      <c r="L124" s="54"/>
      <c r="M124" s="186" t="s">
        <v>22</v>
      </c>
      <c r="N124" s="187" t="s">
        <v>46</v>
      </c>
      <c r="O124" s="35"/>
      <c r="P124" s="188">
        <f>O124*H124</f>
        <v>0</v>
      </c>
      <c r="Q124" s="188">
        <v>0</v>
      </c>
      <c r="R124" s="188">
        <f>Q124*H124</f>
        <v>0</v>
      </c>
      <c r="S124" s="188">
        <v>0</v>
      </c>
      <c r="T124" s="189">
        <f>S124*H124</f>
        <v>0</v>
      </c>
      <c r="AR124" s="17" t="s">
        <v>488</v>
      </c>
      <c r="AT124" s="17" t="s">
        <v>131</v>
      </c>
      <c r="AU124" s="17" t="s">
        <v>84</v>
      </c>
      <c r="AY124" s="17" t="s">
        <v>130</v>
      </c>
      <c r="BE124" s="190">
        <f>IF(N124="základní",J124,0)</f>
        <v>0</v>
      </c>
      <c r="BF124" s="190">
        <f>IF(N124="snížená",J124,0)</f>
        <v>0</v>
      </c>
      <c r="BG124" s="190">
        <f>IF(N124="zákl. přenesená",J124,0)</f>
        <v>0</v>
      </c>
      <c r="BH124" s="190">
        <f>IF(N124="sníž. přenesená",J124,0)</f>
        <v>0</v>
      </c>
      <c r="BI124" s="190">
        <f>IF(N124="nulová",J124,0)</f>
        <v>0</v>
      </c>
      <c r="BJ124" s="17" t="s">
        <v>23</v>
      </c>
      <c r="BK124" s="190">
        <f>ROUND(I124*H124,2)</f>
        <v>0</v>
      </c>
      <c r="BL124" s="17" t="s">
        <v>488</v>
      </c>
      <c r="BM124" s="17" t="s">
        <v>891</v>
      </c>
    </row>
    <row r="125" spans="2:47" s="1" customFormat="1" ht="54">
      <c r="B125" s="34"/>
      <c r="C125" s="56"/>
      <c r="D125" s="205" t="s">
        <v>157</v>
      </c>
      <c r="E125" s="56"/>
      <c r="F125" s="206" t="s">
        <v>886</v>
      </c>
      <c r="G125" s="56"/>
      <c r="H125" s="56"/>
      <c r="I125" s="152"/>
      <c r="J125" s="56"/>
      <c r="K125" s="56"/>
      <c r="L125" s="54"/>
      <c r="M125" s="71"/>
      <c r="N125" s="35"/>
      <c r="O125" s="35"/>
      <c r="P125" s="35"/>
      <c r="Q125" s="35"/>
      <c r="R125" s="35"/>
      <c r="S125" s="35"/>
      <c r="T125" s="72"/>
      <c r="AT125" s="17" t="s">
        <v>157</v>
      </c>
      <c r="AU125" s="17" t="s">
        <v>84</v>
      </c>
    </row>
    <row r="126" spans="2:51" s="11" customFormat="1" ht="13.5">
      <c r="B126" s="193"/>
      <c r="C126" s="194"/>
      <c r="D126" s="195" t="s">
        <v>146</v>
      </c>
      <c r="E126" s="196" t="s">
        <v>22</v>
      </c>
      <c r="F126" s="197" t="s">
        <v>1132</v>
      </c>
      <c r="G126" s="194"/>
      <c r="H126" s="198">
        <v>142.2</v>
      </c>
      <c r="I126" s="199"/>
      <c r="J126" s="194"/>
      <c r="K126" s="194"/>
      <c r="L126" s="200"/>
      <c r="M126" s="201"/>
      <c r="N126" s="202"/>
      <c r="O126" s="202"/>
      <c r="P126" s="202"/>
      <c r="Q126" s="202"/>
      <c r="R126" s="202"/>
      <c r="S126" s="202"/>
      <c r="T126" s="203"/>
      <c r="AT126" s="204" t="s">
        <v>146</v>
      </c>
      <c r="AU126" s="204" t="s">
        <v>84</v>
      </c>
      <c r="AV126" s="11" t="s">
        <v>84</v>
      </c>
      <c r="AW126" s="11" t="s">
        <v>38</v>
      </c>
      <c r="AX126" s="11" t="s">
        <v>23</v>
      </c>
      <c r="AY126" s="204" t="s">
        <v>130</v>
      </c>
    </row>
    <row r="127" spans="2:65" s="1" customFormat="1" ht="22.5" customHeight="1">
      <c r="B127" s="34"/>
      <c r="C127" s="179" t="s">
        <v>199</v>
      </c>
      <c r="D127" s="179" t="s">
        <v>131</v>
      </c>
      <c r="E127" s="180" t="s">
        <v>241</v>
      </c>
      <c r="F127" s="181" t="s">
        <v>242</v>
      </c>
      <c r="G127" s="182" t="s">
        <v>243</v>
      </c>
      <c r="H127" s="183">
        <v>28.44</v>
      </c>
      <c r="I127" s="184"/>
      <c r="J127" s="185">
        <f>ROUND(I127*H127,2)</f>
        <v>0</v>
      </c>
      <c r="K127" s="181" t="s">
        <v>140</v>
      </c>
      <c r="L127" s="54"/>
      <c r="M127" s="186" t="s">
        <v>22</v>
      </c>
      <c r="N127" s="187" t="s">
        <v>46</v>
      </c>
      <c r="O127" s="35"/>
      <c r="P127" s="188">
        <f>O127*H127</f>
        <v>0</v>
      </c>
      <c r="Q127" s="188">
        <v>0</v>
      </c>
      <c r="R127" s="188">
        <f>Q127*H127</f>
        <v>0</v>
      </c>
      <c r="S127" s="188">
        <v>0</v>
      </c>
      <c r="T127" s="189">
        <f>S127*H127</f>
        <v>0</v>
      </c>
      <c r="AR127" s="17" t="s">
        <v>135</v>
      </c>
      <c r="AT127" s="17" t="s">
        <v>131</v>
      </c>
      <c r="AU127" s="17" t="s">
        <v>84</v>
      </c>
      <c r="AY127" s="17" t="s">
        <v>130</v>
      </c>
      <c r="BE127" s="190">
        <f>IF(N127="základní",J127,0)</f>
        <v>0</v>
      </c>
      <c r="BF127" s="190">
        <f>IF(N127="snížená",J127,0)</f>
        <v>0</v>
      </c>
      <c r="BG127" s="190">
        <f>IF(N127="zákl. přenesená",J127,0)</f>
        <v>0</v>
      </c>
      <c r="BH127" s="190">
        <f>IF(N127="sníž. přenesená",J127,0)</f>
        <v>0</v>
      </c>
      <c r="BI127" s="190">
        <f>IF(N127="nulová",J127,0)</f>
        <v>0</v>
      </c>
      <c r="BJ127" s="17" t="s">
        <v>23</v>
      </c>
      <c r="BK127" s="190">
        <f>ROUND(I127*H127,2)</f>
        <v>0</v>
      </c>
      <c r="BL127" s="17" t="s">
        <v>135</v>
      </c>
      <c r="BM127" s="17" t="s">
        <v>893</v>
      </c>
    </row>
    <row r="128" spans="2:47" s="1" customFormat="1" ht="297">
      <c r="B128" s="34"/>
      <c r="C128" s="56"/>
      <c r="D128" s="205" t="s">
        <v>157</v>
      </c>
      <c r="E128" s="56"/>
      <c r="F128" s="206" t="s">
        <v>245</v>
      </c>
      <c r="G128" s="56"/>
      <c r="H128" s="56"/>
      <c r="I128" s="152"/>
      <c r="J128" s="56"/>
      <c r="K128" s="56"/>
      <c r="L128" s="54"/>
      <c r="M128" s="71"/>
      <c r="N128" s="35"/>
      <c r="O128" s="35"/>
      <c r="P128" s="35"/>
      <c r="Q128" s="35"/>
      <c r="R128" s="35"/>
      <c r="S128" s="35"/>
      <c r="T128" s="72"/>
      <c r="AT128" s="17" t="s">
        <v>157</v>
      </c>
      <c r="AU128" s="17" t="s">
        <v>84</v>
      </c>
    </row>
    <row r="129" spans="2:51" s="11" customFormat="1" ht="13.5">
      <c r="B129" s="193"/>
      <c r="C129" s="194"/>
      <c r="D129" s="195" t="s">
        <v>146</v>
      </c>
      <c r="E129" s="196" t="s">
        <v>22</v>
      </c>
      <c r="F129" s="197" t="s">
        <v>1133</v>
      </c>
      <c r="G129" s="194"/>
      <c r="H129" s="198">
        <v>28.44</v>
      </c>
      <c r="I129" s="199"/>
      <c r="J129" s="194"/>
      <c r="K129" s="194"/>
      <c r="L129" s="200"/>
      <c r="M129" s="201"/>
      <c r="N129" s="202"/>
      <c r="O129" s="202"/>
      <c r="P129" s="202"/>
      <c r="Q129" s="202"/>
      <c r="R129" s="202"/>
      <c r="S129" s="202"/>
      <c r="T129" s="203"/>
      <c r="AT129" s="204" t="s">
        <v>146</v>
      </c>
      <c r="AU129" s="204" t="s">
        <v>84</v>
      </c>
      <c r="AV129" s="11" t="s">
        <v>84</v>
      </c>
      <c r="AW129" s="11" t="s">
        <v>38</v>
      </c>
      <c r="AX129" s="11" t="s">
        <v>23</v>
      </c>
      <c r="AY129" s="204" t="s">
        <v>130</v>
      </c>
    </row>
    <row r="130" spans="2:65" s="1" customFormat="1" ht="22.5" customHeight="1">
      <c r="B130" s="34"/>
      <c r="C130" s="232" t="s">
        <v>205</v>
      </c>
      <c r="D130" s="232" t="s">
        <v>321</v>
      </c>
      <c r="E130" s="233" t="s">
        <v>328</v>
      </c>
      <c r="F130" s="234" t="s">
        <v>329</v>
      </c>
      <c r="G130" s="235" t="s">
        <v>155</v>
      </c>
      <c r="H130" s="236">
        <v>2</v>
      </c>
      <c r="I130" s="237"/>
      <c r="J130" s="238">
        <f>ROUND(I130*H130,2)</f>
        <v>0</v>
      </c>
      <c r="K130" s="234" t="s">
        <v>22</v>
      </c>
      <c r="L130" s="239"/>
      <c r="M130" s="240" t="s">
        <v>22</v>
      </c>
      <c r="N130" s="241" t="s">
        <v>46</v>
      </c>
      <c r="O130" s="35"/>
      <c r="P130" s="188">
        <f>O130*H130</f>
        <v>0</v>
      </c>
      <c r="Q130" s="188">
        <v>0</v>
      </c>
      <c r="R130" s="188">
        <f>Q130*H130</f>
        <v>0</v>
      </c>
      <c r="S130" s="188">
        <v>0</v>
      </c>
      <c r="T130" s="189">
        <f>S130*H130</f>
        <v>0</v>
      </c>
      <c r="AR130" s="17" t="s">
        <v>178</v>
      </c>
      <c r="AT130" s="17" t="s">
        <v>321</v>
      </c>
      <c r="AU130" s="17" t="s">
        <v>84</v>
      </c>
      <c r="AY130" s="17" t="s">
        <v>130</v>
      </c>
      <c r="BE130" s="190">
        <f>IF(N130="základní",J130,0)</f>
        <v>0</v>
      </c>
      <c r="BF130" s="190">
        <f>IF(N130="snížená",J130,0)</f>
        <v>0</v>
      </c>
      <c r="BG130" s="190">
        <f>IF(N130="zákl. přenesená",J130,0)</f>
        <v>0</v>
      </c>
      <c r="BH130" s="190">
        <f>IF(N130="sníž. přenesená",J130,0)</f>
        <v>0</v>
      </c>
      <c r="BI130" s="190">
        <f>IF(N130="nulová",J130,0)</f>
        <v>0</v>
      </c>
      <c r="BJ130" s="17" t="s">
        <v>23</v>
      </c>
      <c r="BK130" s="190">
        <f>ROUND(I130*H130,2)</f>
        <v>0</v>
      </c>
      <c r="BL130" s="17" t="s">
        <v>135</v>
      </c>
      <c r="BM130" s="17" t="s">
        <v>896</v>
      </c>
    </row>
    <row r="131" spans="2:47" s="1" customFormat="1" ht="27">
      <c r="B131" s="34"/>
      <c r="C131" s="56"/>
      <c r="D131" s="205" t="s">
        <v>159</v>
      </c>
      <c r="E131" s="56"/>
      <c r="F131" s="206" t="s">
        <v>1134</v>
      </c>
      <c r="G131" s="56"/>
      <c r="H131" s="56"/>
      <c r="I131" s="152"/>
      <c r="J131" s="56"/>
      <c r="K131" s="56"/>
      <c r="L131" s="54"/>
      <c r="M131" s="71"/>
      <c r="N131" s="35"/>
      <c r="O131" s="35"/>
      <c r="P131" s="35"/>
      <c r="Q131" s="35"/>
      <c r="R131" s="35"/>
      <c r="S131" s="35"/>
      <c r="T131" s="72"/>
      <c r="AT131" s="17" t="s">
        <v>159</v>
      </c>
      <c r="AU131" s="17" t="s">
        <v>84</v>
      </c>
    </row>
    <row r="132" spans="2:51" s="11" customFormat="1" ht="13.5">
      <c r="B132" s="193"/>
      <c r="C132" s="194"/>
      <c r="D132" s="205" t="s">
        <v>146</v>
      </c>
      <c r="E132" s="218" t="s">
        <v>22</v>
      </c>
      <c r="F132" s="219" t="s">
        <v>1135</v>
      </c>
      <c r="G132" s="194"/>
      <c r="H132" s="220">
        <v>2</v>
      </c>
      <c r="I132" s="199"/>
      <c r="J132" s="194"/>
      <c r="K132" s="194"/>
      <c r="L132" s="200"/>
      <c r="M132" s="201"/>
      <c r="N132" s="202"/>
      <c r="O132" s="202"/>
      <c r="P132" s="202"/>
      <c r="Q132" s="202"/>
      <c r="R132" s="202"/>
      <c r="S132" s="202"/>
      <c r="T132" s="203"/>
      <c r="AT132" s="204" t="s">
        <v>146</v>
      </c>
      <c r="AU132" s="204" t="s">
        <v>84</v>
      </c>
      <c r="AV132" s="11" t="s">
        <v>84</v>
      </c>
      <c r="AW132" s="11" t="s">
        <v>38</v>
      </c>
      <c r="AX132" s="11" t="s">
        <v>75</v>
      </c>
      <c r="AY132" s="204" t="s">
        <v>130</v>
      </c>
    </row>
    <row r="133" spans="2:63" s="10" customFormat="1" ht="29.85" customHeight="1">
      <c r="B133" s="165"/>
      <c r="C133" s="166"/>
      <c r="D133" s="167" t="s">
        <v>74</v>
      </c>
      <c r="E133" s="191" t="s">
        <v>183</v>
      </c>
      <c r="F133" s="191" t="s">
        <v>594</v>
      </c>
      <c r="G133" s="166"/>
      <c r="H133" s="166"/>
      <c r="I133" s="169"/>
      <c r="J133" s="192">
        <f>BK133</f>
        <v>0</v>
      </c>
      <c r="K133" s="166"/>
      <c r="L133" s="171"/>
      <c r="M133" s="172"/>
      <c r="N133" s="173"/>
      <c r="O133" s="173"/>
      <c r="P133" s="174">
        <f>P134+SUM(P135:P143)</f>
        <v>0</v>
      </c>
      <c r="Q133" s="173"/>
      <c r="R133" s="174">
        <f>R134+SUM(R135:R143)</f>
        <v>0.0088</v>
      </c>
      <c r="S133" s="173"/>
      <c r="T133" s="175">
        <f>T134+SUM(T135:T143)</f>
        <v>0</v>
      </c>
      <c r="AR133" s="176" t="s">
        <v>23</v>
      </c>
      <c r="AT133" s="177" t="s">
        <v>74</v>
      </c>
      <c r="AU133" s="177" t="s">
        <v>23</v>
      </c>
      <c r="AY133" s="176" t="s">
        <v>130</v>
      </c>
      <c r="BK133" s="178">
        <f>BK134+SUM(BK135:BK143)</f>
        <v>0</v>
      </c>
    </row>
    <row r="134" spans="2:65" s="1" customFormat="1" ht="44.25" customHeight="1">
      <c r="B134" s="34"/>
      <c r="C134" s="179" t="s">
        <v>211</v>
      </c>
      <c r="D134" s="179" t="s">
        <v>131</v>
      </c>
      <c r="E134" s="180" t="s">
        <v>734</v>
      </c>
      <c r="F134" s="181" t="s">
        <v>735</v>
      </c>
      <c r="G134" s="182" t="s">
        <v>274</v>
      </c>
      <c r="H134" s="183">
        <v>40</v>
      </c>
      <c r="I134" s="184"/>
      <c r="J134" s="185">
        <f>ROUND(I134*H134,2)</f>
        <v>0</v>
      </c>
      <c r="K134" s="181" t="s">
        <v>140</v>
      </c>
      <c r="L134" s="54"/>
      <c r="M134" s="186" t="s">
        <v>22</v>
      </c>
      <c r="N134" s="187" t="s">
        <v>46</v>
      </c>
      <c r="O134" s="35"/>
      <c r="P134" s="188">
        <f>O134*H134</f>
        <v>0</v>
      </c>
      <c r="Q134" s="188">
        <v>0.00022</v>
      </c>
      <c r="R134" s="188">
        <f>Q134*H134</f>
        <v>0.0088</v>
      </c>
      <c r="S134" s="188">
        <v>0</v>
      </c>
      <c r="T134" s="189">
        <f>S134*H134</f>
        <v>0</v>
      </c>
      <c r="AR134" s="17" t="s">
        <v>135</v>
      </c>
      <c r="AT134" s="17" t="s">
        <v>131</v>
      </c>
      <c r="AU134" s="17" t="s">
        <v>84</v>
      </c>
      <c r="AY134" s="17" t="s">
        <v>130</v>
      </c>
      <c r="BE134" s="190">
        <f>IF(N134="základní",J134,0)</f>
        <v>0</v>
      </c>
      <c r="BF134" s="190">
        <f>IF(N134="snížená",J134,0)</f>
        <v>0</v>
      </c>
      <c r="BG134" s="190">
        <f>IF(N134="zákl. přenesená",J134,0)</f>
        <v>0</v>
      </c>
      <c r="BH134" s="190">
        <f>IF(N134="sníž. přenesená",J134,0)</f>
        <v>0</v>
      </c>
      <c r="BI134" s="190">
        <f>IF(N134="nulová",J134,0)</f>
        <v>0</v>
      </c>
      <c r="BJ134" s="17" t="s">
        <v>23</v>
      </c>
      <c r="BK134" s="190">
        <f>ROUND(I134*H134,2)</f>
        <v>0</v>
      </c>
      <c r="BL134" s="17" t="s">
        <v>135</v>
      </c>
      <c r="BM134" s="17" t="s">
        <v>1136</v>
      </c>
    </row>
    <row r="135" spans="2:47" s="1" customFormat="1" ht="40.5">
      <c r="B135" s="34"/>
      <c r="C135" s="56"/>
      <c r="D135" s="205" t="s">
        <v>157</v>
      </c>
      <c r="E135" s="56"/>
      <c r="F135" s="206" t="s">
        <v>737</v>
      </c>
      <c r="G135" s="56"/>
      <c r="H135" s="56"/>
      <c r="I135" s="152"/>
      <c r="J135" s="56"/>
      <c r="K135" s="56"/>
      <c r="L135" s="54"/>
      <c r="M135" s="71"/>
      <c r="N135" s="35"/>
      <c r="O135" s="35"/>
      <c r="P135" s="35"/>
      <c r="Q135" s="35"/>
      <c r="R135" s="35"/>
      <c r="S135" s="35"/>
      <c r="T135" s="72"/>
      <c r="AT135" s="17" t="s">
        <v>157</v>
      </c>
      <c r="AU135" s="17" t="s">
        <v>84</v>
      </c>
    </row>
    <row r="136" spans="2:51" s="11" customFormat="1" ht="13.5">
      <c r="B136" s="193"/>
      <c r="C136" s="194"/>
      <c r="D136" s="195" t="s">
        <v>146</v>
      </c>
      <c r="E136" s="196" t="s">
        <v>22</v>
      </c>
      <c r="F136" s="197" t="s">
        <v>1137</v>
      </c>
      <c r="G136" s="194"/>
      <c r="H136" s="198">
        <v>40</v>
      </c>
      <c r="I136" s="199"/>
      <c r="J136" s="194"/>
      <c r="K136" s="194"/>
      <c r="L136" s="200"/>
      <c r="M136" s="201"/>
      <c r="N136" s="202"/>
      <c r="O136" s="202"/>
      <c r="P136" s="202"/>
      <c r="Q136" s="202"/>
      <c r="R136" s="202"/>
      <c r="S136" s="202"/>
      <c r="T136" s="203"/>
      <c r="AT136" s="204" t="s">
        <v>146</v>
      </c>
      <c r="AU136" s="204" t="s">
        <v>84</v>
      </c>
      <c r="AV136" s="11" t="s">
        <v>84</v>
      </c>
      <c r="AW136" s="11" t="s">
        <v>38</v>
      </c>
      <c r="AX136" s="11" t="s">
        <v>75</v>
      </c>
      <c r="AY136" s="204" t="s">
        <v>130</v>
      </c>
    </row>
    <row r="137" spans="2:65" s="1" customFormat="1" ht="31.5" customHeight="1">
      <c r="B137" s="34"/>
      <c r="C137" s="179" t="s">
        <v>8</v>
      </c>
      <c r="D137" s="179" t="s">
        <v>131</v>
      </c>
      <c r="E137" s="180" t="s">
        <v>739</v>
      </c>
      <c r="F137" s="181" t="s">
        <v>740</v>
      </c>
      <c r="G137" s="182" t="s">
        <v>274</v>
      </c>
      <c r="H137" s="183">
        <v>40</v>
      </c>
      <c r="I137" s="184"/>
      <c r="J137" s="185">
        <f>ROUND(I137*H137,2)</f>
        <v>0</v>
      </c>
      <c r="K137" s="181" t="s">
        <v>140</v>
      </c>
      <c r="L137" s="54"/>
      <c r="M137" s="186" t="s">
        <v>22</v>
      </c>
      <c r="N137" s="187" t="s">
        <v>46</v>
      </c>
      <c r="O137" s="35"/>
      <c r="P137" s="188">
        <f>O137*H137</f>
        <v>0</v>
      </c>
      <c r="Q137" s="188">
        <v>0</v>
      </c>
      <c r="R137" s="188">
        <f>Q137*H137</f>
        <v>0</v>
      </c>
      <c r="S137" s="188">
        <v>0</v>
      </c>
      <c r="T137" s="189">
        <f>S137*H137</f>
        <v>0</v>
      </c>
      <c r="AR137" s="17" t="s">
        <v>135</v>
      </c>
      <c r="AT137" s="17" t="s">
        <v>131</v>
      </c>
      <c r="AU137" s="17" t="s">
        <v>84</v>
      </c>
      <c r="AY137" s="17" t="s">
        <v>130</v>
      </c>
      <c r="BE137" s="190">
        <f>IF(N137="základní",J137,0)</f>
        <v>0</v>
      </c>
      <c r="BF137" s="190">
        <f>IF(N137="snížená",J137,0)</f>
        <v>0</v>
      </c>
      <c r="BG137" s="190">
        <f>IF(N137="zákl. přenesená",J137,0)</f>
        <v>0</v>
      </c>
      <c r="BH137" s="190">
        <f>IF(N137="sníž. přenesená",J137,0)</f>
        <v>0</v>
      </c>
      <c r="BI137" s="190">
        <f>IF(N137="nulová",J137,0)</f>
        <v>0</v>
      </c>
      <c r="BJ137" s="17" t="s">
        <v>23</v>
      </c>
      <c r="BK137" s="190">
        <f>ROUND(I137*H137,2)</f>
        <v>0</v>
      </c>
      <c r="BL137" s="17" t="s">
        <v>135</v>
      </c>
      <c r="BM137" s="17" t="s">
        <v>1138</v>
      </c>
    </row>
    <row r="138" spans="2:47" s="1" customFormat="1" ht="67.5">
      <c r="B138" s="34"/>
      <c r="C138" s="56"/>
      <c r="D138" s="205" t="s">
        <v>157</v>
      </c>
      <c r="E138" s="56"/>
      <c r="F138" s="206" t="s">
        <v>742</v>
      </c>
      <c r="G138" s="56"/>
      <c r="H138" s="56"/>
      <c r="I138" s="152"/>
      <c r="J138" s="56"/>
      <c r="K138" s="56"/>
      <c r="L138" s="54"/>
      <c r="M138" s="71"/>
      <c r="N138" s="35"/>
      <c r="O138" s="35"/>
      <c r="P138" s="35"/>
      <c r="Q138" s="35"/>
      <c r="R138" s="35"/>
      <c r="S138" s="35"/>
      <c r="T138" s="72"/>
      <c r="AT138" s="17" t="s">
        <v>157</v>
      </c>
      <c r="AU138" s="17" t="s">
        <v>84</v>
      </c>
    </row>
    <row r="139" spans="2:51" s="11" customFormat="1" ht="13.5">
      <c r="B139" s="193"/>
      <c r="C139" s="194"/>
      <c r="D139" s="195" t="s">
        <v>146</v>
      </c>
      <c r="E139" s="196" t="s">
        <v>22</v>
      </c>
      <c r="F139" s="197" t="s">
        <v>1137</v>
      </c>
      <c r="G139" s="194"/>
      <c r="H139" s="198">
        <v>40</v>
      </c>
      <c r="I139" s="199"/>
      <c r="J139" s="194"/>
      <c r="K139" s="194"/>
      <c r="L139" s="200"/>
      <c r="M139" s="201"/>
      <c r="N139" s="202"/>
      <c r="O139" s="202"/>
      <c r="P139" s="202"/>
      <c r="Q139" s="202"/>
      <c r="R139" s="202"/>
      <c r="S139" s="202"/>
      <c r="T139" s="203"/>
      <c r="AT139" s="204" t="s">
        <v>146</v>
      </c>
      <c r="AU139" s="204" t="s">
        <v>84</v>
      </c>
      <c r="AV139" s="11" t="s">
        <v>84</v>
      </c>
      <c r="AW139" s="11" t="s">
        <v>38</v>
      </c>
      <c r="AX139" s="11" t="s">
        <v>23</v>
      </c>
      <c r="AY139" s="204" t="s">
        <v>130</v>
      </c>
    </row>
    <row r="140" spans="2:65" s="1" customFormat="1" ht="22.5" customHeight="1">
      <c r="B140" s="34"/>
      <c r="C140" s="179" t="s">
        <v>220</v>
      </c>
      <c r="D140" s="179" t="s">
        <v>131</v>
      </c>
      <c r="E140" s="180" t="s">
        <v>745</v>
      </c>
      <c r="F140" s="181" t="s">
        <v>746</v>
      </c>
      <c r="G140" s="182" t="s">
        <v>274</v>
      </c>
      <c r="H140" s="183">
        <v>40</v>
      </c>
      <c r="I140" s="184"/>
      <c r="J140" s="185">
        <f>ROUND(I140*H140,2)</f>
        <v>0</v>
      </c>
      <c r="K140" s="181" t="s">
        <v>140</v>
      </c>
      <c r="L140" s="54"/>
      <c r="M140" s="186" t="s">
        <v>22</v>
      </c>
      <c r="N140" s="187" t="s">
        <v>46</v>
      </c>
      <c r="O140" s="35"/>
      <c r="P140" s="188">
        <f>O140*H140</f>
        <v>0</v>
      </c>
      <c r="Q140" s="188">
        <v>0</v>
      </c>
      <c r="R140" s="188">
        <f>Q140*H140</f>
        <v>0</v>
      </c>
      <c r="S140" s="188">
        <v>0</v>
      </c>
      <c r="T140" s="189">
        <f>S140*H140</f>
        <v>0</v>
      </c>
      <c r="AR140" s="17" t="s">
        <v>135</v>
      </c>
      <c r="AT140" s="17" t="s">
        <v>131</v>
      </c>
      <c r="AU140" s="17" t="s">
        <v>84</v>
      </c>
      <c r="AY140" s="17" t="s">
        <v>130</v>
      </c>
      <c r="BE140" s="190">
        <f>IF(N140="základní",J140,0)</f>
        <v>0</v>
      </c>
      <c r="BF140" s="190">
        <f>IF(N140="snížená",J140,0)</f>
        <v>0</v>
      </c>
      <c r="BG140" s="190">
        <f>IF(N140="zákl. přenesená",J140,0)</f>
        <v>0</v>
      </c>
      <c r="BH140" s="190">
        <f>IF(N140="sníž. přenesená",J140,0)</f>
        <v>0</v>
      </c>
      <c r="BI140" s="190">
        <f>IF(N140="nulová",J140,0)</f>
        <v>0</v>
      </c>
      <c r="BJ140" s="17" t="s">
        <v>23</v>
      </c>
      <c r="BK140" s="190">
        <f>ROUND(I140*H140,2)</f>
        <v>0</v>
      </c>
      <c r="BL140" s="17" t="s">
        <v>135</v>
      </c>
      <c r="BM140" s="17" t="s">
        <v>909</v>
      </c>
    </row>
    <row r="141" spans="2:47" s="1" customFormat="1" ht="27">
      <c r="B141" s="34"/>
      <c r="C141" s="56"/>
      <c r="D141" s="205" t="s">
        <v>157</v>
      </c>
      <c r="E141" s="56"/>
      <c r="F141" s="206" t="s">
        <v>748</v>
      </c>
      <c r="G141" s="56"/>
      <c r="H141" s="56"/>
      <c r="I141" s="152"/>
      <c r="J141" s="56"/>
      <c r="K141" s="56"/>
      <c r="L141" s="54"/>
      <c r="M141" s="71"/>
      <c r="N141" s="35"/>
      <c r="O141" s="35"/>
      <c r="P141" s="35"/>
      <c r="Q141" s="35"/>
      <c r="R141" s="35"/>
      <c r="S141" s="35"/>
      <c r="T141" s="72"/>
      <c r="AT141" s="17" t="s">
        <v>157</v>
      </c>
      <c r="AU141" s="17" t="s">
        <v>84</v>
      </c>
    </row>
    <row r="142" spans="2:51" s="11" customFormat="1" ht="13.5">
      <c r="B142" s="193"/>
      <c r="C142" s="194"/>
      <c r="D142" s="205" t="s">
        <v>146</v>
      </c>
      <c r="E142" s="218" t="s">
        <v>22</v>
      </c>
      <c r="F142" s="219" t="s">
        <v>1137</v>
      </c>
      <c r="G142" s="194"/>
      <c r="H142" s="220">
        <v>40</v>
      </c>
      <c r="I142" s="199"/>
      <c r="J142" s="194"/>
      <c r="K142" s="194"/>
      <c r="L142" s="200"/>
      <c r="M142" s="201"/>
      <c r="N142" s="202"/>
      <c r="O142" s="202"/>
      <c r="P142" s="202"/>
      <c r="Q142" s="202"/>
      <c r="R142" s="202"/>
      <c r="S142" s="202"/>
      <c r="T142" s="203"/>
      <c r="AT142" s="204" t="s">
        <v>146</v>
      </c>
      <c r="AU142" s="204" t="s">
        <v>84</v>
      </c>
      <c r="AV142" s="11" t="s">
        <v>84</v>
      </c>
      <c r="AW142" s="11" t="s">
        <v>38</v>
      </c>
      <c r="AX142" s="11" t="s">
        <v>23</v>
      </c>
      <c r="AY142" s="204" t="s">
        <v>130</v>
      </c>
    </row>
    <row r="143" spans="2:63" s="10" customFormat="1" ht="22.35" customHeight="1">
      <c r="B143" s="165"/>
      <c r="C143" s="166"/>
      <c r="D143" s="167" t="s">
        <v>74</v>
      </c>
      <c r="E143" s="191" t="s">
        <v>658</v>
      </c>
      <c r="F143" s="191" t="s">
        <v>767</v>
      </c>
      <c r="G143" s="166"/>
      <c r="H143" s="166"/>
      <c r="I143" s="169"/>
      <c r="J143" s="192">
        <f>BK143</f>
        <v>0</v>
      </c>
      <c r="K143" s="166"/>
      <c r="L143" s="171"/>
      <c r="M143" s="172"/>
      <c r="N143" s="173"/>
      <c r="O143" s="173"/>
      <c r="P143" s="174">
        <f>SUM(P144:P167)</f>
        <v>0</v>
      </c>
      <c r="Q143" s="173"/>
      <c r="R143" s="174">
        <f>SUM(R144:R167)</f>
        <v>0</v>
      </c>
      <c r="S143" s="173"/>
      <c r="T143" s="175">
        <f>SUM(T144:T167)</f>
        <v>0</v>
      </c>
      <c r="AR143" s="176" t="s">
        <v>23</v>
      </c>
      <c r="AT143" s="177" t="s">
        <v>74</v>
      </c>
      <c r="AU143" s="177" t="s">
        <v>84</v>
      </c>
      <c r="AY143" s="176" t="s">
        <v>130</v>
      </c>
      <c r="BK143" s="178">
        <f>SUM(BK144:BK167)</f>
        <v>0</v>
      </c>
    </row>
    <row r="144" spans="2:65" s="1" customFormat="1" ht="31.5" customHeight="1">
      <c r="B144" s="34"/>
      <c r="C144" s="179" t="s">
        <v>229</v>
      </c>
      <c r="D144" s="179" t="s">
        <v>131</v>
      </c>
      <c r="E144" s="180" t="s">
        <v>1139</v>
      </c>
      <c r="F144" s="181" t="s">
        <v>1140</v>
      </c>
      <c r="G144" s="182" t="s">
        <v>1141</v>
      </c>
      <c r="H144" s="183">
        <v>60</v>
      </c>
      <c r="I144" s="184"/>
      <c r="J144" s="185">
        <f>ROUND(I144*H144,2)</f>
        <v>0</v>
      </c>
      <c r="K144" s="181" t="s">
        <v>22</v>
      </c>
      <c r="L144" s="54"/>
      <c r="M144" s="186" t="s">
        <v>22</v>
      </c>
      <c r="N144" s="187" t="s">
        <v>46</v>
      </c>
      <c r="O144" s="35"/>
      <c r="P144" s="188">
        <f>O144*H144</f>
        <v>0</v>
      </c>
      <c r="Q144" s="188">
        <v>0</v>
      </c>
      <c r="R144" s="188">
        <f>Q144*H144</f>
        <v>0</v>
      </c>
      <c r="S144" s="188">
        <v>0</v>
      </c>
      <c r="T144" s="189">
        <f>S144*H144</f>
        <v>0</v>
      </c>
      <c r="AR144" s="17" t="s">
        <v>135</v>
      </c>
      <c r="AT144" s="17" t="s">
        <v>131</v>
      </c>
      <c r="AU144" s="17" t="s">
        <v>142</v>
      </c>
      <c r="AY144" s="17" t="s">
        <v>130</v>
      </c>
      <c r="BE144" s="190">
        <f>IF(N144="základní",J144,0)</f>
        <v>0</v>
      </c>
      <c r="BF144" s="190">
        <f>IF(N144="snížená",J144,0)</f>
        <v>0</v>
      </c>
      <c r="BG144" s="190">
        <f>IF(N144="zákl. přenesená",J144,0)</f>
        <v>0</v>
      </c>
      <c r="BH144" s="190">
        <f>IF(N144="sníž. přenesená",J144,0)</f>
        <v>0</v>
      </c>
      <c r="BI144" s="190">
        <f>IF(N144="nulová",J144,0)</f>
        <v>0</v>
      </c>
      <c r="BJ144" s="17" t="s">
        <v>23</v>
      </c>
      <c r="BK144" s="190">
        <f>ROUND(I144*H144,2)</f>
        <v>0</v>
      </c>
      <c r="BL144" s="17" t="s">
        <v>135</v>
      </c>
      <c r="BM144" s="17" t="s">
        <v>1142</v>
      </c>
    </row>
    <row r="145" spans="2:47" s="1" customFormat="1" ht="27">
      <c r="B145" s="34"/>
      <c r="C145" s="56"/>
      <c r="D145" s="195" t="s">
        <v>159</v>
      </c>
      <c r="E145" s="56"/>
      <c r="F145" s="245" t="s">
        <v>1143</v>
      </c>
      <c r="G145" s="56"/>
      <c r="H145" s="56"/>
      <c r="I145" s="152"/>
      <c r="J145" s="56"/>
      <c r="K145" s="56"/>
      <c r="L145" s="54"/>
      <c r="M145" s="71"/>
      <c r="N145" s="35"/>
      <c r="O145" s="35"/>
      <c r="P145" s="35"/>
      <c r="Q145" s="35"/>
      <c r="R145" s="35"/>
      <c r="S145" s="35"/>
      <c r="T145" s="72"/>
      <c r="AT145" s="17" t="s">
        <v>159</v>
      </c>
      <c r="AU145" s="17" t="s">
        <v>142</v>
      </c>
    </row>
    <row r="146" spans="2:65" s="1" customFormat="1" ht="31.5" customHeight="1">
      <c r="B146" s="34"/>
      <c r="C146" s="179" t="s">
        <v>235</v>
      </c>
      <c r="D146" s="179" t="s">
        <v>131</v>
      </c>
      <c r="E146" s="180" t="s">
        <v>1144</v>
      </c>
      <c r="F146" s="181" t="s">
        <v>1145</v>
      </c>
      <c r="G146" s="182" t="s">
        <v>1141</v>
      </c>
      <c r="H146" s="183">
        <v>60</v>
      </c>
      <c r="I146" s="184"/>
      <c r="J146" s="185">
        <f>ROUND(I146*H146,2)</f>
        <v>0</v>
      </c>
      <c r="K146" s="181" t="s">
        <v>22</v>
      </c>
      <c r="L146" s="54"/>
      <c r="M146" s="186" t="s">
        <v>22</v>
      </c>
      <c r="N146" s="187" t="s">
        <v>46</v>
      </c>
      <c r="O146" s="35"/>
      <c r="P146" s="188">
        <f>O146*H146</f>
        <v>0</v>
      </c>
      <c r="Q146" s="188">
        <v>0</v>
      </c>
      <c r="R146" s="188">
        <f>Q146*H146</f>
        <v>0</v>
      </c>
      <c r="S146" s="188">
        <v>0</v>
      </c>
      <c r="T146" s="189">
        <f>S146*H146</f>
        <v>0</v>
      </c>
      <c r="AR146" s="17" t="s">
        <v>135</v>
      </c>
      <c r="AT146" s="17" t="s">
        <v>131</v>
      </c>
      <c r="AU146" s="17" t="s">
        <v>142</v>
      </c>
      <c r="AY146" s="17" t="s">
        <v>130</v>
      </c>
      <c r="BE146" s="190">
        <f>IF(N146="základní",J146,0)</f>
        <v>0</v>
      </c>
      <c r="BF146" s="190">
        <f>IF(N146="snížená",J146,0)</f>
        <v>0</v>
      </c>
      <c r="BG146" s="190">
        <f>IF(N146="zákl. přenesená",J146,0)</f>
        <v>0</v>
      </c>
      <c r="BH146" s="190">
        <f>IF(N146="sníž. přenesená",J146,0)</f>
        <v>0</v>
      </c>
      <c r="BI146" s="190">
        <f>IF(N146="nulová",J146,0)</f>
        <v>0</v>
      </c>
      <c r="BJ146" s="17" t="s">
        <v>23</v>
      </c>
      <c r="BK146" s="190">
        <f>ROUND(I146*H146,2)</f>
        <v>0</v>
      </c>
      <c r="BL146" s="17" t="s">
        <v>135</v>
      </c>
      <c r="BM146" s="17" t="s">
        <v>1146</v>
      </c>
    </row>
    <row r="147" spans="2:47" s="1" customFormat="1" ht="27">
      <c r="B147" s="34"/>
      <c r="C147" s="56"/>
      <c r="D147" s="195" t="s">
        <v>159</v>
      </c>
      <c r="E147" s="56"/>
      <c r="F147" s="245" t="s">
        <v>1143</v>
      </c>
      <c r="G147" s="56"/>
      <c r="H147" s="56"/>
      <c r="I147" s="152"/>
      <c r="J147" s="56"/>
      <c r="K147" s="56"/>
      <c r="L147" s="54"/>
      <c r="M147" s="71"/>
      <c r="N147" s="35"/>
      <c r="O147" s="35"/>
      <c r="P147" s="35"/>
      <c r="Q147" s="35"/>
      <c r="R147" s="35"/>
      <c r="S147" s="35"/>
      <c r="T147" s="72"/>
      <c r="AT147" s="17" t="s">
        <v>159</v>
      </c>
      <c r="AU147" s="17" t="s">
        <v>142</v>
      </c>
    </row>
    <row r="148" spans="2:65" s="1" customFormat="1" ht="31.5" customHeight="1">
      <c r="B148" s="34"/>
      <c r="C148" s="179" t="s">
        <v>240</v>
      </c>
      <c r="D148" s="179" t="s">
        <v>131</v>
      </c>
      <c r="E148" s="180" t="s">
        <v>921</v>
      </c>
      <c r="F148" s="181" t="s">
        <v>922</v>
      </c>
      <c r="G148" s="182" t="s">
        <v>243</v>
      </c>
      <c r="H148" s="183">
        <v>5.554</v>
      </c>
      <c r="I148" s="184"/>
      <c r="J148" s="185">
        <f>ROUND(I148*H148,2)</f>
        <v>0</v>
      </c>
      <c r="K148" s="181" t="s">
        <v>140</v>
      </c>
      <c r="L148" s="54"/>
      <c r="M148" s="186" t="s">
        <v>22</v>
      </c>
      <c r="N148" s="187" t="s">
        <v>46</v>
      </c>
      <c r="O148" s="35"/>
      <c r="P148" s="188">
        <f>O148*H148</f>
        <v>0</v>
      </c>
      <c r="Q148" s="188">
        <v>0</v>
      </c>
      <c r="R148" s="188">
        <f>Q148*H148</f>
        <v>0</v>
      </c>
      <c r="S148" s="188">
        <v>0</v>
      </c>
      <c r="T148" s="189">
        <f>S148*H148</f>
        <v>0</v>
      </c>
      <c r="AR148" s="17" t="s">
        <v>488</v>
      </c>
      <c r="AT148" s="17" t="s">
        <v>131</v>
      </c>
      <c r="AU148" s="17" t="s">
        <v>142</v>
      </c>
      <c r="AY148" s="17" t="s">
        <v>130</v>
      </c>
      <c r="BE148" s="190">
        <f>IF(N148="základní",J148,0)</f>
        <v>0</v>
      </c>
      <c r="BF148" s="190">
        <f>IF(N148="snížená",J148,0)</f>
        <v>0</v>
      </c>
      <c r="BG148" s="190">
        <f>IF(N148="zákl. přenesená",J148,0)</f>
        <v>0</v>
      </c>
      <c r="BH148" s="190">
        <f>IF(N148="sníž. přenesená",J148,0)</f>
        <v>0</v>
      </c>
      <c r="BI148" s="190">
        <f>IF(N148="nulová",J148,0)</f>
        <v>0</v>
      </c>
      <c r="BJ148" s="17" t="s">
        <v>23</v>
      </c>
      <c r="BK148" s="190">
        <f>ROUND(I148*H148,2)</f>
        <v>0</v>
      </c>
      <c r="BL148" s="17" t="s">
        <v>488</v>
      </c>
      <c r="BM148" s="17" t="s">
        <v>923</v>
      </c>
    </row>
    <row r="149" spans="2:47" s="1" customFormat="1" ht="54">
      <c r="B149" s="34"/>
      <c r="C149" s="56"/>
      <c r="D149" s="205" t="s">
        <v>157</v>
      </c>
      <c r="E149" s="56"/>
      <c r="F149" s="206" t="s">
        <v>886</v>
      </c>
      <c r="G149" s="56"/>
      <c r="H149" s="56"/>
      <c r="I149" s="152"/>
      <c r="J149" s="56"/>
      <c r="K149" s="56"/>
      <c r="L149" s="54"/>
      <c r="M149" s="71"/>
      <c r="N149" s="35"/>
      <c r="O149" s="35"/>
      <c r="P149" s="35"/>
      <c r="Q149" s="35"/>
      <c r="R149" s="35"/>
      <c r="S149" s="35"/>
      <c r="T149" s="72"/>
      <c r="AT149" s="17" t="s">
        <v>157</v>
      </c>
      <c r="AU149" s="17" t="s">
        <v>142</v>
      </c>
    </row>
    <row r="150" spans="2:51" s="12" customFormat="1" ht="13.5">
      <c r="B150" s="207"/>
      <c r="C150" s="208"/>
      <c r="D150" s="205" t="s">
        <v>146</v>
      </c>
      <c r="E150" s="209" t="s">
        <v>22</v>
      </c>
      <c r="F150" s="210" t="s">
        <v>926</v>
      </c>
      <c r="G150" s="208"/>
      <c r="H150" s="211" t="s">
        <v>22</v>
      </c>
      <c r="I150" s="212"/>
      <c r="J150" s="208"/>
      <c r="K150" s="208"/>
      <c r="L150" s="213"/>
      <c r="M150" s="214"/>
      <c r="N150" s="215"/>
      <c r="O150" s="215"/>
      <c r="P150" s="215"/>
      <c r="Q150" s="215"/>
      <c r="R150" s="215"/>
      <c r="S150" s="215"/>
      <c r="T150" s="216"/>
      <c r="AT150" s="217" t="s">
        <v>146</v>
      </c>
      <c r="AU150" s="217" t="s">
        <v>142</v>
      </c>
      <c r="AV150" s="12" t="s">
        <v>23</v>
      </c>
      <c r="AW150" s="12" t="s">
        <v>38</v>
      </c>
      <c r="AX150" s="12" t="s">
        <v>75</v>
      </c>
      <c r="AY150" s="217" t="s">
        <v>130</v>
      </c>
    </row>
    <row r="151" spans="2:51" s="11" customFormat="1" ht="13.5">
      <c r="B151" s="193"/>
      <c r="C151" s="194"/>
      <c r="D151" s="205" t="s">
        <v>146</v>
      </c>
      <c r="E151" s="218" t="s">
        <v>22</v>
      </c>
      <c r="F151" s="219" t="s">
        <v>1147</v>
      </c>
      <c r="G151" s="194"/>
      <c r="H151" s="220">
        <v>0.6</v>
      </c>
      <c r="I151" s="199"/>
      <c r="J151" s="194"/>
      <c r="K151" s="194"/>
      <c r="L151" s="200"/>
      <c r="M151" s="201"/>
      <c r="N151" s="202"/>
      <c r="O151" s="202"/>
      <c r="P151" s="202"/>
      <c r="Q151" s="202"/>
      <c r="R151" s="202"/>
      <c r="S151" s="202"/>
      <c r="T151" s="203"/>
      <c r="AT151" s="204" t="s">
        <v>146</v>
      </c>
      <c r="AU151" s="204" t="s">
        <v>142</v>
      </c>
      <c r="AV151" s="11" t="s">
        <v>84</v>
      </c>
      <c r="AW151" s="11" t="s">
        <v>38</v>
      </c>
      <c r="AX151" s="11" t="s">
        <v>75</v>
      </c>
      <c r="AY151" s="204" t="s">
        <v>130</v>
      </c>
    </row>
    <row r="152" spans="2:51" s="11" customFormat="1" ht="13.5">
      <c r="B152" s="193"/>
      <c r="C152" s="194"/>
      <c r="D152" s="205" t="s">
        <v>146</v>
      </c>
      <c r="E152" s="218" t="s">
        <v>22</v>
      </c>
      <c r="F152" s="219" t="s">
        <v>1148</v>
      </c>
      <c r="G152" s="194"/>
      <c r="H152" s="220">
        <v>0.546</v>
      </c>
      <c r="I152" s="199"/>
      <c r="J152" s="194"/>
      <c r="K152" s="194"/>
      <c r="L152" s="200"/>
      <c r="M152" s="201"/>
      <c r="N152" s="202"/>
      <c r="O152" s="202"/>
      <c r="P152" s="202"/>
      <c r="Q152" s="202"/>
      <c r="R152" s="202"/>
      <c r="S152" s="202"/>
      <c r="T152" s="203"/>
      <c r="AT152" s="204" t="s">
        <v>146</v>
      </c>
      <c r="AU152" s="204" t="s">
        <v>142</v>
      </c>
      <c r="AV152" s="11" t="s">
        <v>84</v>
      </c>
      <c r="AW152" s="11" t="s">
        <v>38</v>
      </c>
      <c r="AX152" s="11" t="s">
        <v>75</v>
      </c>
      <c r="AY152" s="204" t="s">
        <v>130</v>
      </c>
    </row>
    <row r="153" spans="2:51" s="12" customFormat="1" ht="13.5">
      <c r="B153" s="207"/>
      <c r="C153" s="208"/>
      <c r="D153" s="205" t="s">
        <v>146</v>
      </c>
      <c r="E153" s="209" t="s">
        <v>22</v>
      </c>
      <c r="F153" s="210" t="s">
        <v>930</v>
      </c>
      <c r="G153" s="208"/>
      <c r="H153" s="211" t="s">
        <v>22</v>
      </c>
      <c r="I153" s="212"/>
      <c r="J153" s="208"/>
      <c r="K153" s="208"/>
      <c r="L153" s="213"/>
      <c r="M153" s="214"/>
      <c r="N153" s="215"/>
      <c r="O153" s="215"/>
      <c r="P153" s="215"/>
      <c r="Q153" s="215"/>
      <c r="R153" s="215"/>
      <c r="S153" s="215"/>
      <c r="T153" s="216"/>
      <c r="AT153" s="217" t="s">
        <v>146</v>
      </c>
      <c r="AU153" s="217" t="s">
        <v>142</v>
      </c>
      <c r="AV153" s="12" t="s">
        <v>23</v>
      </c>
      <c r="AW153" s="12" t="s">
        <v>38</v>
      </c>
      <c r="AX153" s="12" t="s">
        <v>75</v>
      </c>
      <c r="AY153" s="217" t="s">
        <v>130</v>
      </c>
    </row>
    <row r="154" spans="2:51" s="11" customFormat="1" ht="13.5">
      <c r="B154" s="193"/>
      <c r="C154" s="194"/>
      <c r="D154" s="205" t="s">
        <v>146</v>
      </c>
      <c r="E154" s="218" t="s">
        <v>22</v>
      </c>
      <c r="F154" s="219" t="s">
        <v>1149</v>
      </c>
      <c r="G154" s="194"/>
      <c r="H154" s="220">
        <v>2.35</v>
      </c>
      <c r="I154" s="199"/>
      <c r="J154" s="194"/>
      <c r="K154" s="194"/>
      <c r="L154" s="200"/>
      <c r="M154" s="201"/>
      <c r="N154" s="202"/>
      <c r="O154" s="202"/>
      <c r="P154" s="202"/>
      <c r="Q154" s="202"/>
      <c r="R154" s="202"/>
      <c r="S154" s="202"/>
      <c r="T154" s="203"/>
      <c r="AT154" s="204" t="s">
        <v>146</v>
      </c>
      <c r="AU154" s="204" t="s">
        <v>142</v>
      </c>
      <c r="AV154" s="11" t="s">
        <v>84</v>
      </c>
      <c r="AW154" s="11" t="s">
        <v>38</v>
      </c>
      <c r="AX154" s="11" t="s">
        <v>75</v>
      </c>
      <c r="AY154" s="204" t="s">
        <v>130</v>
      </c>
    </row>
    <row r="155" spans="2:51" s="12" customFormat="1" ht="13.5">
      <c r="B155" s="207"/>
      <c r="C155" s="208"/>
      <c r="D155" s="205" t="s">
        <v>146</v>
      </c>
      <c r="E155" s="209" t="s">
        <v>22</v>
      </c>
      <c r="F155" s="210" t="s">
        <v>1150</v>
      </c>
      <c r="G155" s="208"/>
      <c r="H155" s="211" t="s">
        <v>22</v>
      </c>
      <c r="I155" s="212"/>
      <c r="J155" s="208"/>
      <c r="K155" s="208"/>
      <c r="L155" s="213"/>
      <c r="M155" s="214"/>
      <c r="N155" s="215"/>
      <c r="O155" s="215"/>
      <c r="P155" s="215"/>
      <c r="Q155" s="215"/>
      <c r="R155" s="215"/>
      <c r="S155" s="215"/>
      <c r="T155" s="216"/>
      <c r="AT155" s="217" t="s">
        <v>146</v>
      </c>
      <c r="AU155" s="217" t="s">
        <v>142</v>
      </c>
      <c r="AV155" s="12" t="s">
        <v>23</v>
      </c>
      <c r="AW155" s="12" t="s">
        <v>38</v>
      </c>
      <c r="AX155" s="12" t="s">
        <v>75</v>
      </c>
      <c r="AY155" s="217" t="s">
        <v>130</v>
      </c>
    </row>
    <row r="156" spans="2:51" s="11" customFormat="1" ht="13.5">
      <c r="B156" s="193"/>
      <c r="C156" s="194"/>
      <c r="D156" s="195" t="s">
        <v>146</v>
      </c>
      <c r="E156" s="196" t="s">
        <v>22</v>
      </c>
      <c r="F156" s="197" t="s">
        <v>1151</v>
      </c>
      <c r="G156" s="194"/>
      <c r="H156" s="198">
        <v>2.058</v>
      </c>
      <c r="I156" s="199"/>
      <c r="J156" s="194"/>
      <c r="K156" s="194"/>
      <c r="L156" s="200"/>
      <c r="M156" s="201"/>
      <c r="N156" s="202"/>
      <c r="O156" s="202"/>
      <c r="P156" s="202"/>
      <c r="Q156" s="202"/>
      <c r="R156" s="202"/>
      <c r="S156" s="202"/>
      <c r="T156" s="203"/>
      <c r="AT156" s="204" t="s">
        <v>146</v>
      </c>
      <c r="AU156" s="204" t="s">
        <v>142</v>
      </c>
      <c r="AV156" s="11" t="s">
        <v>84</v>
      </c>
      <c r="AW156" s="11" t="s">
        <v>38</v>
      </c>
      <c r="AX156" s="11" t="s">
        <v>75</v>
      </c>
      <c r="AY156" s="204" t="s">
        <v>130</v>
      </c>
    </row>
    <row r="157" spans="2:65" s="1" customFormat="1" ht="31.5" customHeight="1">
      <c r="B157" s="34"/>
      <c r="C157" s="179" t="s">
        <v>247</v>
      </c>
      <c r="D157" s="179" t="s">
        <v>131</v>
      </c>
      <c r="E157" s="180" t="s">
        <v>932</v>
      </c>
      <c r="F157" s="181" t="s">
        <v>933</v>
      </c>
      <c r="G157" s="182" t="s">
        <v>243</v>
      </c>
      <c r="H157" s="183">
        <v>49.986</v>
      </c>
      <c r="I157" s="184"/>
      <c r="J157" s="185">
        <f>ROUND(I157*H157,2)</f>
        <v>0</v>
      </c>
      <c r="K157" s="181" t="s">
        <v>140</v>
      </c>
      <c r="L157" s="54"/>
      <c r="M157" s="186" t="s">
        <v>22</v>
      </c>
      <c r="N157" s="187" t="s">
        <v>46</v>
      </c>
      <c r="O157" s="35"/>
      <c r="P157" s="188">
        <f>O157*H157</f>
        <v>0</v>
      </c>
      <c r="Q157" s="188">
        <v>0</v>
      </c>
      <c r="R157" s="188">
        <f>Q157*H157</f>
        <v>0</v>
      </c>
      <c r="S157" s="188">
        <v>0</v>
      </c>
      <c r="T157" s="189">
        <f>S157*H157</f>
        <v>0</v>
      </c>
      <c r="AR157" s="17" t="s">
        <v>488</v>
      </c>
      <c r="AT157" s="17" t="s">
        <v>131</v>
      </c>
      <c r="AU157" s="17" t="s">
        <v>142</v>
      </c>
      <c r="AY157" s="17" t="s">
        <v>130</v>
      </c>
      <c r="BE157" s="190">
        <f>IF(N157="základní",J157,0)</f>
        <v>0</v>
      </c>
      <c r="BF157" s="190">
        <f>IF(N157="snížená",J157,0)</f>
        <v>0</v>
      </c>
      <c r="BG157" s="190">
        <f>IF(N157="zákl. přenesená",J157,0)</f>
        <v>0</v>
      </c>
      <c r="BH157" s="190">
        <f>IF(N157="sníž. přenesená",J157,0)</f>
        <v>0</v>
      </c>
      <c r="BI157" s="190">
        <f>IF(N157="nulová",J157,0)</f>
        <v>0</v>
      </c>
      <c r="BJ157" s="17" t="s">
        <v>23</v>
      </c>
      <c r="BK157" s="190">
        <f>ROUND(I157*H157,2)</f>
        <v>0</v>
      </c>
      <c r="BL157" s="17" t="s">
        <v>488</v>
      </c>
      <c r="BM157" s="17" t="s">
        <v>934</v>
      </c>
    </row>
    <row r="158" spans="2:47" s="1" customFormat="1" ht="54">
      <c r="B158" s="34"/>
      <c r="C158" s="56"/>
      <c r="D158" s="205" t="s">
        <v>157</v>
      </c>
      <c r="E158" s="56"/>
      <c r="F158" s="206" t="s">
        <v>886</v>
      </c>
      <c r="G158" s="56"/>
      <c r="H158" s="56"/>
      <c r="I158" s="152"/>
      <c r="J158" s="56"/>
      <c r="K158" s="56"/>
      <c r="L158" s="54"/>
      <c r="M158" s="71"/>
      <c r="N158" s="35"/>
      <c r="O158" s="35"/>
      <c r="P158" s="35"/>
      <c r="Q158" s="35"/>
      <c r="R158" s="35"/>
      <c r="S158" s="35"/>
      <c r="T158" s="72"/>
      <c r="AT158" s="17" t="s">
        <v>157</v>
      </c>
      <c r="AU158" s="17" t="s">
        <v>142</v>
      </c>
    </row>
    <row r="159" spans="2:51" s="11" customFormat="1" ht="13.5">
      <c r="B159" s="193"/>
      <c r="C159" s="194"/>
      <c r="D159" s="195" t="s">
        <v>146</v>
      </c>
      <c r="E159" s="196" t="s">
        <v>22</v>
      </c>
      <c r="F159" s="197" t="s">
        <v>1152</v>
      </c>
      <c r="G159" s="194"/>
      <c r="H159" s="198">
        <v>49.986</v>
      </c>
      <c r="I159" s="199"/>
      <c r="J159" s="194"/>
      <c r="K159" s="194"/>
      <c r="L159" s="200"/>
      <c r="M159" s="201"/>
      <c r="N159" s="202"/>
      <c r="O159" s="202"/>
      <c r="P159" s="202"/>
      <c r="Q159" s="202"/>
      <c r="R159" s="202"/>
      <c r="S159" s="202"/>
      <c r="T159" s="203"/>
      <c r="AT159" s="204" t="s">
        <v>146</v>
      </c>
      <c r="AU159" s="204" t="s">
        <v>142</v>
      </c>
      <c r="AV159" s="11" t="s">
        <v>84</v>
      </c>
      <c r="AW159" s="11" t="s">
        <v>38</v>
      </c>
      <c r="AX159" s="11" t="s">
        <v>75</v>
      </c>
      <c r="AY159" s="204" t="s">
        <v>130</v>
      </c>
    </row>
    <row r="160" spans="2:65" s="1" customFormat="1" ht="22.5" customHeight="1">
      <c r="B160" s="34"/>
      <c r="C160" s="179" t="s">
        <v>7</v>
      </c>
      <c r="D160" s="179" t="s">
        <v>131</v>
      </c>
      <c r="E160" s="180" t="s">
        <v>804</v>
      </c>
      <c r="F160" s="181" t="s">
        <v>805</v>
      </c>
      <c r="G160" s="182" t="s">
        <v>243</v>
      </c>
      <c r="H160" s="183">
        <v>2.058</v>
      </c>
      <c r="I160" s="184"/>
      <c r="J160" s="185">
        <f>ROUND(I160*H160,2)</f>
        <v>0</v>
      </c>
      <c r="K160" s="181" t="s">
        <v>22</v>
      </c>
      <c r="L160" s="54"/>
      <c r="M160" s="186" t="s">
        <v>22</v>
      </c>
      <c r="N160" s="187" t="s">
        <v>46</v>
      </c>
      <c r="O160" s="35"/>
      <c r="P160" s="188">
        <f>O160*H160</f>
        <v>0</v>
      </c>
      <c r="Q160" s="188">
        <v>0</v>
      </c>
      <c r="R160" s="188">
        <f>Q160*H160</f>
        <v>0</v>
      </c>
      <c r="S160" s="188">
        <v>0</v>
      </c>
      <c r="T160" s="189">
        <f>S160*H160</f>
        <v>0</v>
      </c>
      <c r="AR160" s="17" t="s">
        <v>135</v>
      </c>
      <c r="AT160" s="17" t="s">
        <v>131</v>
      </c>
      <c r="AU160" s="17" t="s">
        <v>142</v>
      </c>
      <c r="AY160" s="17" t="s">
        <v>130</v>
      </c>
      <c r="BE160" s="190">
        <f>IF(N160="základní",J160,0)</f>
        <v>0</v>
      </c>
      <c r="BF160" s="190">
        <f>IF(N160="snížená",J160,0)</f>
        <v>0</v>
      </c>
      <c r="BG160" s="190">
        <f>IF(N160="zákl. přenesená",J160,0)</f>
        <v>0</v>
      </c>
      <c r="BH160" s="190">
        <f>IF(N160="sníž. přenesená",J160,0)</f>
        <v>0</v>
      </c>
      <c r="BI160" s="190">
        <f>IF(N160="nulová",J160,0)</f>
        <v>0</v>
      </c>
      <c r="BJ160" s="17" t="s">
        <v>23</v>
      </c>
      <c r="BK160" s="190">
        <f>ROUND(I160*H160,2)</f>
        <v>0</v>
      </c>
      <c r="BL160" s="17" t="s">
        <v>135</v>
      </c>
      <c r="BM160" s="17" t="s">
        <v>1153</v>
      </c>
    </row>
    <row r="161" spans="2:47" s="1" customFormat="1" ht="40.5">
      <c r="B161" s="34"/>
      <c r="C161" s="56"/>
      <c r="D161" s="205" t="s">
        <v>159</v>
      </c>
      <c r="E161" s="56"/>
      <c r="F161" s="206" t="s">
        <v>1154</v>
      </c>
      <c r="G161" s="56"/>
      <c r="H161" s="56"/>
      <c r="I161" s="152"/>
      <c r="J161" s="56"/>
      <c r="K161" s="56"/>
      <c r="L161" s="54"/>
      <c r="M161" s="71"/>
      <c r="N161" s="35"/>
      <c r="O161" s="35"/>
      <c r="P161" s="35"/>
      <c r="Q161" s="35"/>
      <c r="R161" s="35"/>
      <c r="S161" s="35"/>
      <c r="T161" s="72"/>
      <c r="AT161" s="17" t="s">
        <v>159</v>
      </c>
      <c r="AU161" s="17" t="s">
        <v>142</v>
      </c>
    </row>
    <row r="162" spans="2:51" s="11" customFormat="1" ht="13.5">
      <c r="B162" s="193"/>
      <c r="C162" s="194"/>
      <c r="D162" s="195" t="s">
        <v>146</v>
      </c>
      <c r="E162" s="196" t="s">
        <v>22</v>
      </c>
      <c r="F162" s="197" t="s">
        <v>1151</v>
      </c>
      <c r="G162" s="194"/>
      <c r="H162" s="198">
        <v>2.058</v>
      </c>
      <c r="I162" s="199"/>
      <c r="J162" s="194"/>
      <c r="K162" s="194"/>
      <c r="L162" s="200"/>
      <c r="M162" s="201"/>
      <c r="N162" s="202"/>
      <c r="O162" s="202"/>
      <c r="P162" s="202"/>
      <c r="Q162" s="202"/>
      <c r="R162" s="202"/>
      <c r="S162" s="202"/>
      <c r="T162" s="203"/>
      <c r="AT162" s="204" t="s">
        <v>146</v>
      </c>
      <c r="AU162" s="204" t="s">
        <v>142</v>
      </c>
      <c r="AV162" s="11" t="s">
        <v>84</v>
      </c>
      <c r="AW162" s="11" t="s">
        <v>38</v>
      </c>
      <c r="AX162" s="11" t="s">
        <v>23</v>
      </c>
      <c r="AY162" s="204" t="s">
        <v>130</v>
      </c>
    </row>
    <row r="163" spans="2:65" s="1" customFormat="1" ht="22.5" customHeight="1">
      <c r="B163" s="34"/>
      <c r="C163" s="179" t="s">
        <v>256</v>
      </c>
      <c r="D163" s="179" t="s">
        <v>131</v>
      </c>
      <c r="E163" s="180" t="s">
        <v>947</v>
      </c>
      <c r="F163" s="181" t="s">
        <v>948</v>
      </c>
      <c r="G163" s="182" t="s">
        <v>243</v>
      </c>
      <c r="H163" s="183">
        <v>22.361</v>
      </c>
      <c r="I163" s="184"/>
      <c r="J163" s="185">
        <f>ROUND(I163*H163,2)</f>
        <v>0</v>
      </c>
      <c r="K163" s="181" t="s">
        <v>22</v>
      </c>
      <c r="L163" s="54"/>
      <c r="M163" s="186" t="s">
        <v>22</v>
      </c>
      <c r="N163" s="187" t="s">
        <v>46</v>
      </c>
      <c r="O163" s="35"/>
      <c r="P163" s="188">
        <f>O163*H163</f>
        <v>0</v>
      </c>
      <c r="Q163" s="188">
        <v>0</v>
      </c>
      <c r="R163" s="188">
        <f>Q163*H163</f>
        <v>0</v>
      </c>
      <c r="S163" s="188">
        <v>0</v>
      </c>
      <c r="T163" s="189">
        <f>S163*H163</f>
        <v>0</v>
      </c>
      <c r="AR163" s="17" t="s">
        <v>135</v>
      </c>
      <c r="AT163" s="17" t="s">
        <v>131</v>
      </c>
      <c r="AU163" s="17" t="s">
        <v>142</v>
      </c>
      <c r="AY163" s="17" t="s">
        <v>130</v>
      </c>
      <c r="BE163" s="190">
        <f>IF(N163="základní",J163,0)</f>
        <v>0</v>
      </c>
      <c r="BF163" s="190">
        <f>IF(N163="snížená",J163,0)</f>
        <v>0</v>
      </c>
      <c r="BG163" s="190">
        <f>IF(N163="zákl. přenesená",J163,0)</f>
        <v>0</v>
      </c>
      <c r="BH163" s="190">
        <f>IF(N163="sníž. přenesená",J163,0)</f>
        <v>0</v>
      </c>
      <c r="BI163" s="190">
        <f>IF(N163="nulová",J163,0)</f>
        <v>0</v>
      </c>
      <c r="BJ163" s="17" t="s">
        <v>23</v>
      </c>
      <c r="BK163" s="190">
        <f>ROUND(I163*H163,2)</f>
        <v>0</v>
      </c>
      <c r="BL163" s="17" t="s">
        <v>135</v>
      </c>
      <c r="BM163" s="17" t="s">
        <v>949</v>
      </c>
    </row>
    <row r="164" spans="2:47" s="1" customFormat="1" ht="27">
      <c r="B164" s="34"/>
      <c r="C164" s="56"/>
      <c r="D164" s="205" t="s">
        <v>159</v>
      </c>
      <c r="E164" s="56"/>
      <c r="F164" s="206" t="s">
        <v>1143</v>
      </c>
      <c r="G164" s="56"/>
      <c r="H164" s="56"/>
      <c r="I164" s="152"/>
      <c r="J164" s="56"/>
      <c r="K164" s="56"/>
      <c r="L164" s="54"/>
      <c r="M164" s="71"/>
      <c r="N164" s="35"/>
      <c r="O164" s="35"/>
      <c r="P164" s="35"/>
      <c r="Q164" s="35"/>
      <c r="R164" s="35"/>
      <c r="S164" s="35"/>
      <c r="T164" s="72"/>
      <c r="AT164" s="17" t="s">
        <v>159</v>
      </c>
      <c r="AU164" s="17" t="s">
        <v>142</v>
      </c>
    </row>
    <row r="165" spans="2:51" s="11" customFormat="1" ht="13.5">
      <c r="B165" s="193"/>
      <c r="C165" s="194"/>
      <c r="D165" s="195" t="s">
        <v>146</v>
      </c>
      <c r="E165" s="196" t="s">
        <v>22</v>
      </c>
      <c r="F165" s="197" t="s">
        <v>1155</v>
      </c>
      <c r="G165" s="194"/>
      <c r="H165" s="198">
        <v>22.361</v>
      </c>
      <c r="I165" s="199"/>
      <c r="J165" s="194"/>
      <c r="K165" s="194"/>
      <c r="L165" s="200"/>
      <c r="M165" s="201"/>
      <c r="N165" s="202"/>
      <c r="O165" s="202"/>
      <c r="P165" s="202"/>
      <c r="Q165" s="202"/>
      <c r="R165" s="202"/>
      <c r="S165" s="202"/>
      <c r="T165" s="203"/>
      <c r="AT165" s="204" t="s">
        <v>146</v>
      </c>
      <c r="AU165" s="204" t="s">
        <v>142</v>
      </c>
      <c r="AV165" s="11" t="s">
        <v>84</v>
      </c>
      <c r="AW165" s="11" t="s">
        <v>38</v>
      </c>
      <c r="AX165" s="11" t="s">
        <v>23</v>
      </c>
      <c r="AY165" s="204" t="s">
        <v>130</v>
      </c>
    </row>
    <row r="166" spans="2:65" s="1" customFormat="1" ht="22.5" customHeight="1">
      <c r="B166" s="34"/>
      <c r="C166" s="179" t="s">
        <v>261</v>
      </c>
      <c r="D166" s="179" t="s">
        <v>131</v>
      </c>
      <c r="E166" s="180" t="s">
        <v>799</v>
      </c>
      <c r="F166" s="181" t="s">
        <v>800</v>
      </c>
      <c r="G166" s="182" t="s">
        <v>243</v>
      </c>
      <c r="H166" s="183">
        <v>2.35</v>
      </c>
      <c r="I166" s="184"/>
      <c r="J166" s="185">
        <f>ROUND(I166*H166,2)</f>
        <v>0</v>
      </c>
      <c r="K166" s="181" t="s">
        <v>140</v>
      </c>
      <c r="L166" s="54"/>
      <c r="M166" s="186" t="s">
        <v>22</v>
      </c>
      <c r="N166" s="187" t="s">
        <v>46</v>
      </c>
      <c r="O166" s="35"/>
      <c r="P166" s="188">
        <f>O166*H166</f>
        <v>0</v>
      </c>
      <c r="Q166" s="188">
        <v>0</v>
      </c>
      <c r="R166" s="188">
        <f>Q166*H166</f>
        <v>0</v>
      </c>
      <c r="S166" s="188">
        <v>0</v>
      </c>
      <c r="T166" s="189">
        <f>S166*H166</f>
        <v>0</v>
      </c>
      <c r="AR166" s="17" t="s">
        <v>135</v>
      </c>
      <c r="AT166" s="17" t="s">
        <v>131</v>
      </c>
      <c r="AU166" s="17" t="s">
        <v>142</v>
      </c>
      <c r="AY166" s="17" t="s">
        <v>130</v>
      </c>
      <c r="BE166" s="190">
        <f>IF(N166="základní",J166,0)</f>
        <v>0</v>
      </c>
      <c r="BF166" s="190">
        <f>IF(N166="snížená",J166,0)</f>
        <v>0</v>
      </c>
      <c r="BG166" s="190">
        <f>IF(N166="zákl. přenesená",J166,0)</f>
        <v>0</v>
      </c>
      <c r="BH166" s="190">
        <f>IF(N166="sníž. přenesená",J166,0)</f>
        <v>0</v>
      </c>
      <c r="BI166" s="190">
        <f>IF(N166="nulová",J166,0)</f>
        <v>0</v>
      </c>
      <c r="BJ166" s="17" t="s">
        <v>23</v>
      </c>
      <c r="BK166" s="190">
        <f>ROUND(I166*H166,2)</f>
        <v>0</v>
      </c>
      <c r="BL166" s="17" t="s">
        <v>135</v>
      </c>
      <c r="BM166" s="17" t="s">
        <v>1156</v>
      </c>
    </row>
    <row r="167" spans="2:51" s="11" customFormat="1" ht="13.5">
      <c r="B167" s="193"/>
      <c r="C167" s="194"/>
      <c r="D167" s="205" t="s">
        <v>146</v>
      </c>
      <c r="E167" s="218" t="s">
        <v>22</v>
      </c>
      <c r="F167" s="219" t="s">
        <v>1149</v>
      </c>
      <c r="G167" s="194"/>
      <c r="H167" s="220">
        <v>2.35</v>
      </c>
      <c r="I167" s="199"/>
      <c r="J167" s="194"/>
      <c r="K167" s="194"/>
      <c r="L167" s="200"/>
      <c r="M167" s="201"/>
      <c r="N167" s="202"/>
      <c r="O167" s="202"/>
      <c r="P167" s="202"/>
      <c r="Q167" s="202"/>
      <c r="R167" s="202"/>
      <c r="S167" s="202"/>
      <c r="T167" s="203"/>
      <c r="AT167" s="204" t="s">
        <v>146</v>
      </c>
      <c r="AU167" s="204" t="s">
        <v>142</v>
      </c>
      <c r="AV167" s="11" t="s">
        <v>84</v>
      </c>
      <c r="AW167" s="11" t="s">
        <v>38</v>
      </c>
      <c r="AX167" s="11" t="s">
        <v>23</v>
      </c>
      <c r="AY167" s="204" t="s">
        <v>130</v>
      </c>
    </row>
    <row r="168" spans="2:63" s="10" customFormat="1" ht="37.35" customHeight="1">
      <c r="B168" s="165"/>
      <c r="C168" s="166"/>
      <c r="D168" s="250" t="s">
        <v>74</v>
      </c>
      <c r="E168" s="251" t="s">
        <v>951</v>
      </c>
      <c r="F168" s="251" t="s">
        <v>952</v>
      </c>
      <c r="G168" s="166"/>
      <c r="H168" s="166"/>
      <c r="I168" s="169"/>
      <c r="J168" s="252">
        <f>BK168</f>
        <v>0</v>
      </c>
      <c r="K168" s="166"/>
      <c r="L168" s="171"/>
      <c r="M168" s="172"/>
      <c r="N168" s="173"/>
      <c r="O168" s="173"/>
      <c r="P168" s="174">
        <f>P169+P174+P178+P183</f>
        <v>0</v>
      </c>
      <c r="Q168" s="173"/>
      <c r="R168" s="174">
        <f>R169+R174+R178+R183</f>
        <v>0.7919999999999999</v>
      </c>
      <c r="S168" s="173"/>
      <c r="T168" s="175">
        <f>T169+T174+T178+T183</f>
        <v>0.1604</v>
      </c>
      <c r="AR168" s="176" t="s">
        <v>84</v>
      </c>
      <c r="AT168" s="177" t="s">
        <v>74</v>
      </c>
      <c r="AU168" s="177" t="s">
        <v>75</v>
      </c>
      <c r="AY168" s="176" t="s">
        <v>130</v>
      </c>
      <c r="BK168" s="178">
        <f>BK169+BK174+BK178+BK183</f>
        <v>0</v>
      </c>
    </row>
    <row r="169" spans="2:63" s="10" customFormat="1" ht="19.9" customHeight="1">
      <c r="B169" s="165"/>
      <c r="C169" s="166"/>
      <c r="D169" s="167" t="s">
        <v>74</v>
      </c>
      <c r="E169" s="191" t="s">
        <v>953</v>
      </c>
      <c r="F169" s="191" t="s">
        <v>954</v>
      </c>
      <c r="G169" s="166"/>
      <c r="H169" s="166"/>
      <c r="I169" s="169"/>
      <c r="J169" s="192">
        <f>BK169</f>
        <v>0</v>
      </c>
      <c r="K169" s="166"/>
      <c r="L169" s="171"/>
      <c r="M169" s="172"/>
      <c r="N169" s="173"/>
      <c r="O169" s="173"/>
      <c r="P169" s="174">
        <f>SUM(P170:P173)</f>
        <v>0</v>
      </c>
      <c r="Q169" s="173"/>
      <c r="R169" s="174">
        <f>SUM(R170:R173)</f>
        <v>0</v>
      </c>
      <c r="S169" s="173"/>
      <c r="T169" s="175">
        <f>SUM(T170:T173)</f>
        <v>0</v>
      </c>
      <c r="AR169" s="176" t="s">
        <v>84</v>
      </c>
      <c r="AT169" s="177" t="s">
        <v>74</v>
      </c>
      <c r="AU169" s="177" t="s">
        <v>23</v>
      </c>
      <c r="AY169" s="176" t="s">
        <v>130</v>
      </c>
      <c r="BK169" s="178">
        <f>SUM(BK170:BK173)</f>
        <v>0</v>
      </c>
    </row>
    <row r="170" spans="2:65" s="1" customFormat="1" ht="31.5" customHeight="1">
      <c r="B170" s="34"/>
      <c r="C170" s="179" t="s">
        <v>266</v>
      </c>
      <c r="D170" s="179" t="s">
        <v>131</v>
      </c>
      <c r="E170" s="180" t="s">
        <v>1157</v>
      </c>
      <c r="F170" s="181" t="s">
        <v>1158</v>
      </c>
      <c r="G170" s="182" t="s">
        <v>475</v>
      </c>
      <c r="H170" s="183">
        <v>1</v>
      </c>
      <c r="I170" s="184"/>
      <c r="J170" s="185">
        <f>ROUND(I170*H170,2)</f>
        <v>0</v>
      </c>
      <c r="K170" s="181" t="s">
        <v>140</v>
      </c>
      <c r="L170" s="54"/>
      <c r="M170" s="186" t="s">
        <v>22</v>
      </c>
      <c r="N170" s="187" t="s">
        <v>46</v>
      </c>
      <c r="O170" s="35"/>
      <c r="P170" s="188">
        <f>O170*H170</f>
        <v>0</v>
      </c>
      <c r="Q170" s="188">
        <v>0</v>
      </c>
      <c r="R170" s="188">
        <f>Q170*H170</f>
        <v>0</v>
      </c>
      <c r="S170" s="188">
        <v>0</v>
      </c>
      <c r="T170" s="189">
        <f>S170*H170</f>
        <v>0</v>
      </c>
      <c r="AR170" s="17" t="s">
        <v>220</v>
      </c>
      <c r="AT170" s="17" t="s">
        <v>131</v>
      </c>
      <c r="AU170" s="17" t="s">
        <v>84</v>
      </c>
      <c r="AY170" s="17" t="s">
        <v>130</v>
      </c>
      <c r="BE170" s="190">
        <f>IF(N170="základní",J170,0)</f>
        <v>0</v>
      </c>
      <c r="BF170" s="190">
        <f>IF(N170="snížená",J170,0)</f>
        <v>0</v>
      </c>
      <c r="BG170" s="190">
        <f>IF(N170="zákl. přenesená",J170,0)</f>
        <v>0</v>
      </c>
      <c r="BH170" s="190">
        <f>IF(N170="sníž. přenesená",J170,0)</f>
        <v>0</v>
      </c>
      <c r="BI170" s="190">
        <f>IF(N170="nulová",J170,0)</f>
        <v>0</v>
      </c>
      <c r="BJ170" s="17" t="s">
        <v>23</v>
      </c>
      <c r="BK170" s="190">
        <f>ROUND(I170*H170,2)</f>
        <v>0</v>
      </c>
      <c r="BL170" s="17" t="s">
        <v>220</v>
      </c>
      <c r="BM170" s="17" t="s">
        <v>1159</v>
      </c>
    </row>
    <row r="171" spans="2:51" s="11" customFormat="1" ht="13.5">
      <c r="B171" s="193"/>
      <c r="C171" s="194"/>
      <c r="D171" s="195" t="s">
        <v>146</v>
      </c>
      <c r="E171" s="196" t="s">
        <v>22</v>
      </c>
      <c r="F171" s="197" t="s">
        <v>23</v>
      </c>
      <c r="G171" s="194"/>
      <c r="H171" s="198">
        <v>1</v>
      </c>
      <c r="I171" s="199"/>
      <c r="J171" s="194"/>
      <c r="K171" s="194"/>
      <c r="L171" s="200"/>
      <c r="M171" s="201"/>
      <c r="N171" s="202"/>
      <c r="O171" s="202"/>
      <c r="P171" s="202"/>
      <c r="Q171" s="202"/>
      <c r="R171" s="202"/>
      <c r="S171" s="202"/>
      <c r="T171" s="203"/>
      <c r="AT171" s="204" t="s">
        <v>146</v>
      </c>
      <c r="AU171" s="204" t="s">
        <v>84</v>
      </c>
      <c r="AV171" s="11" t="s">
        <v>84</v>
      </c>
      <c r="AW171" s="11" t="s">
        <v>38</v>
      </c>
      <c r="AX171" s="11" t="s">
        <v>23</v>
      </c>
      <c r="AY171" s="204" t="s">
        <v>130</v>
      </c>
    </row>
    <row r="172" spans="2:65" s="1" customFormat="1" ht="22.5" customHeight="1">
      <c r="B172" s="34"/>
      <c r="C172" s="179" t="s">
        <v>271</v>
      </c>
      <c r="D172" s="179" t="s">
        <v>131</v>
      </c>
      <c r="E172" s="180" t="s">
        <v>132</v>
      </c>
      <c r="F172" s="181" t="s">
        <v>1160</v>
      </c>
      <c r="G172" s="182" t="s">
        <v>475</v>
      </c>
      <c r="H172" s="183">
        <v>1</v>
      </c>
      <c r="I172" s="184"/>
      <c r="J172" s="185">
        <f>ROUND(I172*H172,2)</f>
        <v>0</v>
      </c>
      <c r="K172" s="181" t="s">
        <v>22</v>
      </c>
      <c r="L172" s="54"/>
      <c r="M172" s="186" t="s">
        <v>22</v>
      </c>
      <c r="N172" s="187" t="s">
        <v>46</v>
      </c>
      <c r="O172" s="35"/>
      <c r="P172" s="188">
        <f>O172*H172</f>
        <v>0</v>
      </c>
      <c r="Q172" s="188">
        <v>0</v>
      </c>
      <c r="R172" s="188">
        <f>Q172*H172</f>
        <v>0</v>
      </c>
      <c r="S172" s="188">
        <v>0</v>
      </c>
      <c r="T172" s="189">
        <f>S172*H172</f>
        <v>0</v>
      </c>
      <c r="AR172" s="17" t="s">
        <v>220</v>
      </c>
      <c r="AT172" s="17" t="s">
        <v>131</v>
      </c>
      <c r="AU172" s="17" t="s">
        <v>84</v>
      </c>
      <c r="AY172" s="17" t="s">
        <v>130</v>
      </c>
      <c r="BE172" s="190">
        <f>IF(N172="základní",J172,0)</f>
        <v>0</v>
      </c>
      <c r="BF172" s="190">
        <f>IF(N172="snížená",J172,0)</f>
        <v>0</v>
      </c>
      <c r="BG172" s="190">
        <f>IF(N172="zákl. přenesená",J172,0)</f>
        <v>0</v>
      </c>
      <c r="BH172" s="190">
        <f>IF(N172="sníž. přenesená",J172,0)</f>
        <v>0</v>
      </c>
      <c r="BI172" s="190">
        <f>IF(N172="nulová",J172,0)</f>
        <v>0</v>
      </c>
      <c r="BJ172" s="17" t="s">
        <v>23</v>
      </c>
      <c r="BK172" s="190">
        <f>ROUND(I172*H172,2)</f>
        <v>0</v>
      </c>
      <c r="BL172" s="17" t="s">
        <v>220</v>
      </c>
      <c r="BM172" s="17" t="s">
        <v>1161</v>
      </c>
    </row>
    <row r="173" spans="2:51" s="11" customFormat="1" ht="13.5">
      <c r="B173" s="193"/>
      <c r="C173" s="194"/>
      <c r="D173" s="205" t="s">
        <v>146</v>
      </c>
      <c r="E173" s="218" t="s">
        <v>22</v>
      </c>
      <c r="F173" s="219" t="s">
        <v>23</v>
      </c>
      <c r="G173" s="194"/>
      <c r="H173" s="220">
        <v>1</v>
      </c>
      <c r="I173" s="199"/>
      <c r="J173" s="194"/>
      <c r="K173" s="194"/>
      <c r="L173" s="200"/>
      <c r="M173" s="201"/>
      <c r="N173" s="202"/>
      <c r="O173" s="202"/>
      <c r="P173" s="202"/>
      <c r="Q173" s="202"/>
      <c r="R173" s="202"/>
      <c r="S173" s="202"/>
      <c r="T173" s="203"/>
      <c r="AT173" s="204" t="s">
        <v>146</v>
      </c>
      <c r="AU173" s="204" t="s">
        <v>84</v>
      </c>
      <c r="AV173" s="11" t="s">
        <v>84</v>
      </c>
      <c r="AW173" s="11" t="s">
        <v>38</v>
      </c>
      <c r="AX173" s="11" t="s">
        <v>23</v>
      </c>
      <c r="AY173" s="204" t="s">
        <v>130</v>
      </c>
    </row>
    <row r="174" spans="2:63" s="10" customFormat="1" ht="29.85" customHeight="1">
      <c r="B174" s="165"/>
      <c r="C174" s="166"/>
      <c r="D174" s="167" t="s">
        <v>74</v>
      </c>
      <c r="E174" s="191" t="s">
        <v>958</v>
      </c>
      <c r="F174" s="191" t="s">
        <v>959</v>
      </c>
      <c r="G174" s="166"/>
      <c r="H174" s="166"/>
      <c r="I174" s="169"/>
      <c r="J174" s="192">
        <f>BK174</f>
        <v>0</v>
      </c>
      <c r="K174" s="166"/>
      <c r="L174" s="171"/>
      <c r="M174" s="172"/>
      <c r="N174" s="173"/>
      <c r="O174" s="173"/>
      <c r="P174" s="174">
        <f>SUM(P175:P177)</f>
        <v>0</v>
      </c>
      <c r="Q174" s="173"/>
      <c r="R174" s="174">
        <f>SUM(R175:R177)</f>
        <v>0</v>
      </c>
      <c r="S174" s="173"/>
      <c r="T174" s="175">
        <f>SUM(T175:T177)</f>
        <v>0</v>
      </c>
      <c r="AR174" s="176" t="s">
        <v>84</v>
      </c>
      <c r="AT174" s="177" t="s">
        <v>74</v>
      </c>
      <c r="AU174" s="177" t="s">
        <v>23</v>
      </c>
      <c r="AY174" s="176" t="s">
        <v>130</v>
      </c>
      <c r="BK174" s="178">
        <f>SUM(BK175:BK177)</f>
        <v>0</v>
      </c>
    </row>
    <row r="175" spans="2:65" s="1" customFormat="1" ht="57" customHeight="1">
      <c r="B175" s="34"/>
      <c r="C175" s="179" t="s">
        <v>278</v>
      </c>
      <c r="D175" s="179" t="s">
        <v>131</v>
      </c>
      <c r="E175" s="180" t="s">
        <v>960</v>
      </c>
      <c r="F175" s="181" t="s">
        <v>1162</v>
      </c>
      <c r="G175" s="182" t="s">
        <v>475</v>
      </c>
      <c r="H175" s="183">
        <v>5</v>
      </c>
      <c r="I175" s="184"/>
      <c r="J175" s="185">
        <f>ROUND(I175*H175,2)</f>
        <v>0</v>
      </c>
      <c r="K175" s="181" t="s">
        <v>22</v>
      </c>
      <c r="L175" s="54"/>
      <c r="M175" s="186" t="s">
        <v>22</v>
      </c>
      <c r="N175" s="187" t="s">
        <v>46</v>
      </c>
      <c r="O175" s="35"/>
      <c r="P175" s="188">
        <f>O175*H175</f>
        <v>0</v>
      </c>
      <c r="Q175" s="188">
        <v>0</v>
      </c>
      <c r="R175" s="188">
        <f>Q175*H175</f>
        <v>0</v>
      </c>
      <c r="S175" s="188">
        <v>0</v>
      </c>
      <c r="T175" s="189">
        <f>S175*H175</f>
        <v>0</v>
      </c>
      <c r="AR175" s="17" t="s">
        <v>220</v>
      </c>
      <c r="AT175" s="17" t="s">
        <v>131</v>
      </c>
      <c r="AU175" s="17" t="s">
        <v>84</v>
      </c>
      <c r="AY175" s="17" t="s">
        <v>130</v>
      </c>
      <c r="BE175" s="190">
        <f>IF(N175="základní",J175,0)</f>
        <v>0</v>
      </c>
      <c r="BF175" s="190">
        <f>IF(N175="snížená",J175,0)</f>
        <v>0</v>
      </c>
      <c r="BG175" s="190">
        <f>IF(N175="zákl. přenesená",J175,0)</f>
        <v>0</v>
      </c>
      <c r="BH175" s="190">
        <f>IF(N175="sníž. přenesená",J175,0)</f>
        <v>0</v>
      </c>
      <c r="BI175" s="190">
        <f>IF(N175="nulová",J175,0)</f>
        <v>0</v>
      </c>
      <c r="BJ175" s="17" t="s">
        <v>23</v>
      </c>
      <c r="BK175" s="190">
        <f>ROUND(I175*H175,2)</f>
        <v>0</v>
      </c>
      <c r="BL175" s="17" t="s">
        <v>220</v>
      </c>
      <c r="BM175" s="17" t="s">
        <v>962</v>
      </c>
    </row>
    <row r="176" spans="2:47" s="1" customFormat="1" ht="27">
      <c r="B176" s="34"/>
      <c r="C176" s="56"/>
      <c r="D176" s="205" t="s">
        <v>159</v>
      </c>
      <c r="E176" s="56"/>
      <c r="F176" s="206" t="s">
        <v>1134</v>
      </c>
      <c r="G176" s="56"/>
      <c r="H176" s="56"/>
      <c r="I176" s="152"/>
      <c r="J176" s="56"/>
      <c r="K176" s="56"/>
      <c r="L176" s="54"/>
      <c r="M176" s="71"/>
      <c r="N176" s="35"/>
      <c r="O176" s="35"/>
      <c r="P176" s="35"/>
      <c r="Q176" s="35"/>
      <c r="R176" s="35"/>
      <c r="S176" s="35"/>
      <c r="T176" s="72"/>
      <c r="AT176" s="17" t="s">
        <v>159</v>
      </c>
      <c r="AU176" s="17" t="s">
        <v>84</v>
      </c>
    </row>
    <row r="177" spans="2:51" s="11" customFormat="1" ht="13.5">
      <c r="B177" s="193"/>
      <c r="C177" s="194"/>
      <c r="D177" s="205" t="s">
        <v>146</v>
      </c>
      <c r="E177" s="218" t="s">
        <v>22</v>
      </c>
      <c r="F177" s="219" t="s">
        <v>1163</v>
      </c>
      <c r="G177" s="194"/>
      <c r="H177" s="220">
        <v>5</v>
      </c>
      <c r="I177" s="199"/>
      <c r="J177" s="194"/>
      <c r="K177" s="194"/>
      <c r="L177" s="200"/>
      <c r="M177" s="201"/>
      <c r="N177" s="202"/>
      <c r="O177" s="202"/>
      <c r="P177" s="202"/>
      <c r="Q177" s="202"/>
      <c r="R177" s="202"/>
      <c r="S177" s="202"/>
      <c r="T177" s="203"/>
      <c r="AT177" s="204" t="s">
        <v>146</v>
      </c>
      <c r="AU177" s="204" t="s">
        <v>84</v>
      </c>
      <c r="AV177" s="11" t="s">
        <v>84</v>
      </c>
      <c r="AW177" s="11" t="s">
        <v>38</v>
      </c>
      <c r="AX177" s="11" t="s">
        <v>23</v>
      </c>
      <c r="AY177" s="204" t="s">
        <v>130</v>
      </c>
    </row>
    <row r="178" spans="2:63" s="10" customFormat="1" ht="29.85" customHeight="1">
      <c r="B178" s="165"/>
      <c r="C178" s="166"/>
      <c r="D178" s="167" t="s">
        <v>74</v>
      </c>
      <c r="E178" s="191" t="s">
        <v>963</v>
      </c>
      <c r="F178" s="191" t="s">
        <v>964</v>
      </c>
      <c r="G178" s="166"/>
      <c r="H178" s="166"/>
      <c r="I178" s="169"/>
      <c r="J178" s="192">
        <f>BK178</f>
        <v>0</v>
      </c>
      <c r="K178" s="166"/>
      <c r="L178" s="171"/>
      <c r="M178" s="172"/>
      <c r="N178" s="173"/>
      <c r="O178" s="173"/>
      <c r="P178" s="174">
        <f>SUM(P179:P182)</f>
        <v>0</v>
      </c>
      <c r="Q178" s="173"/>
      <c r="R178" s="174">
        <f>SUM(R179:R182)</f>
        <v>0</v>
      </c>
      <c r="S178" s="173"/>
      <c r="T178" s="175">
        <f>SUM(T179:T182)</f>
        <v>0</v>
      </c>
      <c r="AR178" s="176" t="s">
        <v>84</v>
      </c>
      <c r="AT178" s="177" t="s">
        <v>74</v>
      </c>
      <c r="AU178" s="177" t="s">
        <v>23</v>
      </c>
      <c r="AY178" s="176" t="s">
        <v>130</v>
      </c>
      <c r="BK178" s="178">
        <f>SUM(BK179:BK182)</f>
        <v>0</v>
      </c>
    </row>
    <row r="179" spans="2:65" s="1" customFormat="1" ht="22.5" customHeight="1">
      <c r="B179" s="34"/>
      <c r="C179" s="179" t="s">
        <v>283</v>
      </c>
      <c r="D179" s="179" t="s">
        <v>131</v>
      </c>
      <c r="E179" s="180" t="s">
        <v>965</v>
      </c>
      <c r="F179" s="181" t="s">
        <v>966</v>
      </c>
      <c r="G179" s="182" t="s">
        <v>475</v>
      </c>
      <c r="H179" s="183">
        <v>5</v>
      </c>
      <c r="I179" s="184"/>
      <c r="J179" s="185">
        <f>ROUND(I179*H179,2)</f>
        <v>0</v>
      </c>
      <c r="K179" s="181" t="s">
        <v>22</v>
      </c>
      <c r="L179" s="54"/>
      <c r="M179" s="186" t="s">
        <v>22</v>
      </c>
      <c r="N179" s="187" t="s">
        <v>46</v>
      </c>
      <c r="O179" s="35"/>
      <c r="P179" s="188">
        <f>O179*H179</f>
        <v>0</v>
      </c>
      <c r="Q179" s="188">
        <v>0</v>
      </c>
      <c r="R179" s="188">
        <f>Q179*H179</f>
        <v>0</v>
      </c>
      <c r="S179" s="188">
        <v>0</v>
      </c>
      <c r="T179" s="189">
        <f>S179*H179</f>
        <v>0</v>
      </c>
      <c r="AR179" s="17" t="s">
        <v>220</v>
      </c>
      <c r="AT179" s="17" t="s">
        <v>131</v>
      </c>
      <c r="AU179" s="17" t="s">
        <v>84</v>
      </c>
      <c r="AY179" s="17" t="s">
        <v>130</v>
      </c>
      <c r="BE179" s="190">
        <f>IF(N179="základní",J179,0)</f>
        <v>0</v>
      </c>
      <c r="BF179" s="190">
        <f>IF(N179="snížená",J179,0)</f>
        <v>0</v>
      </c>
      <c r="BG179" s="190">
        <f>IF(N179="zákl. přenesená",J179,0)</f>
        <v>0</v>
      </c>
      <c r="BH179" s="190">
        <f>IF(N179="sníž. přenesená",J179,0)</f>
        <v>0</v>
      </c>
      <c r="BI179" s="190">
        <f>IF(N179="nulová",J179,0)</f>
        <v>0</v>
      </c>
      <c r="BJ179" s="17" t="s">
        <v>23</v>
      </c>
      <c r="BK179" s="190">
        <f>ROUND(I179*H179,2)</f>
        <v>0</v>
      </c>
      <c r="BL179" s="17" t="s">
        <v>220</v>
      </c>
      <c r="BM179" s="17" t="s">
        <v>967</v>
      </c>
    </row>
    <row r="180" spans="2:47" s="1" customFormat="1" ht="27">
      <c r="B180" s="34"/>
      <c r="C180" s="56"/>
      <c r="D180" s="205" t="s">
        <v>159</v>
      </c>
      <c r="E180" s="56"/>
      <c r="F180" s="206" t="s">
        <v>1143</v>
      </c>
      <c r="G180" s="56"/>
      <c r="H180" s="56"/>
      <c r="I180" s="152"/>
      <c r="J180" s="56"/>
      <c r="K180" s="56"/>
      <c r="L180" s="54"/>
      <c r="M180" s="71"/>
      <c r="N180" s="35"/>
      <c r="O180" s="35"/>
      <c r="P180" s="35"/>
      <c r="Q180" s="35"/>
      <c r="R180" s="35"/>
      <c r="S180" s="35"/>
      <c r="T180" s="72"/>
      <c r="AT180" s="17" t="s">
        <v>159</v>
      </c>
      <c r="AU180" s="17" t="s">
        <v>84</v>
      </c>
    </row>
    <row r="181" spans="2:51" s="11" customFormat="1" ht="13.5">
      <c r="B181" s="193"/>
      <c r="C181" s="194"/>
      <c r="D181" s="205" t="s">
        <v>146</v>
      </c>
      <c r="E181" s="218" t="s">
        <v>22</v>
      </c>
      <c r="F181" s="219" t="s">
        <v>1164</v>
      </c>
      <c r="G181" s="194"/>
      <c r="H181" s="220">
        <v>5</v>
      </c>
      <c r="I181" s="199"/>
      <c r="J181" s="194"/>
      <c r="K181" s="194"/>
      <c r="L181" s="200"/>
      <c r="M181" s="201"/>
      <c r="N181" s="202"/>
      <c r="O181" s="202"/>
      <c r="P181" s="202"/>
      <c r="Q181" s="202"/>
      <c r="R181" s="202"/>
      <c r="S181" s="202"/>
      <c r="T181" s="203"/>
      <c r="AT181" s="204" t="s">
        <v>146</v>
      </c>
      <c r="AU181" s="204" t="s">
        <v>84</v>
      </c>
      <c r="AV181" s="11" t="s">
        <v>84</v>
      </c>
      <c r="AW181" s="11" t="s">
        <v>38</v>
      </c>
      <c r="AX181" s="11" t="s">
        <v>75</v>
      </c>
      <c r="AY181" s="204" t="s">
        <v>130</v>
      </c>
    </row>
    <row r="182" spans="2:51" s="13" customFormat="1" ht="13.5">
      <c r="B182" s="221"/>
      <c r="C182" s="222"/>
      <c r="D182" s="205" t="s">
        <v>146</v>
      </c>
      <c r="E182" s="242" t="s">
        <v>22</v>
      </c>
      <c r="F182" s="243" t="s">
        <v>177</v>
      </c>
      <c r="G182" s="222"/>
      <c r="H182" s="244">
        <v>5</v>
      </c>
      <c r="I182" s="226"/>
      <c r="J182" s="222"/>
      <c r="K182" s="222"/>
      <c r="L182" s="227"/>
      <c r="M182" s="228"/>
      <c r="N182" s="229"/>
      <c r="O182" s="229"/>
      <c r="P182" s="229"/>
      <c r="Q182" s="229"/>
      <c r="R182" s="229"/>
      <c r="S182" s="229"/>
      <c r="T182" s="230"/>
      <c r="AT182" s="231" t="s">
        <v>146</v>
      </c>
      <c r="AU182" s="231" t="s">
        <v>84</v>
      </c>
      <c r="AV182" s="13" t="s">
        <v>135</v>
      </c>
      <c r="AW182" s="13" t="s">
        <v>38</v>
      </c>
      <c r="AX182" s="13" t="s">
        <v>23</v>
      </c>
      <c r="AY182" s="231" t="s">
        <v>130</v>
      </c>
    </row>
    <row r="183" spans="2:63" s="10" customFormat="1" ht="29.85" customHeight="1">
      <c r="B183" s="165"/>
      <c r="C183" s="166"/>
      <c r="D183" s="167" t="s">
        <v>74</v>
      </c>
      <c r="E183" s="191" t="s">
        <v>968</v>
      </c>
      <c r="F183" s="191" t="s">
        <v>969</v>
      </c>
      <c r="G183" s="166"/>
      <c r="H183" s="166"/>
      <c r="I183" s="169"/>
      <c r="J183" s="192">
        <f>BK183</f>
        <v>0</v>
      </c>
      <c r="K183" s="166"/>
      <c r="L183" s="171"/>
      <c r="M183" s="172"/>
      <c r="N183" s="173"/>
      <c r="O183" s="173"/>
      <c r="P183" s="174">
        <f>SUM(P184:P229)</f>
        <v>0</v>
      </c>
      <c r="Q183" s="173"/>
      <c r="R183" s="174">
        <f>SUM(R184:R229)</f>
        <v>0.7919999999999999</v>
      </c>
      <c r="S183" s="173"/>
      <c r="T183" s="175">
        <f>SUM(T184:T229)</f>
        <v>0.1604</v>
      </c>
      <c r="AR183" s="176" t="s">
        <v>84</v>
      </c>
      <c r="AT183" s="177" t="s">
        <v>74</v>
      </c>
      <c r="AU183" s="177" t="s">
        <v>23</v>
      </c>
      <c r="AY183" s="176" t="s">
        <v>130</v>
      </c>
      <c r="BK183" s="178">
        <f>SUM(BK184:BK229)</f>
        <v>0</v>
      </c>
    </row>
    <row r="184" spans="2:65" s="1" customFormat="1" ht="31.5" customHeight="1">
      <c r="B184" s="34"/>
      <c r="C184" s="179" t="s">
        <v>287</v>
      </c>
      <c r="D184" s="179" t="s">
        <v>131</v>
      </c>
      <c r="E184" s="180" t="s">
        <v>970</v>
      </c>
      <c r="F184" s="181" t="s">
        <v>1165</v>
      </c>
      <c r="G184" s="182" t="s">
        <v>475</v>
      </c>
      <c r="H184" s="183">
        <v>1</v>
      </c>
      <c r="I184" s="184"/>
      <c r="J184" s="185">
        <f>ROUND(I184*H184,2)</f>
        <v>0</v>
      </c>
      <c r="K184" s="181" t="s">
        <v>22</v>
      </c>
      <c r="L184" s="54"/>
      <c r="M184" s="186" t="s">
        <v>22</v>
      </c>
      <c r="N184" s="187" t="s">
        <v>46</v>
      </c>
      <c r="O184" s="35"/>
      <c r="P184" s="188">
        <f>O184*H184</f>
        <v>0</v>
      </c>
      <c r="Q184" s="188">
        <v>0</v>
      </c>
      <c r="R184" s="188">
        <f>Q184*H184</f>
        <v>0</v>
      </c>
      <c r="S184" s="188">
        <v>0.01</v>
      </c>
      <c r="T184" s="189">
        <f>S184*H184</f>
        <v>0.01</v>
      </c>
      <c r="AR184" s="17" t="s">
        <v>488</v>
      </c>
      <c r="AT184" s="17" t="s">
        <v>131</v>
      </c>
      <c r="AU184" s="17" t="s">
        <v>84</v>
      </c>
      <c r="AY184" s="17" t="s">
        <v>130</v>
      </c>
      <c r="BE184" s="190">
        <f>IF(N184="základní",J184,0)</f>
        <v>0</v>
      </c>
      <c r="BF184" s="190">
        <f>IF(N184="snížená",J184,0)</f>
        <v>0</v>
      </c>
      <c r="BG184" s="190">
        <f>IF(N184="zákl. přenesená",J184,0)</f>
        <v>0</v>
      </c>
      <c r="BH184" s="190">
        <f>IF(N184="sníž. přenesená",J184,0)</f>
        <v>0</v>
      </c>
      <c r="BI184" s="190">
        <f>IF(N184="nulová",J184,0)</f>
        <v>0</v>
      </c>
      <c r="BJ184" s="17" t="s">
        <v>23</v>
      </c>
      <c r="BK184" s="190">
        <f>ROUND(I184*H184,2)</f>
        <v>0</v>
      </c>
      <c r="BL184" s="17" t="s">
        <v>488</v>
      </c>
      <c r="BM184" s="17" t="s">
        <v>972</v>
      </c>
    </row>
    <row r="185" spans="2:47" s="1" customFormat="1" ht="27">
      <c r="B185" s="34"/>
      <c r="C185" s="56"/>
      <c r="D185" s="205" t="s">
        <v>159</v>
      </c>
      <c r="E185" s="56"/>
      <c r="F185" s="206" t="s">
        <v>1143</v>
      </c>
      <c r="G185" s="56"/>
      <c r="H185" s="56"/>
      <c r="I185" s="152"/>
      <c r="J185" s="56"/>
      <c r="K185" s="56"/>
      <c r="L185" s="54"/>
      <c r="M185" s="71"/>
      <c r="N185" s="35"/>
      <c r="O185" s="35"/>
      <c r="P185" s="35"/>
      <c r="Q185" s="35"/>
      <c r="R185" s="35"/>
      <c r="S185" s="35"/>
      <c r="T185" s="72"/>
      <c r="AT185" s="17" t="s">
        <v>159</v>
      </c>
      <c r="AU185" s="17" t="s">
        <v>84</v>
      </c>
    </row>
    <row r="186" spans="2:51" s="11" customFormat="1" ht="13.5">
      <c r="B186" s="193"/>
      <c r="C186" s="194"/>
      <c r="D186" s="195" t="s">
        <v>146</v>
      </c>
      <c r="E186" s="196" t="s">
        <v>22</v>
      </c>
      <c r="F186" s="197" t="s">
        <v>23</v>
      </c>
      <c r="G186" s="194"/>
      <c r="H186" s="198">
        <v>1</v>
      </c>
      <c r="I186" s="199"/>
      <c r="J186" s="194"/>
      <c r="K186" s="194"/>
      <c r="L186" s="200"/>
      <c r="M186" s="201"/>
      <c r="N186" s="202"/>
      <c r="O186" s="202"/>
      <c r="P186" s="202"/>
      <c r="Q186" s="202"/>
      <c r="R186" s="202"/>
      <c r="S186" s="202"/>
      <c r="T186" s="203"/>
      <c r="AT186" s="204" t="s">
        <v>146</v>
      </c>
      <c r="AU186" s="204" t="s">
        <v>84</v>
      </c>
      <c r="AV186" s="11" t="s">
        <v>84</v>
      </c>
      <c r="AW186" s="11" t="s">
        <v>38</v>
      </c>
      <c r="AX186" s="11" t="s">
        <v>23</v>
      </c>
      <c r="AY186" s="204" t="s">
        <v>130</v>
      </c>
    </row>
    <row r="187" spans="2:65" s="1" customFormat="1" ht="22.5" customHeight="1">
      <c r="B187" s="34"/>
      <c r="C187" s="179" t="s">
        <v>292</v>
      </c>
      <c r="D187" s="179" t="s">
        <v>131</v>
      </c>
      <c r="E187" s="180" t="s">
        <v>1166</v>
      </c>
      <c r="F187" s="181" t="s">
        <v>1167</v>
      </c>
      <c r="G187" s="182" t="s">
        <v>475</v>
      </c>
      <c r="H187" s="183">
        <v>1</v>
      </c>
      <c r="I187" s="184"/>
      <c r="J187" s="185">
        <f>ROUND(I187*H187,2)</f>
        <v>0</v>
      </c>
      <c r="K187" s="181" t="s">
        <v>22</v>
      </c>
      <c r="L187" s="54"/>
      <c r="M187" s="186" t="s">
        <v>22</v>
      </c>
      <c r="N187" s="187" t="s">
        <v>46</v>
      </c>
      <c r="O187" s="35"/>
      <c r="P187" s="188">
        <f>O187*H187</f>
        <v>0</v>
      </c>
      <c r="Q187" s="188">
        <v>0</v>
      </c>
      <c r="R187" s="188">
        <f>Q187*H187</f>
        <v>0</v>
      </c>
      <c r="S187" s="188">
        <v>0.0752</v>
      </c>
      <c r="T187" s="189">
        <f>S187*H187</f>
        <v>0.0752</v>
      </c>
      <c r="AR187" s="17" t="s">
        <v>220</v>
      </c>
      <c r="AT187" s="17" t="s">
        <v>131</v>
      </c>
      <c r="AU187" s="17" t="s">
        <v>84</v>
      </c>
      <c r="AY187" s="17" t="s">
        <v>130</v>
      </c>
      <c r="BE187" s="190">
        <f>IF(N187="základní",J187,0)</f>
        <v>0</v>
      </c>
      <c r="BF187" s="190">
        <f>IF(N187="snížená",J187,0)</f>
        <v>0</v>
      </c>
      <c r="BG187" s="190">
        <f>IF(N187="zákl. přenesená",J187,0)</f>
        <v>0</v>
      </c>
      <c r="BH187" s="190">
        <f>IF(N187="sníž. přenesená",J187,0)</f>
        <v>0</v>
      </c>
      <c r="BI187" s="190">
        <f>IF(N187="nulová",J187,0)</f>
        <v>0</v>
      </c>
      <c r="BJ187" s="17" t="s">
        <v>23</v>
      </c>
      <c r="BK187" s="190">
        <f>ROUND(I187*H187,2)</f>
        <v>0</v>
      </c>
      <c r="BL187" s="17" t="s">
        <v>220</v>
      </c>
      <c r="BM187" s="17" t="s">
        <v>1168</v>
      </c>
    </row>
    <row r="188" spans="2:47" s="1" customFormat="1" ht="27">
      <c r="B188" s="34"/>
      <c r="C188" s="56"/>
      <c r="D188" s="205" t="s">
        <v>159</v>
      </c>
      <c r="E188" s="56"/>
      <c r="F188" s="206" t="s">
        <v>1134</v>
      </c>
      <c r="G188" s="56"/>
      <c r="H188" s="56"/>
      <c r="I188" s="152"/>
      <c r="J188" s="56"/>
      <c r="K188" s="56"/>
      <c r="L188" s="54"/>
      <c r="M188" s="71"/>
      <c r="N188" s="35"/>
      <c r="O188" s="35"/>
      <c r="P188" s="35"/>
      <c r="Q188" s="35"/>
      <c r="R188" s="35"/>
      <c r="S188" s="35"/>
      <c r="T188" s="72"/>
      <c r="AT188" s="17" t="s">
        <v>159</v>
      </c>
      <c r="AU188" s="17" t="s">
        <v>84</v>
      </c>
    </row>
    <row r="189" spans="2:51" s="11" customFormat="1" ht="13.5">
      <c r="B189" s="193"/>
      <c r="C189" s="194"/>
      <c r="D189" s="195" t="s">
        <v>146</v>
      </c>
      <c r="E189" s="196" t="s">
        <v>22</v>
      </c>
      <c r="F189" s="197" t="s">
        <v>23</v>
      </c>
      <c r="G189" s="194"/>
      <c r="H189" s="198">
        <v>1</v>
      </c>
      <c r="I189" s="199"/>
      <c r="J189" s="194"/>
      <c r="K189" s="194"/>
      <c r="L189" s="200"/>
      <c r="M189" s="201"/>
      <c r="N189" s="202"/>
      <c r="O189" s="202"/>
      <c r="P189" s="202"/>
      <c r="Q189" s="202"/>
      <c r="R189" s="202"/>
      <c r="S189" s="202"/>
      <c r="T189" s="203"/>
      <c r="AT189" s="204" t="s">
        <v>146</v>
      </c>
      <c r="AU189" s="204" t="s">
        <v>84</v>
      </c>
      <c r="AV189" s="11" t="s">
        <v>84</v>
      </c>
      <c r="AW189" s="11" t="s">
        <v>38</v>
      </c>
      <c r="AX189" s="11" t="s">
        <v>23</v>
      </c>
      <c r="AY189" s="204" t="s">
        <v>130</v>
      </c>
    </row>
    <row r="190" spans="2:65" s="1" customFormat="1" ht="31.5" customHeight="1">
      <c r="B190" s="34"/>
      <c r="C190" s="179" t="s">
        <v>298</v>
      </c>
      <c r="D190" s="179" t="s">
        <v>131</v>
      </c>
      <c r="E190" s="180" t="s">
        <v>973</v>
      </c>
      <c r="F190" s="181" t="s">
        <v>974</v>
      </c>
      <c r="G190" s="182" t="s">
        <v>475</v>
      </c>
      <c r="H190" s="183">
        <v>1</v>
      </c>
      <c r="I190" s="184"/>
      <c r="J190" s="185">
        <f>ROUND(I190*H190,2)</f>
        <v>0</v>
      </c>
      <c r="K190" s="181" t="s">
        <v>22</v>
      </c>
      <c r="L190" s="54"/>
      <c r="M190" s="186" t="s">
        <v>22</v>
      </c>
      <c r="N190" s="187" t="s">
        <v>46</v>
      </c>
      <c r="O190" s="35"/>
      <c r="P190" s="188">
        <f>O190*H190</f>
        <v>0</v>
      </c>
      <c r="Q190" s="188">
        <v>0</v>
      </c>
      <c r="R190" s="188">
        <f>Q190*H190</f>
        <v>0</v>
      </c>
      <c r="S190" s="188">
        <v>0.0752</v>
      </c>
      <c r="T190" s="189">
        <f>S190*H190</f>
        <v>0.0752</v>
      </c>
      <c r="AR190" s="17" t="s">
        <v>220</v>
      </c>
      <c r="AT190" s="17" t="s">
        <v>131</v>
      </c>
      <c r="AU190" s="17" t="s">
        <v>84</v>
      </c>
      <c r="AY190" s="17" t="s">
        <v>130</v>
      </c>
      <c r="BE190" s="190">
        <f>IF(N190="základní",J190,0)</f>
        <v>0</v>
      </c>
      <c r="BF190" s="190">
        <f>IF(N190="snížená",J190,0)</f>
        <v>0</v>
      </c>
      <c r="BG190" s="190">
        <f>IF(N190="zákl. přenesená",J190,0)</f>
        <v>0</v>
      </c>
      <c r="BH190" s="190">
        <f>IF(N190="sníž. přenesená",J190,0)</f>
        <v>0</v>
      </c>
      <c r="BI190" s="190">
        <f>IF(N190="nulová",J190,0)</f>
        <v>0</v>
      </c>
      <c r="BJ190" s="17" t="s">
        <v>23</v>
      </c>
      <c r="BK190" s="190">
        <f>ROUND(I190*H190,2)</f>
        <v>0</v>
      </c>
      <c r="BL190" s="17" t="s">
        <v>220</v>
      </c>
      <c r="BM190" s="17" t="s">
        <v>975</v>
      </c>
    </row>
    <row r="191" spans="2:47" s="1" customFormat="1" ht="27">
      <c r="B191" s="34"/>
      <c r="C191" s="56"/>
      <c r="D191" s="205" t="s">
        <v>159</v>
      </c>
      <c r="E191" s="56"/>
      <c r="F191" s="206" t="s">
        <v>1134</v>
      </c>
      <c r="G191" s="56"/>
      <c r="H191" s="56"/>
      <c r="I191" s="152"/>
      <c r="J191" s="56"/>
      <c r="K191" s="56"/>
      <c r="L191" s="54"/>
      <c r="M191" s="71"/>
      <c r="N191" s="35"/>
      <c r="O191" s="35"/>
      <c r="P191" s="35"/>
      <c r="Q191" s="35"/>
      <c r="R191" s="35"/>
      <c r="S191" s="35"/>
      <c r="T191" s="72"/>
      <c r="AT191" s="17" t="s">
        <v>159</v>
      </c>
      <c r="AU191" s="17" t="s">
        <v>84</v>
      </c>
    </row>
    <row r="192" spans="2:51" s="11" customFormat="1" ht="13.5">
      <c r="B192" s="193"/>
      <c r="C192" s="194"/>
      <c r="D192" s="195" t="s">
        <v>146</v>
      </c>
      <c r="E192" s="196" t="s">
        <v>22</v>
      </c>
      <c r="F192" s="197" t="s">
        <v>23</v>
      </c>
      <c r="G192" s="194"/>
      <c r="H192" s="198">
        <v>1</v>
      </c>
      <c r="I192" s="199"/>
      <c r="J192" s="194"/>
      <c r="K192" s="194"/>
      <c r="L192" s="200"/>
      <c r="M192" s="201"/>
      <c r="N192" s="202"/>
      <c r="O192" s="202"/>
      <c r="P192" s="202"/>
      <c r="Q192" s="202"/>
      <c r="R192" s="202"/>
      <c r="S192" s="202"/>
      <c r="T192" s="203"/>
      <c r="AT192" s="204" t="s">
        <v>146</v>
      </c>
      <c r="AU192" s="204" t="s">
        <v>84</v>
      </c>
      <c r="AV192" s="11" t="s">
        <v>84</v>
      </c>
      <c r="AW192" s="11" t="s">
        <v>38</v>
      </c>
      <c r="AX192" s="11" t="s">
        <v>23</v>
      </c>
      <c r="AY192" s="204" t="s">
        <v>130</v>
      </c>
    </row>
    <row r="193" spans="2:65" s="1" customFormat="1" ht="22.5" customHeight="1">
      <c r="B193" s="34"/>
      <c r="C193" s="179" t="s">
        <v>303</v>
      </c>
      <c r="D193" s="179" t="s">
        <v>131</v>
      </c>
      <c r="E193" s="180" t="s">
        <v>976</v>
      </c>
      <c r="F193" s="181" t="s">
        <v>977</v>
      </c>
      <c r="G193" s="182" t="s">
        <v>274</v>
      </c>
      <c r="H193" s="183">
        <v>32</v>
      </c>
      <c r="I193" s="184"/>
      <c r="J193" s="185">
        <f>ROUND(I193*H193,2)</f>
        <v>0</v>
      </c>
      <c r="K193" s="181" t="s">
        <v>22</v>
      </c>
      <c r="L193" s="54"/>
      <c r="M193" s="186" t="s">
        <v>22</v>
      </c>
      <c r="N193" s="187" t="s">
        <v>46</v>
      </c>
      <c r="O193" s="35"/>
      <c r="P193" s="188">
        <f>O193*H193</f>
        <v>0</v>
      </c>
      <c r="Q193" s="188">
        <v>0</v>
      </c>
      <c r="R193" s="188">
        <f>Q193*H193</f>
        <v>0</v>
      </c>
      <c r="S193" s="188">
        <v>0</v>
      </c>
      <c r="T193" s="189">
        <f>S193*H193</f>
        <v>0</v>
      </c>
      <c r="AR193" s="17" t="s">
        <v>488</v>
      </c>
      <c r="AT193" s="17" t="s">
        <v>131</v>
      </c>
      <c r="AU193" s="17" t="s">
        <v>84</v>
      </c>
      <c r="AY193" s="17" t="s">
        <v>130</v>
      </c>
      <c r="BE193" s="190">
        <f>IF(N193="základní",J193,0)</f>
        <v>0</v>
      </c>
      <c r="BF193" s="190">
        <f>IF(N193="snížená",J193,0)</f>
        <v>0</v>
      </c>
      <c r="BG193" s="190">
        <f>IF(N193="zákl. přenesená",J193,0)</f>
        <v>0</v>
      </c>
      <c r="BH193" s="190">
        <f>IF(N193="sníž. přenesená",J193,0)</f>
        <v>0</v>
      </c>
      <c r="BI193" s="190">
        <f>IF(N193="nulová",J193,0)</f>
        <v>0</v>
      </c>
      <c r="BJ193" s="17" t="s">
        <v>23</v>
      </c>
      <c r="BK193" s="190">
        <f>ROUND(I193*H193,2)</f>
        <v>0</v>
      </c>
      <c r="BL193" s="17" t="s">
        <v>488</v>
      </c>
      <c r="BM193" s="17" t="s">
        <v>978</v>
      </c>
    </row>
    <row r="194" spans="2:51" s="11" customFormat="1" ht="13.5">
      <c r="B194" s="193"/>
      <c r="C194" s="194"/>
      <c r="D194" s="195" t="s">
        <v>146</v>
      </c>
      <c r="E194" s="196" t="s">
        <v>22</v>
      </c>
      <c r="F194" s="197" t="s">
        <v>308</v>
      </c>
      <c r="G194" s="194"/>
      <c r="H194" s="198">
        <v>32</v>
      </c>
      <c r="I194" s="199"/>
      <c r="J194" s="194"/>
      <c r="K194" s="194"/>
      <c r="L194" s="200"/>
      <c r="M194" s="201"/>
      <c r="N194" s="202"/>
      <c r="O194" s="202"/>
      <c r="P194" s="202"/>
      <c r="Q194" s="202"/>
      <c r="R194" s="202"/>
      <c r="S194" s="202"/>
      <c r="T194" s="203"/>
      <c r="AT194" s="204" t="s">
        <v>146</v>
      </c>
      <c r="AU194" s="204" t="s">
        <v>84</v>
      </c>
      <c r="AV194" s="11" t="s">
        <v>84</v>
      </c>
      <c r="AW194" s="11" t="s">
        <v>38</v>
      </c>
      <c r="AX194" s="11" t="s">
        <v>23</v>
      </c>
      <c r="AY194" s="204" t="s">
        <v>130</v>
      </c>
    </row>
    <row r="195" spans="2:65" s="1" customFormat="1" ht="31.5" customHeight="1">
      <c r="B195" s="34"/>
      <c r="C195" s="179" t="s">
        <v>308</v>
      </c>
      <c r="D195" s="179" t="s">
        <v>131</v>
      </c>
      <c r="E195" s="180" t="s">
        <v>981</v>
      </c>
      <c r="F195" s="181" t="s">
        <v>982</v>
      </c>
      <c r="G195" s="182" t="s">
        <v>155</v>
      </c>
      <c r="H195" s="183">
        <v>1</v>
      </c>
      <c r="I195" s="184"/>
      <c r="J195" s="185">
        <f>ROUND(I195*H195,2)</f>
        <v>0</v>
      </c>
      <c r="K195" s="181" t="s">
        <v>22</v>
      </c>
      <c r="L195" s="54"/>
      <c r="M195" s="186" t="s">
        <v>22</v>
      </c>
      <c r="N195" s="187" t="s">
        <v>46</v>
      </c>
      <c r="O195" s="35"/>
      <c r="P195" s="188">
        <f>O195*H195</f>
        <v>0</v>
      </c>
      <c r="Q195" s="188">
        <v>0</v>
      </c>
      <c r="R195" s="188">
        <f>Q195*H195</f>
        <v>0</v>
      </c>
      <c r="S195" s="188">
        <v>0</v>
      </c>
      <c r="T195" s="189">
        <f>S195*H195</f>
        <v>0</v>
      </c>
      <c r="AR195" s="17" t="s">
        <v>488</v>
      </c>
      <c r="AT195" s="17" t="s">
        <v>131</v>
      </c>
      <c r="AU195" s="17" t="s">
        <v>84</v>
      </c>
      <c r="AY195" s="17" t="s">
        <v>130</v>
      </c>
      <c r="BE195" s="190">
        <f>IF(N195="základní",J195,0)</f>
        <v>0</v>
      </c>
      <c r="BF195" s="190">
        <f>IF(N195="snížená",J195,0)</f>
        <v>0</v>
      </c>
      <c r="BG195" s="190">
        <f>IF(N195="zákl. přenesená",J195,0)</f>
        <v>0</v>
      </c>
      <c r="BH195" s="190">
        <f>IF(N195="sníž. přenesená",J195,0)</f>
        <v>0</v>
      </c>
      <c r="BI195" s="190">
        <f>IF(N195="nulová",J195,0)</f>
        <v>0</v>
      </c>
      <c r="BJ195" s="17" t="s">
        <v>23</v>
      </c>
      <c r="BK195" s="190">
        <f>ROUND(I195*H195,2)</f>
        <v>0</v>
      </c>
      <c r="BL195" s="17" t="s">
        <v>488</v>
      </c>
      <c r="BM195" s="17" t="s">
        <v>983</v>
      </c>
    </row>
    <row r="196" spans="2:47" s="1" customFormat="1" ht="27">
      <c r="B196" s="34"/>
      <c r="C196" s="56"/>
      <c r="D196" s="205" t="s">
        <v>159</v>
      </c>
      <c r="E196" s="56"/>
      <c r="F196" s="206" t="s">
        <v>1143</v>
      </c>
      <c r="G196" s="56"/>
      <c r="H196" s="56"/>
      <c r="I196" s="152"/>
      <c r="J196" s="56"/>
      <c r="K196" s="56"/>
      <c r="L196" s="54"/>
      <c r="M196" s="71"/>
      <c r="N196" s="35"/>
      <c r="O196" s="35"/>
      <c r="P196" s="35"/>
      <c r="Q196" s="35"/>
      <c r="R196" s="35"/>
      <c r="S196" s="35"/>
      <c r="T196" s="72"/>
      <c r="AT196" s="17" t="s">
        <v>159</v>
      </c>
      <c r="AU196" s="17" t="s">
        <v>84</v>
      </c>
    </row>
    <row r="197" spans="2:51" s="11" customFormat="1" ht="13.5">
      <c r="B197" s="193"/>
      <c r="C197" s="194"/>
      <c r="D197" s="195" t="s">
        <v>146</v>
      </c>
      <c r="E197" s="196" t="s">
        <v>22</v>
      </c>
      <c r="F197" s="197" t="s">
        <v>23</v>
      </c>
      <c r="G197" s="194"/>
      <c r="H197" s="198">
        <v>1</v>
      </c>
      <c r="I197" s="199"/>
      <c r="J197" s="194"/>
      <c r="K197" s="194"/>
      <c r="L197" s="200"/>
      <c r="M197" s="201"/>
      <c r="N197" s="202"/>
      <c r="O197" s="202"/>
      <c r="P197" s="202"/>
      <c r="Q197" s="202"/>
      <c r="R197" s="202"/>
      <c r="S197" s="202"/>
      <c r="T197" s="203"/>
      <c r="AT197" s="204" t="s">
        <v>146</v>
      </c>
      <c r="AU197" s="204" t="s">
        <v>84</v>
      </c>
      <c r="AV197" s="11" t="s">
        <v>84</v>
      </c>
      <c r="AW197" s="11" t="s">
        <v>38</v>
      </c>
      <c r="AX197" s="11" t="s">
        <v>23</v>
      </c>
      <c r="AY197" s="204" t="s">
        <v>130</v>
      </c>
    </row>
    <row r="198" spans="2:65" s="1" customFormat="1" ht="31.5" customHeight="1">
      <c r="B198" s="34"/>
      <c r="C198" s="179" t="s">
        <v>314</v>
      </c>
      <c r="D198" s="179" t="s">
        <v>131</v>
      </c>
      <c r="E198" s="180" t="s">
        <v>984</v>
      </c>
      <c r="F198" s="181" t="s">
        <v>985</v>
      </c>
      <c r="G198" s="182" t="s">
        <v>475</v>
      </c>
      <c r="H198" s="183">
        <v>4</v>
      </c>
      <c r="I198" s="184"/>
      <c r="J198" s="185">
        <f>ROUND(I198*H198,2)</f>
        <v>0</v>
      </c>
      <c r="K198" s="181" t="s">
        <v>140</v>
      </c>
      <c r="L198" s="54"/>
      <c r="M198" s="186" t="s">
        <v>22</v>
      </c>
      <c r="N198" s="187" t="s">
        <v>46</v>
      </c>
      <c r="O198" s="35"/>
      <c r="P198" s="188">
        <f>O198*H198</f>
        <v>0</v>
      </c>
      <c r="Q198" s="188">
        <v>0</v>
      </c>
      <c r="R198" s="188">
        <f>Q198*H198</f>
        <v>0</v>
      </c>
      <c r="S198" s="188">
        <v>0</v>
      </c>
      <c r="T198" s="189">
        <f>S198*H198</f>
        <v>0</v>
      </c>
      <c r="AR198" s="17" t="s">
        <v>220</v>
      </c>
      <c r="AT198" s="17" t="s">
        <v>131</v>
      </c>
      <c r="AU198" s="17" t="s">
        <v>84</v>
      </c>
      <c r="AY198" s="17" t="s">
        <v>130</v>
      </c>
      <c r="BE198" s="190">
        <f>IF(N198="základní",J198,0)</f>
        <v>0</v>
      </c>
      <c r="BF198" s="190">
        <f>IF(N198="snížená",J198,0)</f>
        <v>0</v>
      </c>
      <c r="BG198" s="190">
        <f>IF(N198="zákl. přenesená",J198,0)</f>
        <v>0</v>
      </c>
      <c r="BH198" s="190">
        <f>IF(N198="sníž. přenesená",J198,0)</f>
        <v>0</v>
      </c>
      <c r="BI198" s="190">
        <f>IF(N198="nulová",J198,0)</f>
        <v>0</v>
      </c>
      <c r="BJ198" s="17" t="s">
        <v>23</v>
      </c>
      <c r="BK198" s="190">
        <f>ROUND(I198*H198,2)</f>
        <v>0</v>
      </c>
      <c r="BL198" s="17" t="s">
        <v>220</v>
      </c>
      <c r="BM198" s="17" t="s">
        <v>986</v>
      </c>
    </row>
    <row r="199" spans="2:51" s="11" customFormat="1" ht="13.5">
      <c r="B199" s="193"/>
      <c r="C199" s="194"/>
      <c r="D199" s="195" t="s">
        <v>146</v>
      </c>
      <c r="E199" s="196" t="s">
        <v>22</v>
      </c>
      <c r="F199" s="197" t="s">
        <v>1169</v>
      </c>
      <c r="G199" s="194"/>
      <c r="H199" s="198">
        <v>4</v>
      </c>
      <c r="I199" s="199"/>
      <c r="J199" s="194"/>
      <c r="K199" s="194"/>
      <c r="L199" s="200"/>
      <c r="M199" s="201"/>
      <c r="N199" s="202"/>
      <c r="O199" s="202"/>
      <c r="P199" s="202"/>
      <c r="Q199" s="202"/>
      <c r="R199" s="202"/>
      <c r="S199" s="202"/>
      <c r="T199" s="203"/>
      <c r="AT199" s="204" t="s">
        <v>146</v>
      </c>
      <c r="AU199" s="204" t="s">
        <v>84</v>
      </c>
      <c r="AV199" s="11" t="s">
        <v>84</v>
      </c>
      <c r="AW199" s="11" t="s">
        <v>38</v>
      </c>
      <c r="AX199" s="11" t="s">
        <v>23</v>
      </c>
      <c r="AY199" s="204" t="s">
        <v>130</v>
      </c>
    </row>
    <row r="200" spans="2:65" s="1" customFormat="1" ht="31.5" customHeight="1">
      <c r="B200" s="34"/>
      <c r="C200" s="232" t="s">
        <v>320</v>
      </c>
      <c r="D200" s="232" t="s">
        <v>321</v>
      </c>
      <c r="E200" s="233" t="s">
        <v>1170</v>
      </c>
      <c r="F200" s="234" t="s">
        <v>1171</v>
      </c>
      <c r="G200" s="235" t="s">
        <v>475</v>
      </c>
      <c r="H200" s="236">
        <v>1</v>
      </c>
      <c r="I200" s="237"/>
      <c r="J200" s="238">
        <f>ROUND(I200*H200,2)</f>
        <v>0</v>
      </c>
      <c r="K200" s="234" t="s">
        <v>22</v>
      </c>
      <c r="L200" s="239"/>
      <c r="M200" s="240" t="s">
        <v>22</v>
      </c>
      <c r="N200" s="241" t="s">
        <v>46</v>
      </c>
      <c r="O200" s="35"/>
      <c r="P200" s="188">
        <f>O200*H200</f>
        <v>0</v>
      </c>
      <c r="Q200" s="188">
        <v>0.094</v>
      </c>
      <c r="R200" s="188">
        <f>Q200*H200</f>
        <v>0.094</v>
      </c>
      <c r="S200" s="188">
        <v>0</v>
      </c>
      <c r="T200" s="189">
        <f>S200*H200</f>
        <v>0</v>
      </c>
      <c r="AR200" s="17" t="s">
        <v>308</v>
      </c>
      <c r="AT200" s="17" t="s">
        <v>321</v>
      </c>
      <c r="AU200" s="17" t="s">
        <v>84</v>
      </c>
      <c r="AY200" s="17" t="s">
        <v>130</v>
      </c>
      <c r="BE200" s="190">
        <f>IF(N200="základní",J200,0)</f>
        <v>0</v>
      </c>
      <c r="BF200" s="190">
        <f>IF(N200="snížená",J200,0)</f>
        <v>0</v>
      </c>
      <c r="BG200" s="190">
        <f>IF(N200="zákl. přenesená",J200,0)</f>
        <v>0</v>
      </c>
      <c r="BH200" s="190">
        <f>IF(N200="sníž. přenesená",J200,0)</f>
        <v>0</v>
      </c>
      <c r="BI200" s="190">
        <f>IF(N200="nulová",J200,0)</f>
        <v>0</v>
      </c>
      <c r="BJ200" s="17" t="s">
        <v>23</v>
      </c>
      <c r="BK200" s="190">
        <f>ROUND(I200*H200,2)</f>
        <v>0</v>
      </c>
      <c r="BL200" s="17" t="s">
        <v>220</v>
      </c>
      <c r="BM200" s="17" t="s">
        <v>1172</v>
      </c>
    </row>
    <row r="201" spans="2:47" s="1" customFormat="1" ht="27">
      <c r="B201" s="34"/>
      <c r="C201" s="56"/>
      <c r="D201" s="205" t="s">
        <v>159</v>
      </c>
      <c r="E201" s="56"/>
      <c r="F201" s="206" t="s">
        <v>1134</v>
      </c>
      <c r="G201" s="56"/>
      <c r="H201" s="56"/>
      <c r="I201" s="152"/>
      <c r="J201" s="56"/>
      <c r="K201" s="56"/>
      <c r="L201" s="54"/>
      <c r="M201" s="71"/>
      <c r="N201" s="35"/>
      <c r="O201" s="35"/>
      <c r="P201" s="35"/>
      <c r="Q201" s="35"/>
      <c r="R201" s="35"/>
      <c r="S201" s="35"/>
      <c r="T201" s="72"/>
      <c r="AT201" s="17" t="s">
        <v>159</v>
      </c>
      <c r="AU201" s="17" t="s">
        <v>84</v>
      </c>
    </row>
    <row r="202" spans="2:51" s="11" customFormat="1" ht="13.5">
      <c r="B202" s="193"/>
      <c r="C202" s="194"/>
      <c r="D202" s="195" t="s">
        <v>146</v>
      </c>
      <c r="E202" s="196" t="s">
        <v>22</v>
      </c>
      <c r="F202" s="197" t="s">
        <v>23</v>
      </c>
      <c r="G202" s="194"/>
      <c r="H202" s="198">
        <v>1</v>
      </c>
      <c r="I202" s="199"/>
      <c r="J202" s="194"/>
      <c r="K202" s="194"/>
      <c r="L202" s="200"/>
      <c r="M202" s="201"/>
      <c r="N202" s="202"/>
      <c r="O202" s="202"/>
      <c r="P202" s="202"/>
      <c r="Q202" s="202"/>
      <c r="R202" s="202"/>
      <c r="S202" s="202"/>
      <c r="T202" s="203"/>
      <c r="AT202" s="204" t="s">
        <v>146</v>
      </c>
      <c r="AU202" s="204" t="s">
        <v>84</v>
      </c>
      <c r="AV202" s="11" t="s">
        <v>84</v>
      </c>
      <c r="AW202" s="11" t="s">
        <v>38</v>
      </c>
      <c r="AX202" s="11" t="s">
        <v>23</v>
      </c>
      <c r="AY202" s="204" t="s">
        <v>130</v>
      </c>
    </row>
    <row r="203" spans="2:65" s="1" customFormat="1" ht="22.5" customHeight="1">
      <c r="B203" s="34"/>
      <c r="C203" s="232" t="s">
        <v>327</v>
      </c>
      <c r="D203" s="232" t="s">
        <v>321</v>
      </c>
      <c r="E203" s="233" t="s">
        <v>1173</v>
      </c>
      <c r="F203" s="234" t="s">
        <v>1174</v>
      </c>
      <c r="G203" s="235" t="s">
        <v>475</v>
      </c>
      <c r="H203" s="236">
        <v>2</v>
      </c>
      <c r="I203" s="237"/>
      <c r="J203" s="238">
        <f>ROUND(I203*H203,2)</f>
        <v>0</v>
      </c>
      <c r="K203" s="234" t="s">
        <v>22</v>
      </c>
      <c r="L203" s="239"/>
      <c r="M203" s="240" t="s">
        <v>22</v>
      </c>
      <c r="N203" s="241" t="s">
        <v>46</v>
      </c>
      <c r="O203" s="35"/>
      <c r="P203" s="188">
        <f>O203*H203</f>
        <v>0</v>
      </c>
      <c r="Q203" s="188">
        <v>0.094</v>
      </c>
      <c r="R203" s="188">
        <f>Q203*H203</f>
        <v>0.188</v>
      </c>
      <c r="S203" s="188">
        <v>0</v>
      </c>
      <c r="T203" s="189">
        <f>S203*H203</f>
        <v>0</v>
      </c>
      <c r="AR203" s="17" t="s">
        <v>308</v>
      </c>
      <c r="AT203" s="17" t="s">
        <v>321</v>
      </c>
      <c r="AU203" s="17" t="s">
        <v>84</v>
      </c>
      <c r="AY203" s="17" t="s">
        <v>130</v>
      </c>
      <c r="BE203" s="190">
        <f>IF(N203="základní",J203,0)</f>
        <v>0</v>
      </c>
      <c r="BF203" s="190">
        <f>IF(N203="snížená",J203,0)</f>
        <v>0</v>
      </c>
      <c r="BG203" s="190">
        <f>IF(N203="zákl. přenesená",J203,0)</f>
        <v>0</v>
      </c>
      <c r="BH203" s="190">
        <f>IF(N203="sníž. přenesená",J203,0)</f>
        <v>0</v>
      </c>
      <c r="BI203" s="190">
        <f>IF(N203="nulová",J203,0)</f>
        <v>0</v>
      </c>
      <c r="BJ203" s="17" t="s">
        <v>23</v>
      </c>
      <c r="BK203" s="190">
        <f>ROUND(I203*H203,2)</f>
        <v>0</v>
      </c>
      <c r="BL203" s="17" t="s">
        <v>220</v>
      </c>
      <c r="BM203" s="17" t="s">
        <v>989</v>
      </c>
    </row>
    <row r="204" spans="2:47" s="1" customFormat="1" ht="27">
      <c r="B204" s="34"/>
      <c r="C204" s="56"/>
      <c r="D204" s="205" t="s">
        <v>159</v>
      </c>
      <c r="E204" s="56"/>
      <c r="F204" s="206" t="s">
        <v>1134</v>
      </c>
      <c r="G204" s="56"/>
      <c r="H204" s="56"/>
      <c r="I204" s="152"/>
      <c r="J204" s="56"/>
      <c r="K204" s="56"/>
      <c r="L204" s="54"/>
      <c r="M204" s="71"/>
      <c r="N204" s="35"/>
      <c r="O204" s="35"/>
      <c r="P204" s="35"/>
      <c r="Q204" s="35"/>
      <c r="R204" s="35"/>
      <c r="S204" s="35"/>
      <c r="T204" s="72"/>
      <c r="AT204" s="17" t="s">
        <v>159</v>
      </c>
      <c r="AU204" s="17" t="s">
        <v>84</v>
      </c>
    </row>
    <row r="205" spans="2:51" s="11" customFormat="1" ht="13.5">
      <c r="B205" s="193"/>
      <c r="C205" s="194"/>
      <c r="D205" s="195" t="s">
        <v>146</v>
      </c>
      <c r="E205" s="196" t="s">
        <v>22</v>
      </c>
      <c r="F205" s="197" t="s">
        <v>84</v>
      </c>
      <c r="G205" s="194"/>
      <c r="H205" s="198">
        <v>2</v>
      </c>
      <c r="I205" s="199"/>
      <c r="J205" s="194"/>
      <c r="K205" s="194"/>
      <c r="L205" s="200"/>
      <c r="M205" s="201"/>
      <c r="N205" s="202"/>
      <c r="O205" s="202"/>
      <c r="P205" s="202"/>
      <c r="Q205" s="202"/>
      <c r="R205" s="202"/>
      <c r="S205" s="202"/>
      <c r="T205" s="203"/>
      <c r="AT205" s="204" t="s">
        <v>146</v>
      </c>
      <c r="AU205" s="204" t="s">
        <v>84</v>
      </c>
      <c r="AV205" s="11" t="s">
        <v>84</v>
      </c>
      <c r="AW205" s="11" t="s">
        <v>38</v>
      </c>
      <c r="AX205" s="11" t="s">
        <v>23</v>
      </c>
      <c r="AY205" s="204" t="s">
        <v>130</v>
      </c>
    </row>
    <row r="206" spans="2:65" s="1" customFormat="1" ht="31.5" customHeight="1">
      <c r="B206" s="34"/>
      <c r="C206" s="232" t="s">
        <v>333</v>
      </c>
      <c r="D206" s="232" t="s">
        <v>321</v>
      </c>
      <c r="E206" s="233" t="s">
        <v>1175</v>
      </c>
      <c r="F206" s="234" t="s">
        <v>1176</v>
      </c>
      <c r="G206" s="235" t="s">
        <v>475</v>
      </c>
      <c r="H206" s="236">
        <v>1</v>
      </c>
      <c r="I206" s="237"/>
      <c r="J206" s="238">
        <f>ROUND(I206*H206,2)</f>
        <v>0</v>
      </c>
      <c r="K206" s="234" t="s">
        <v>22</v>
      </c>
      <c r="L206" s="239"/>
      <c r="M206" s="240" t="s">
        <v>22</v>
      </c>
      <c r="N206" s="241" t="s">
        <v>46</v>
      </c>
      <c r="O206" s="35"/>
      <c r="P206" s="188">
        <f>O206*H206</f>
        <v>0</v>
      </c>
      <c r="Q206" s="188">
        <v>0.094</v>
      </c>
      <c r="R206" s="188">
        <f>Q206*H206</f>
        <v>0.094</v>
      </c>
      <c r="S206" s="188">
        <v>0</v>
      </c>
      <c r="T206" s="189">
        <f>S206*H206</f>
        <v>0</v>
      </c>
      <c r="AR206" s="17" t="s">
        <v>308</v>
      </c>
      <c r="AT206" s="17" t="s">
        <v>321</v>
      </c>
      <c r="AU206" s="17" t="s">
        <v>84</v>
      </c>
      <c r="AY206" s="17" t="s">
        <v>130</v>
      </c>
      <c r="BE206" s="190">
        <f>IF(N206="základní",J206,0)</f>
        <v>0</v>
      </c>
      <c r="BF206" s="190">
        <f>IF(N206="snížená",J206,0)</f>
        <v>0</v>
      </c>
      <c r="BG206" s="190">
        <f>IF(N206="zákl. přenesená",J206,0)</f>
        <v>0</v>
      </c>
      <c r="BH206" s="190">
        <f>IF(N206="sníž. přenesená",J206,0)</f>
        <v>0</v>
      </c>
      <c r="BI206" s="190">
        <f>IF(N206="nulová",J206,0)</f>
        <v>0</v>
      </c>
      <c r="BJ206" s="17" t="s">
        <v>23</v>
      </c>
      <c r="BK206" s="190">
        <f>ROUND(I206*H206,2)</f>
        <v>0</v>
      </c>
      <c r="BL206" s="17" t="s">
        <v>220</v>
      </c>
      <c r="BM206" s="17" t="s">
        <v>1177</v>
      </c>
    </row>
    <row r="207" spans="2:47" s="1" customFormat="1" ht="27">
      <c r="B207" s="34"/>
      <c r="C207" s="56"/>
      <c r="D207" s="205" t="s">
        <v>159</v>
      </c>
      <c r="E207" s="56"/>
      <c r="F207" s="206" t="s">
        <v>1134</v>
      </c>
      <c r="G207" s="56"/>
      <c r="H207" s="56"/>
      <c r="I207" s="152"/>
      <c r="J207" s="56"/>
      <c r="K207" s="56"/>
      <c r="L207" s="54"/>
      <c r="M207" s="71"/>
      <c r="N207" s="35"/>
      <c r="O207" s="35"/>
      <c r="P207" s="35"/>
      <c r="Q207" s="35"/>
      <c r="R207" s="35"/>
      <c r="S207" s="35"/>
      <c r="T207" s="72"/>
      <c r="AT207" s="17" t="s">
        <v>159</v>
      </c>
      <c r="AU207" s="17" t="s">
        <v>84</v>
      </c>
    </row>
    <row r="208" spans="2:51" s="11" customFormat="1" ht="13.5">
      <c r="B208" s="193"/>
      <c r="C208" s="194"/>
      <c r="D208" s="195" t="s">
        <v>146</v>
      </c>
      <c r="E208" s="196" t="s">
        <v>22</v>
      </c>
      <c r="F208" s="197" t="s">
        <v>23</v>
      </c>
      <c r="G208" s="194"/>
      <c r="H208" s="198">
        <v>1</v>
      </c>
      <c r="I208" s="199"/>
      <c r="J208" s="194"/>
      <c r="K208" s="194"/>
      <c r="L208" s="200"/>
      <c r="M208" s="201"/>
      <c r="N208" s="202"/>
      <c r="O208" s="202"/>
      <c r="P208" s="202"/>
      <c r="Q208" s="202"/>
      <c r="R208" s="202"/>
      <c r="S208" s="202"/>
      <c r="T208" s="203"/>
      <c r="AT208" s="204" t="s">
        <v>146</v>
      </c>
      <c r="AU208" s="204" t="s">
        <v>84</v>
      </c>
      <c r="AV208" s="11" t="s">
        <v>84</v>
      </c>
      <c r="AW208" s="11" t="s">
        <v>38</v>
      </c>
      <c r="AX208" s="11" t="s">
        <v>23</v>
      </c>
      <c r="AY208" s="204" t="s">
        <v>130</v>
      </c>
    </row>
    <row r="209" spans="2:65" s="1" customFormat="1" ht="31.5" customHeight="1">
      <c r="B209" s="34"/>
      <c r="C209" s="179" t="s">
        <v>338</v>
      </c>
      <c r="D209" s="179" t="s">
        <v>131</v>
      </c>
      <c r="E209" s="180" t="s">
        <v>990</v>
      </c>
      <c r="F209" s="181" t="s">
        <v>991</v>
      </c>
      <c r="G209" s="182" t="s">
        <v>475</v>
      </c>
      <c r="H209" s="183">
        <v>5</v>
      </c>
      <c r="I209" s="184"/>
      <c r="J209" s="185">
        <f>ROUND(I209*H209,2)</f>
        <v>0</v>
      </c>
      <c r="K209" s="181" t="s">
        <v>140</v>
      </c>
      <c r="L209" s="54"/>
      <c r="M209" s="186" t="s">
        <v>22</v>
      </c>
      <c r="N209" s="187" t="s">
        <v>46</v>
      </c>
      <c r="O209" s="35"/>
      <c r="P209" s="188">
        <f>O209*H209</f>
        <v>0</v>
      </c>
      <c r="Q209" s="188">
        <v>0</v>
      </c>
      <c r="R209" s="188">
        <f>Q209*H209</f>
        <v>0</v>
      </c>
      <c r="S209" s="188">
        <v>0</v>
      </c>
      <c r="T209" s="189">
        <f>S209*H209</f>
        <v>0</v>
      </c>
      <c r="AR209" s="17" t="s">
        <v>488</v>
      </c>
      <c r="AT209" s="17" t="s">
        <v>131</v>
      </c>
      <c r="AU209" s="17" t="s">
        <v>84</v>
      </c>
      <c r="AY209" s="17" t="s">
        <v>130</v>
      </c>
      <c r="BE209" s="190">
        <f>IF(N209="základní",J209,0)</f>
        <v>0</v>
      </c>
      <c r="BF209" s="190">
        <f>IF(N209="snížená",J209,0)</f>
        <v>0</v>
      </c>
      <c r="BG209" s="190">
        <f>IF(N209="zákl. přenesená",J209,0)</f>
        <v>0</v>
      </c>
      <c r="BH209" s="190">
        <f>IF(N209="sníž. přenesená",J209,0)</f>
        <v>0</v>
      </c>
      <c r="BI209" s="190">
        <f>IF(N209="nulová",J209,0)</f>
        <v>0</v>
      </c>
      <c r="BJ209" s="17" t="s">
        <v>23</v>
      </c>
      <c r="BK209" s="190">
        <f>ROUND(I209*H209,2)</f>
        <v>0</v>
      </c>
      <c r="BL209" s="17" t="s">
        <v>488</v>
      </c>
      <c r="BM209" s="17" t="s">
        <v>992</v>
      </c>
    </row>
    <row r="210" spans="2:51" s="11" customFormat="1" ht="13.5">
      <c r="B210" s="193"/>
      <c r="C210" s="194"/>
      <c r="D210" s="195" t="s">
        <v>146</v>
      </c>
      <c r="E210" s="196" t="s">
        <v>22</v>
      </c>
      <c r="F210" s="197" t="s">
        <v>152</v>
      </c>
      <c r="G210" s="194"/>
      <c r="H210" s="198">
        <v>5</v>
      </c>
      <c r="I210" s="199"/>
      <c r="J210" s="194"/>
      <c r="K210" s="194"/>
      <c r="L210" s="200"/>
      <c r="M210" s="201"/>
      <c r="N210" s="202"/>
      <c r="O210" s="202"/>
      <c r="P210" s="202"/>
      <c r="Q210" s="202"/>
      <c r="R210" s="202"/>
      <c r="S210" s="202"/>
      <c r="T210" s="203"/>
      <c r="AT210" s="204" t="s">
        <v>146</v>
      </c>
      <c r="AU210" s="204" t="s">
        <v>84</v>
      </c>
      <c r="AV210" s="11" t="s">
        <v>84</v>
      </c>
      <c r="AW210" s="11" t="s">
        <v>38</v>
      </c>
      <c r="AX210" s="11" t="s">
        <v>23</v>
      </c>
      <c r="AY210" s="204" t="s">
        <v>130</v>
      </c>
    </row>
    <row r="211" spans="2:65" s="1" customFormat="1" ht="22.5" customHeight="1">
      <c r="B211" s="34"/>
      <c r="C211" s="232" t="s">
        <v>346</v>
      </c>
      <c r="D211" s="232" t="s">
        <v>321</v>
      </c>
      <c r="E211" s="233" t="s">
        <v>993</v>
      </c>
      <c r="F211" s="234" t="s">
        <v>1178</v>
      </c>
      <c r="G211" s="235" t="s">
        <v>475</v>
      </c>
      <c r="H211" s="236">
        <v>4</v>
      </c>
      <c r="I211" s="237"/>
      <c r="J211" s="238">
        <f>ROUND(I211*H211,2)</f>
        <v>0</v>
      </c>
      <c r="K211" s="234" t="s">
        <v>22</v>
      </c>
      <c r="L211" s="239"/>
      <c r="M211" s="240" t="s">
        <v>22</v>
      </c>
      <c r="N211" s="241" t="s">
        <v>46</v>
      </c>
      <c r="O211" s="35"/>
      <c r="P211" s="188">
        <f>O211*H211</f>
        <v>0</v>
      </c>
      <c r="Q211" s="188">
        <v>0.01</v>
      </c>
      <c r="R211" s="188">
        <f>Q211*H211</f>
        <v>0.04</v>
      </c>
      <c r="S211" s="188">
        <v>0</v>
      </c>
      <c r="T211" s="189">
        <f>S211*H211</f>
        <v>0</v>
      </c>
      <c r="AR211" s="17" t="s">
        <v>995</v>
      </c>
      <c r="AT211" s="17" t="s">
        <v>321</v>
      </c>
      <c r="AU211" s="17" t="s">
        <v>84</v>
      </c>
      <c r="AY211" s="17" t="s">
        <v>130</v>
      </c>
      <c r="BE211" s="190">
        <f>IF(N211="základní",J211,0)</f>
        <v>0</v>
      </c>
      <c r="BF211" s="190">
        <f>IF(N211="snížená",J211,0)</f>
        <v>0</v>
      </c>
      <c r="BG211" s="190">
        <f>IF(N211="zákl. přenesená",J211,0)</f>
        <v>0</v>
      </c>
      <c r="BH211" s="190">
        <f>IF(N211="sníž. přenesená",J211,0)</f>
        <v>0</v>
      </c>
      <c r="BI211" s="190">
        <f>IF(N211="nulová",J211,0)</f>
        <v>0</v>
      </c>
      <c r="BJ211" s="17" t="s">
        <v>23</v>
      </c>
      <c r="BK211" s="190">
        <f>ROUND(I211*H211,2)</f>
        <v>0</v>
      </c>
      <c r="BL211" s="17" t="s">
        <v>488</v>
      </c>
      <c r="BM211" s="17" t="s">
        <v>996</v>
      </c>
    </row>
    <row r="212" spans="2:47" s="1" customFormat="1" ht="27">
      <c r="B212" s="34"/>
      <c r="C212" s="56"/>
      <c r="D212" s="205" t="s">
        <v>159</v>
      </c>
      <c r="E212" s="56"/>
      <c r="F212" s="206" t="s">
        <v>1134</v>
      </c>
      <c r="G212" s="56"/>
      <c r="H212" s="56"/>
      <c r="I212" s="152"/>
      <c r="J212" s="56"/>
      <c r="K212" s="56"/>
      <c r="L212" s="54"/>
      <c r="M212" s="71"/>
      <c r="N212" s="35"/>
      <c r="O212" s="35"/>
      <c r="P212" s="35"/>
      <c r="Q212" s="35"/>
      <c r="R212" s="35"/>
      <c r="S212" s="35"/>
      <c r="T212" s="72"/>
      <c r="AT212" s="17" t="s">
        <v>159</v>
      </c>
      <c r="AU212" s="17" t="s">
        <v>84</v>
      </c>
    </row>
    <row r="213" spans="2:51" s="11" customFormat="1" ht="13.5">
      <c r="B213" s="193"/>
      <c r="C213" s="194"/>
      <c r="D213" s="195" t="s">
        <v>146</v>
      </c>
      <c r="E213" s="196" t="s">
        <v>22</v>
      </c>
      <c r="F213" s="197" t="s">
        <v>135</v>
      </c>
      <c r="G213" s="194"/>
      <c r="H213" s="198">
        <v>4</v>
      </c>
      <c r="I213" s="199"/>
      <c r="J213" s="194"/>
      <c r="K213" s="194"/>
      <c r="L213" s="200"/>
      <c r="M213" s="201"/>
      <c r="N213" s="202"/>
      <c r="O213" s="202"/>
      <c r="P213" s="202"/>
      <c r="Q213" s="202"/>
      <c r="R213" s="202"/>
      <c r="S213" s="202"/>
      <c r="T213" s="203"/>
      <c r="AT213" s="204" t="s">
        <v>146</v>
      </c>
      <c r="AU213" s="204" t="s">
        <v>84</v>
      </c>
      <c r="AV213" s="11" t="s">
        <v>84</v>
      </c>
      <c r="AW213" s="11" t="s">
        <v>38</v>
      </c>
      <c r="AX213" s="11" t="s">
        <v>23</v>
      </c>
      <c r="AY213" s="204" t="s">
        <v>130</v>
      </c>
    </row>
    <row r="214" spans="2:65" s="1" customFormat="1" ht="22.5" customHeight="1">
      <c r="B214" s="34"/>
      <c r="C214" s="179" t="s">
        <v>351</v>
      </c>
      <c r="D214" s="179" t="s">
        <v>131</v>
      </c>
      <c r="E214" s="180" t="s">
        <v>1179</v>
      </c>
      <c r="F214" s="181" t="s">
        <v>1180</v>
      </c>
      <c r="G214" s="182" t="s">
        <v>475</v>
      </c>
      <c r="H214" s="183">
        <v>4</v>
      </c>
      <c r="I214" s="184"/>
      <c r="J214" s="185">
        <f>ROUND(I214*H214,2)</f>
        <v>0</v>
      </c>
      <c r="K214" s="181" t="s">
        <v>140</v>
      </c>
      <c r="L214" s="54"/>
      <c r="M214" s="186" t="s">
        <v>22</v>
      </c>
      <c r="N214" s="187" t="s">
        <v>46</v>
      </c>
      <c r="O214" s="35"/>
      <c r="P214" s="188">
        <f>O214*H214</f>
        <v>0</v>
      </c>
      <c r="Q214" s="188">
        <v>0</v>
      </c>
      <c r="R214" s="188">
        <f>Q214*H214</f>
        <v>0</v>
      </c>
      <c r="S214" s="188">
        <v>0</v>
      </c>
      <c r="T214" s="189">
        <f>S214*H214</f>
        <v>0</v>
      </c>
      <c r="AR214" s="17" t="s">
        <v>220</v>
      </c>
      <c r="AT214" s="17" t="s">
        <v>131</v>
      </c>
      <c r="AU214" s="17" t="s">
        <v>84</v>
      </c>
      <c r="AY214" s="17" t="s">
        <v>130</v>
      </c>
      <c r="BE214" s="190">
        <f>IF(N214="základní",J214,0)</f>
        <v>0</v>
      </c>
      <c r="BF214" s="190">
        <f>IF(N214="snížená",J214,0)</f>
        <v>0</v>
      </c>
      <c r="BG214" s="190">
        <f>IF(N214="zákl. přenesená",J214,0)</f>
        <v>0</v>
      </c>
      <c r="BH214" s="190">
        <f>IF(N214="sníž. přenesená",J214,0)</f>
        <v>0</v>
      </c>
      <c r="BI214" s="190">
        <f>IF(N214="nulová",J214,0)</f>
        <v>0</v>
      </c>
      <c r="BJ214" s="17" t="s">
        <v>23</v>
      </c>
      <c r="BK214" s="190">
        <f>ROUND(I214*H214,2)</f>
        <v>0</v>
      </c>
      <c r="BL214" s="17" t="s">
        <v>220</v>
      </c>
      <c r="BM214" s="17" t="s">
        <v>1181</v>
      </c>
    </row>
    <row r="215" spans="2:51" s="11" customFormat="1" ht="13.5">
      <c r="B215" s="193"/>
      <c r="C215" s="194"/>
      <c r="D215" s="195" t="s">
        <v>146</v>
      </c>
      <c r="E215" s="196" t="s">
        <v>22</v>
      </c>
      <c r="F215" s="197" t="s">
        <v>135</v>
      </c>
      <c r="G215" s="194"/>
      <c r="H215" s="198">
        <v>4</v>
      </c>
      <c r="I215" s="199"/>
      <c r="J215" s="194"/>
      <c r="K215" s="194"/>
      <c r="L215" s="200"/>
      <c r="M215" s="201"/>
      <c r="N215" s="202"/>
      <c r="O215" s="202"/>
      <c r="P215" s="202"/>
      <c r="Q215" s="202"/>
      <c r="R215" s="202"/>
      <c r="S215" s="202"/>
      <c r="T215" s="203"/>
      <c r="AT215" s="204" t="s">
        <v>146</v>
      </c>
      <c r="AU215" s="204" t="s">
        <v>84</v>
      </c>
      <c r="AV215" s="11" t="s">
        <v>84</v>
      </c>
      <c r="AW215" s="11" t="s">
        <v>38</v>
      </c>
      <c r="AX215" s="11" t="s">
        <v>23</v>
      </c>
      <c r="AY215" s="204" t="s">
        <v>130</v>
      </c>
    </row>
    <row r="216" spans="2:65" s="1" customFormat="1" ht="22.5" customHeight="1">
      <c r="B216" s="34"/>
      <c r="C216" s="232" t="s">
        <v>356</v>
      </c>
      <c r="D216" s="232" t="s">
        <v>321</v>
      </c>
      <c r="E216" s="233" t="s">
        <v>1182</v>
      </c>
      <c r="F216" s="234" t="s">
        <v>1183</v>
      </c>
      <c r="G216" s="235" t="s">
        <v>475</v>
      </c>
      <c r="H216" s="236">
        <v>1</v>
      </c>
      <c r="I216" s="237"/>
      <c r="J216" s="238">
        <f>ROUND(I216*H216,2)</f>
        <v>0</v>
      </c>
      <c r="K216" s="234" t="s">
        <v>22</v>
      </c>
      <c r="L216" s="239"/>
      <c r="M216" s="240" t="s">
        <v>22</v>
      </c>
      <c r="N216" s="241" t="s">
        <v>46</v>
      </c>
      <c r="O216" s="35"/>
      <c r="P216" s="188">
        <f>O216*H216</f>
        <v>0</v>
      </c>
      <c r="Q216" s="188">
        <v>0.094</v>
      </c>
      <c r="R216" s="188">
        <f>Q216*H216</f>
        <v>0.094</v>
      </c>
      <c r="S216" s="188">
        <v>0</v>
      </c>
      <c r="T216" s="189">
        <f>S216*H216</f>
        <v>0</v>
      </c>
      <c r="AR216" s="17" t="s">
        <v>308</v>
      </c>
      <c r="AT216" s="17" t="s">
        <v>321</v>
      </c>
      <c r="AU216" s="17" t="s">
        <v>84</v>
      </c>
      <c r="AY216" s="17" t="s">
        <v>130</v>
      </c>
      <c r="BE216" s="190">
        <f>IF(N216="základní",J216,0)</f>
        <v>0</v>
      </c>
      <c r="BF216" s="190">
        <f>IF(N216="snížená",J216,0)</f>
        <v>0</v>
      </c>
      <c r="BG216" s="190">
        <f>IF(N216="zákl. přenesená",J216,0)</f>
        <v>0</v>
      </c>
      <c r="BH216" s="190">
        <f>IF(N216="sníž. přenesená",J216,0)</f>
        <v>0</v>
      </c>
      <c r="BI216" s="190">
        <f>IF(N216="nulová",J216,0)</f>
        <v>0</v>
      </c>
      <c r="BJ216" s="17" t="s">
        <v>23</v>
      </c>
      <c r="BK216" s="190">
        <f>ROUND(I216*H216,2)</f>
        <v>0</v>
      </c>
      <c r="BL216" s="17" t="s">
        <v>220</v>
      </c>
      <c r="BM216" s="17" t="s">
        <v>1184</v>
      </c>
    </row>
    <row r="217" spans="2:47" s="1" customFormat="1" ht="27">
      <c r="B217" s="34"/>
      <c r="C217" s="56"/>
      <c r="D217" s="205" t="s">
        <v>159</v>
      </c>
      <c r="E217" s="56"/>
      <c r="F217" s="206" t="s">
        <v>1134</v>
      </c>
      <c r="G217" s="56"/>
      <c r="H217" s="56"/>
      <c r="I217" s="152"/>
      <c r="J217" s="56"/>
      <c r="K217" s="56"/>
      <c r="L217" s="54"/>
      <c r="M217" s="71"/>
      <c r="N217" s="35"/>
      <c r="O217" s="35"/>
      <c r="P217" s="35"/>
      <c r="Q217" s="35"/>
      <c r="R217" s="35"/>
      <c r="S217" s="35"/>
      <c r="T217" s="72"/>
      <c r="AT217" s="17" t="s">
        <v>159</v>
      </c>
      <c r="AU217" s="17" t="s">
        <v>84</v>
      </c>
    </row>
    <row r="218" spans="2:51" s="11" customFormat="1" ht="13.5">
      <c r="B218" s="193"/>
      <c r="C218" s="194"/>
      <c r="D218" s="195" t="s">
        <v>146</v>
      </c>
      <c r="E218" s="196" t="s">
        <v>22</v>
      </c>
      <c r="F218" s="197" t="s">
        <v>23</v>
      </c>
      <c r="G218" s="194"/>
      <c r="H218" s="198">
        <v>1</v>
      </c>
      <c r="I218" s="199"/>
      <c r="J218" s="194"/>
      <c r="K218" s="194"/>
      <c r="L218" s="200"/>
      <c r="M218" s="201"/>
      <c r="N218" s="202"/>
      <c r="O218" s="202"/>
      <c r="P218" s="202"/>
      <c r="Q218" s="202"/>
      <c r="R218" s="202"/>
      <c r="S218" s="202"/>
      <c r="T218" s="203"/>
      <c r="AT218" s="204" t="s">
        <v>146</v>
      </c>
      <c r="AU218" s="204" t="s">
        <v>84</v>
      </c>
      <c r="AV218" s="11" t="s">
        <v>84</v>
      </c>
      <c r="AW218" s="11" t="s">
        <v>38</v>
      </c>
      <c r="AX218" s="11" t="s">
        <v>23</v>
      </c>
      <c r="AY218" s="204" t="s">
        <v>130</v>
      </c>
    </row>
    <row r="219" spans="2:65" s="1" customFormat="1" ht="22.5" customHeight="1">
      <c r="B219" s="34"/>
      <c r="C219" s="232" t="s">
        <v>361</v>
      </c>
      <c r="D219" s="232" t="s">
        <v>321</v>
      </c>
      <c r="E219" s="233" t="s">
        <v>1185</v>
      </c>
      <c r="F219" s="234" t="s">
        <v>1186</v>
      </c>
      <c r="G219" s="235" t="s">
        <v>475</v>
      </c>
      <c r="H219" s="236">
        <v>2</v>
      </c>
      <c r="I219" s="237"/>
      <c r="J219" s="238">
        <f>ROUND(I219*H219,2)</f>
        <v>0</v>
      </c>
      <c r="K219" s="234" t="s">
        <v>22</v>
      </c>
      <c r="L219" s="239"/>
      <c r="M219" s="240" t="s">
        <v>22</v>
      </c>
      <c r="N219" s="241" t="s">
        <v>46</v>
      </c>
      <c r="O219" s="35"/>
      <c r="P219" s="188">
        <f>O219*H219</f>
        <v>0</v>
      </c>
      <c r="Q219" s="188">
        <v>0.094</v>
      </c>
      <c r="R219" s="188">
        <f>Q219*H219</f>
        <v>0.188</v>
      </c>
      <c r="S219" s="188">
        <v>0</v>
      </c>
      <c r="T219" s="189">
        <f>S219*H219</f>
        <v>0</v>
      </c>
      <c r="AR219" s="17" t="s">
        <v>308</v>
      </c>
      <c r="AT219" s="17" t="s">
        <v>321</v>
      </c>
      <c r="AU219" s="17" t="s">
        <v>84</v>
      </c>
      <c r="AY219" s="17" t="s">
        <v>130</v>
      </c>
      <c r="BE219" s="190">
        <f>IF(N219="základní",J219,0)</f>
        <v>0</v>
      </c>
      <c r="BF219" s="190">
        <f>IF(N219="snížená",J219,0)</f>
        <v>0</v>
      </c>
      <c r="BG219" s="190">
        <f>IF(N219="zákl. přenesená",J219,0)</f>
        <v>0</v>
      </c>
      <c r="BH219" s="190">
        <f>IF(N219="sníž. přenesená",J219,0)</f>
        <v>0</v>
      </c>
      <c r="BI219" s="190">
        <f>IF(N219="nulová",J219,0)</f>
        <v>0</v>
      </c>
      <c r="BJ219" s="17" t="s">
        <v>23</v>
      </c>
      <c r="BK219" s="190">
        <f>ROUND(I219*H219,2)</f>
        <v>0</v>
      </c>
      <c r="BL219" s="17" t="s">
        <v>220</v>
      </c>
      <c r="BM219" s="17" t="s">
        <v>1187</v>
      </c>
    </row>
    <row r="220" spans="2:47" s="1" customFormat="1" ht="27">
      <c r="B220" s="34"/>
      <c r="C220" s="56"/>
      <c r="D220" s="205" t="s">
        <v>159</v>
      </c>
      <c r="E220" s="56"/>
      <c r="F220" s="206" t="s">
        <v>1134</v>
      </c>
      <c r="G220" s="56"/>
      <c r="H220" s="56"/>
      <c r="I220" s="152"/>
      <c r="J220" s="56"/>
      <c r="K220" s="56"/>
      <c r="L220" s="54"/>
      <c r="M220" s="71"/>
      <c r="N220" s="35"/>
      <c r="O220" s="35"/>
      <c r="P220" s="35"/>
      <c r="Q220" s="35"/>
      <c r="R220" s="35"/>
      <c r="S220" s="35"/>
      <c r="T220" s="72"/>
      <c r="AT220" s="17" t="s">
        <v>159</v>
      </c>
      <c r="AU220" s="17" t="s">
        <v>84</v>
      </c>
    </row>
    <row r="221" spans="2:51" s="11" customFormat="1" ht="13.5">
      <c r="B221" s="193"/>
      <c r="C221" s="194"/>
      <c r="D221" s="195" t="s">
        <v>146</v>
      </c>
      <c r="E221" s="196" t="s">
        <v>22</v>
      </c>
      <c r="F221" s="197" t="s">
        <v>84</v>
      </c>
      <c r="G221" s="194"/>
      <c r="H221" s="198">
        <v>2</v>
      </c>
      <c r="I221" s="199"/>
      <c r="J221" s="194"/>
      <c r="K221" s="194"/>
      <c r="L221" s="200"/>
      <c r="M221" s="201"/>
      <c r="N221" s="202"/>
      <c r="O221" s="202"/>
      <c r="P221" s="202"/>
      <c r="Q221" s="202"/>
      <c r="R221" s="202"/>
      <c r="S221" s="202"/>
      <c r="T221" s="203"/>
      <c r="AT221" s="204" t="s">
        <v>146</v>
      </c>
      <c r="AU221" s="204" t="s">
        <v>84</v>
      </c>
      <c r="AV221" s="11" t="s">
        <v>84</v>
      </c>
      <c r="AW221" s="11" t="s">
        <v>38</v>
      </c>
      <c r="AX221" s="11" t="s">
        <v>23</v>
      </c>
      <c r="AY221" s="204" t="s">
        <v>130</v>
      </c>
    </row>
    <row r="222" spans="2:65" s="1" customFormat="1" ht="31.5" customHeight="1">
      <c r="B222" s="34"/>
      <c r="C222" s="232" t="s">
        <v>191</v>
      </c>
      <c r="D222" s="232" t="s">
        <v>321</v>
      </c>
      <c r="E222" s="233" t="s">
        <v>1188</v>
      </c>
      <c r="F222" s="234" t="s">
        <v>1189</v>
      </c>
      <c r="G222" s="235" t="s">
        <v>475</v>
      </c>
      <c r="H222" s="236">
        <v>1</v>
      </c>
      <c r="I222" s="237"/>
      <c r="J222" s="238">
        <f>ROUND(I222*H222,2)</f>
        <v>0</v>
      </c>
      <c r="K222" s="234" t="s">
        <v>22</v>
      </c>
      <c r="L222" s="239"/>
      <c r="M222" s="240" t="s">
        <v>22</v>
      </c>
      <c r="N222" s="241" t="s">
        <v>46</v>
      </c>
      <c r="O222" s="35"/>
      <c r="P222" s="188">
        <f>O222*H222</f>
        <v>0</v>
      </c>
      <c r="Q222" s="188">
        <v>0.094</v>
      </c>
      <c r="R222" s="188">
        <f>Q222*H222</f>
        <v>0.094</v>
      </c>
      <c r="S222" s="188">
        <v>0</v>
      </c>
      <c r="T222" s="189">
        <f>S222*H222</f>
        <v>0</v>
      </c>
      <c r="AR222" s="17" t="s">
        <v>308</v>
      </c>
      <c r="AT222" s="17" t="s">
        <v>321</v>
      </c>
      <c r="AU222" s="17" t="s">
        <v>84</v>
      </c>
      <c r="AY222" s="17" t="s">
        <v>130</v>
      </c>
      <c r="BE222" s="190">
        <f>IF(N222="základní",J222,0)</f>
        <v>0</v>
      </c>
      <c r="BF222" s="190">
        <f>IF(N222="snížená",J222,0)</f>
        <v>0</v>
      </c>
      <c r="BG222" s="190">
        <f>IF(N222="zákl. přenesená",J222,0)</f>
        <v>0</v>
      </c>
      <c r="BH222" s="190">
        <f>IF(N222="sníž. přenesená",J222,0)</f>
        <v>0</v>
      </c>
      <c r="BI222" s="190">
        <f>IF(N222="nulová",J222,0)</f>
        <v>0</v>
      </c>
      <c r="BJ222" s="17" t="s">
        <v>23</v>
      </c>
      <c r="BK222" s="190">
        <f>ROUND(I222*H222,2)</f>
        <v>0</v>
      </c>
      <c r="BL222" s="17" t="s">
        <v>220</v>
      </c>
      <c r="BM222" s="17" t="s">
        <v>1190</v>
      </c>
    </row>
    <row r="223" spans="2:47" s="1" customFormat="1" ht="27">
      <c r="B223" s="34"/>
      <c r="C223" s="56"/>
      <c r="D223" s="205" t="s">
        <v>159</v>
      </c>
      <c r="E223" s="56"/>
      <c r="F223" s="206" t="s">
        <v>1134</v>
      </c>
      <c r="G223" s="56"/>
      <c r="H223" s="56"/>
      <c r="I223" s="152"/>
      <c r="J223" s="56"/>
      <c r="K223" s="56"/>
      <c r="L223" s="54"/>
      <c r="M223" s="71"/>
      <c r="N223" s="35"/>
      <c r="O223" s="35"/>
      <c r="P223" s="35"/>
      <c r="Q223" s="35"/>
      <c r="R223" s="35"/>
      <c r="S223" s="35"/>
      <c r="T223" s="72"/>
      <c r="AT223" s="17" t="s">
        <v>159</v>
      </c>
      <c r="AU223" s="17" t="s">
        <v>84</v>
      </c>
    </row>
    <row r="224" spans="2:51" s="11" customFormat="1" ht="13.5">
      <c r="B224" s="193"/>
      <c r="C224" s="194"/>
      <c r="D224" s="195" t="s">
        <v>146</v>
      </c>
      <c r="E224" s="196" t="s">
        <v>22</v>
      </c>
      <c r="F224" s="197" t="s">
        <v>23</v>
      </c>
      <c r="G224" s="194"/>
      <c r="H224" s="198">
        <v>1</v>
      </c>
      <c r="I224" s="199"/>
      <c r="J224" s="194"/>
      <c r="K224" s="194"/>
      <c r="L224" s="200"/>
      <c r="M224" s="201"/>
      <c r="N224" s="202"/>
      <c r="O224" s="202"/>
      <c r="P224" s="202"/>
      <c r="Q224" s="202"/>
      <c r="R224" s="202"/>
      <c r="S224" s="202"/>
      <c r="T224" s="203"/>
      <c r="AT224" s="204" t="s">
        <v>146</v>
      </c>
      <c r="AU224" s="204" t="s">
        <v>84</v>
      </c>
      <c r="AV224" s="11" t="s">
        <v>84</v>
      </c>
      <c r="AW224" s="11" t="s">
        <v>38</v>
      </c>
      <c r="AX224" s="11" t="s">
        <v>23</v>
      </c>
      <c r="AY224" s="204" t="s">
        <v>130</v>
      </c>
    </row>
    <row r="225" spans="2:65" s="1" customFormat="1" ht="22.5" customHeight="1">
      <c r="B225" s="34"/>
      <c r="C225" s="179" t="s">
        <v>369</v>
      </c>
      <c r="D225" s="179" t="s">
        <v>131</v>
      </c>
      <c r="E225" s="180" t="s">
        <v>997</v>
      </c>
      <c r="F225" s="181" t="s">
        <v>998</v>
      </c>
      <c r="G225" s="182" t="s">
        <v>475</v>
      </c>
      <c r="H225" s="183">
        <v>5</v>
      </c>
      <c r="I225" s="184"/>
      <c r="J225" s="185">
        <f>ROUND(I225*H225,2)</f>
        <v>0</v>
      </c>
      <c r="K225" s="181" t="s">
        <v>140</v>
      </c>
      <c r="L225" s="54"/>
      <c r="M225" s="186" t="s">
        <v>22</v>
      </c>
      <c r="N225" s="187" t="s">
        <v>46</v>
      </c>
      <c r="O225" s="35"/>
      <c r="P225" s="188">
        <f>O225*H225</f>
        <v>0</v>
      </c>
      <c r="Q225" s="188">
        <v>0</v>
      </c>
      <c r="R225" s="188">
        <f>Q225*H225</f>
        <v>0</v>
      </c>
      <c r="S225" s="188">
        <v>0</v>
      </c>
      <c r="T225" s="189">
        <f>S225*H225</f>
        <v>0</v>
      </c>
      <c r="AR225" s="17" t="s">
        <v>220</v>
      </c>
      <c r="AT225" s="17" t="s">
        <v>131</v>
      </c>
      <c r="AU225" s="17" t="s">
        <v>84</v>
      </c>
      <c r="AY225" s="17" t="s">
        <v>130</v>
      </c>
      <c r="BE225" s="190">
        <f>IF(N225="základní",J225,0)</f>
        <v>0</v>
      </c>
      <c r="BF225" s="190">
        <f>IF(N225="snížená",J225,0)</f>
        <v>0</v>
      </c>
      <c r="BG225" s="190">
        <f>IF(N225="zákl. přenesená",J225,0)</f>
        <v>0</v>
      </c>
      <c r="BH225" s="190">
        <f>IF(N225="sníž. přenesená",J225,0)</f>
        <v>0</v>
      </c>
      <c r="BI225" s="190">
        <f>IF(N225="nulová",J225,0)</f>
        <v>0</v>
      </c>
      <c r="BJ225" s="17" t="s">
        <v>23</v>
      </c>
      <c r="BK225" s="190">
        <f>ROUND(I225*H225,2)</f>
        <v>0</v>
      </c>
      <c r="BL225" s="17" t="s">
        <v>220</v>
      </c>
      <c r="BM225" s="17" t="s">
        <v>999</v>
      </c>
    </row>
    <row r="226" spans="2:51" s="11" customFormat="1" ht="13.5">
      <c r="B226" s="193"/>
      <c r="C226" s="194"/>
      <c r="D226" s="195" t="s">
        <v>146</v>
      </c>
      <c r="E226" s="196" t="s">
        <v>22</v>
      </c>
      <c r="F226" s="197" t="s">
        <v>152</v>
      </c>
      <c r="G226" s="194"/>
      <c r="H226" s="198">
        <v>5</v>
      </c>
      <c r="I226" s="199"/>
      <c r="J226" s="194"/>
      <c r="K226" s="194"/>
      <c r="L226" s="200"/>
      <c r="M226" s="201"/>
      <c r="N226" s="202"/>
      <c r="O226" s="202"/>
      <c r="P226" s="202"/>
      <c r="Q226" s="202"/>
      <c r="R226" s="202"/>
      <c r="S226" s="202"/>
      <c r="T226" s="203"/>
      <c r="AT226" s="204" t="s">
        <v>146</v>
      </c>
      <c r="AU226" s="204" t="s">
        <v>84</v>
      </c>
      <c r="AV226" s="11" t="s">
        <v>84</v>
      </c>
      <c r="AW226" s="11" t="s">
        <v>38</v>
      </c>
      <c r="AX226" s="11" t="s">
        <v>23</v>
      </c>
      <c r="AY226" s="204" t="s">
        <v>130</v>
      </c>
    </row>
    <row r="227" spans="2:65" s="1" customFormat="1" ht="22.5" customHeight="1">
      <c r="B227" s="34"/>
      <c r="C227" s="179" t="s">
        <v>373</v>
      </c>
      <c r="D227" s="179" t="s">
        <v>131</v>
      </c>
      <c r="E227" s="180" t="s">
        <v>1000</v>
      </c>
      <c r="F227" s="181" t="s">
        <v>1001</v>
      </c>
      <c r="G227" s="182" t="s">
        <v>475</v>
      </c>
      <c r="H227" s="183">
        <v>1</v>
      </c>
      <c r="I227" s="184"/>
      <c r="J227" s="185">
        <f>ROUND(I227*H227,2)</f>
        <v>0</v>
      </c>
      <c r="K227" s="181" t="s">
        <v>22</v>
      </c>
      <c r="L227" s="54"/>
      <c r="M227" s="186" t="s">
        <v>22</v>
      </c>
      <c r="N227" s="187" t="s">
        <v>46</v>
      </c>
      <c r="O227" s="35"/>
      <c r="P227" s="188">
        <f>O227*H227</f>
        <v>0</v>
      </c>
      <c r="Q227" s="188">
        <v>0</v>
      </c>
      <c r="R227" s="188">
        <f>Q227*H227</f>
        <v>0</v>
      </c>
      <c r="S227" s="188">
        <v>0</v>
      </c>
      <c r="T227" s="189">
        <f>S227*H227</f>
        <v>0</v>
      </c>
      <c r="AR227" s="17" t="s">
        <v>220</v>
      </c>
      <c r="AT227" s="17" t="s">
        <v>131</v>
      </c>
      <c r="AU227" s="17" t="s">
        <v>84</v>
      </c>
      <c r="AY227" s="17" t="s">
        <v>130</v>
      </c>
      <c r="BE227" s="190">
        <f>IF(N227="základní",J227,0)</f>
        <v>0</v>
      </c>
      <c r="BF227" s="190">
        <f>IF(N227="snížená",J227,0)</f>
        <v>0</v>
      </c>
      <c r="BG227" s="190">
        <f>IF(N227="zákl. přenesená",J227,0)</f>
        <v>0</v>
      </c>
      <c r="BH227" s="190">
        <f>IF(N227="sníž. přenesená",J227,0)</f>
        <v>0</v>
      </c>
      <c r="BI227" s="190">
        <f>IF(N227="nulová",J227,0)</f>
        <v>0</v>
      </c>
      <c r="BJ227" s="17" t="s">
        <v>23</v>
      </c>
      <c r="BK227" s="190">
        <f>ROUND(I227*H227,2)</f>
        <v>0</v>
      </c>
      <c r="BL227" s="17" t="s">
        <v>220</v>
      </c>
      <c r="BM227" s="17" t="s">
        <v>1002</v>
      </c>
    </row>
    <row r="228" spans="2:47" s="1" customFormat="1" ht="27">
      <c r="B228" s="34"/>
      <c r="C228" s="56"/>
      <c r="D228" s="205" t="s">
        <v>159</v>
      </c>
      <c r="E228" s="56"/>
      <c r="F228" s="206" t="s">
        <v>1134</v>
      </c>
      <c r="G228" s="56"/>
      <c r="H228" s="56"/>
      <c r="I228" s="152"/>
      <c r="J228" s="56"/>
      <c r="K228" s="56"/>
      <c r="L228" s="54"/>
      <c r="M228" s="71"/>
      <c r="N228" s="35"/>
      <c r="O228" s="35"/>
      <c r="P228" s="35"/>
      <c r="Q228" s="35"/>
      <c r="R228" s="35"/>
      <c r="S228" s="35"/>
      <c r="T228" s="72"/>
      <c r="AT228" s="17" t="s">
        <v>159</v>
      </c>
      <c r="AU228" s="17" t="s">
        <v>84</v>
      </c>
    </row>
    <row r="229" spans="2:51" s="11" customFormat="1" ht="13.5">
      <c r="B229" s="193"/>
      <c r="C229" s="194"/>
      <c r="D229" s="205" t="s">
        <v>146</v>
      </c>
      <c r="E229" s="218" t="s">
        <v>22</v>
      </c>
      <c r="F229" s="219" t="s">
        <v>23</v>
      </c>
      <c r="G229" s="194"/>
      <c r="H229" s="220">
        <v>1</v>
      </c>
      <c r="I229" s="199"/>
      <c r="J229" s="194"/>
      <c r="K229" s="194"/>
      <c r="L229" s="200"/>
      <c r="M229" s="201"/>
      <c r="N229" s="202"/>
      <c r="O229" s="202"/>
      <c r="P229" s="202"/>
      <c r="Q229" s="202"/>
      <c r="R229" s="202"/>
      <c r="S229" s="202"/>
      <c r="T229" s="203"/>
      <c r="AT229" s="204" t="s">
        <v>146</v>
      </c>
      <c r="AU229" s="204" t="s">
        <v>84</v>
      </c>
      <c r="AV229" s="11" t="s">
        <v>84</v>
      </c>
      <c r="AW229" s="11" t="s">
        <v>38</v>
      </c>
      <c r="AX229" s="11" t="s">
        <v>23</v>
      </c>
      <c r="AY229" s="204" t="s">
        <v>130</v>
      </c>
    </row>
    <row r="230" spans="2:63" s="10" customFormat="1" ht="37.35" customHeight="1">
      <c r="B230" s="165"/>
      <c r="C230" s="166"/>
      <c r="D230" s="250" t="s">
        <v>74</v>
      </c>
      <c r="E230" s="251" t="s">
        <v>321</v>
      </c>
      <c r="F230" s="251" t="s">
        <v>1003</v>
      </c>
      <c r="G230" s="166"/>
      <c r="H230" s="166"/>
      <c r="I230" s="169"/>
      <c r="J230" s="252">
        <f>BK230</f>
        <v>0</v>
      </c>
      <c r="K230" s="166"/>
      <c r="L230" s="171"/>
      <c r="M230" s="172"/>
      <c r="N230" s="173"/>
      <c r="O230" s="173"/>
      <c r="P230" s="174">
        <f>P231+P296</f>
        <v>0</v>
      </c>
      <c r="Q230" s="173"/>
      <c r="R230" s="174">
        <f>R231+R296</f>
        <v>20.8777335</v>
      </c>
      <c r="S230" s="173"/>
      <c r="T230" s="175">
        <f>T231+T296</f>
        <v>0</v>
      </c>
      <c r="AR230" s="176" t="s">
        <v>142</v>
      </c>
      <c r="AT230" s="177" t="s">
        <v>74</v>
      </c>
      <c r="AU230" s="177" t="s">
        <v>75</v>
      </c>
      <c r="AY230" s="176" t="s">
        <v>130</v>
      </c>
      <c r="BK230" s="178">
        <f>BK231+BK296</f>
        <v>0</v>
      </c>
    </row>
    <row r="231" spans="2:63" s="10" customFormat="1" ht="19.9" customHeight="1">
      <c r="B231" s="165"/>
      <c r="C231" s="166"/>
      <c r="D231" s="167" t="s">
        <v>74</v>
      </c>
      <c r="E231" s="191" t="s">
        <v>1004</v>
      </c>
      <c r="F231" s="191" t="s">
        <v>1005</v>
      </c>
      <c r="G231" s="166"/>
      <c r="H231" s="166"/>
      <c r="I231" s="169"/>
      <c r="J231" s="192">
        <f>BK231</f>
        <v>0</v>
      </c>
      <c r="K231" s="166"/>
      <c r="L231" s="171"/>
      <c r="M231" s="172"/>
      <c r="N231" s="173"/>
      <c r="O231" s="173"/>
      <c r="P231" s="174">
        <f>SUM(P232:P295)</f>
        <v>0</v>
      </c>
      <c r="Q231" s="173"/>
      <c r="R231" s="174">
        <f>SUM(R232:R295)</f>
        <v>0.202845</v>
      </c>
      <c r="S231" s="173"/>
      <c r="T231" s="175">
        <f>SUM(T232:T295)</f>
        <v>0</v>
      </c>
      <c r="AR231" s="176" t="s">
        <v>142</v>
      </c>
      <c r="AT231" s="177" t="s">
        <v>74</v>
      </c>
      <c r="AU231" s="177" t="s">
        <v>23</v>
      </c>
      <c r="AY231" s="176" t="s">
        <v>130</v>
      </c>
      <c r="BK231" s="178">
        <f>SUM(BK232:BK295)</f>
        <v>0</v>
      </c>
    </row>
    <row r="232" spans="2:65" s="1" customFormat="1" ht="31.5" customHeight="1">
      <c r="B232" s="34"/>
      <c r="C232" s="179" t="s">
        <v>379</v>
      </c>
      <c r="D232" s="179" t="s">
        <v>131</v>
      </c>
      <c r="E232" s="180" t="s">
        <v>1006</v>
      </c>
      <c r="F232" s="181" t="s">
        <v>1007</v>
      </c>
      <c r="G232" s="182" t="s">
        <v>475</v>
      </c>
      <c r="H232" s="183">
        <v>36</v>
      </c>
      <c r="I232" s="184"/>
      <c r="J232" s="185">
        <f>ROUND(I232*H232,2)</f>
        <v>0</v>
      </c>
      <c r="K232" s="181" t="s">
        <v>140</v>
      </c>
      <c r="L232" s="54"/>
      <c r="M232" s="186" t="s">
        <v>22</v>
      </c>
      <c r="N232" s="187" t="s">
        <v>46</v>
      </c>
      <c r="O232" s="35"/>
      <c r="P232" s="188">
        <f>O232*H232</f>
        <v>0</v>
      </c>
      <c r="Q232" s="188">
        <v>0</v>
      </c>
      <c r="R232" s="188">
        <f>Q232*H232</f>
        <v>0</v>
      </c>
      <c r="S232" s="188">
        <v>0</v>
      </c>
      <c r="T232" s="189">
        <f>S232*H232</f>
        <v>0</v>
      </c>
      <c r="AR232" s="17" t="s">
        <v>488</v>
      </c>
      <c r="AT232" s="17" t="s">
        <v>131</v>
      </c>
      <c r="AU232" s="17" t="s">
        <v>84</v>
      </c>
      <c r="AY232" s="17" t="s">
        <v>130</v>
      </c>
      <c r="BE232" s="190">
        <f>IF(N232="základní",J232,0)</f>
        <v>0</v>
      </c>
      <c r="BF232" s="190">
        <f>IF(N232="snížená",J232,0)</f>
        <v>0</v>
      </c>
      <c r="BG232" s="190">
        <f>IF(N232="zákl. přenesená",J232,0)</f>
        <v>0</v>
      </c>
      <c r="BH232" s="190">
        <f>IF(N232="sníž. přenesená",J232,0)</f>
        <v>0</v>
      </c>
      <c r="BI232" s="190">
        <f>IF(N232="nulová",J232,0)</f>
        <v>0</v>
      </c>
      <c r="BJ232" s="17" t="s">
        <v>23</v>
      </c>
      <c r="BK232" s="190">
        <f>ROUND(I232*H232,2)</f>
        <v>0</v>
      </c>
      <c r="BL232" s="17" t="s">
        <v>488</v>
      </c>
      <c r="BM232" s="17" t="s">
        <v>1008</v>
      </c>
    </row>
    <row r="233" spans="2:51" s="11" customFormat="1" ht="13.5">
      <c r="B233" s="193"/>
      <c r="C233" s="194"/>
      <c r="D233" s="205" t="s">
        <v>146</v>
      </c>
      <c r="E233" s="218" t="s">
        <v>22</v>
      </c>
      <c r="F233" s="219" t="s">
        <v>1191</v>
      </c>
      <c r="G233" s="194"/>
      <c r="H233" s="220">
        <v>24</v>
      </c>
      <c r="I233" s="199"/>
      <c r="J233" s="194"/>
      <c r="K233" s="194"/>
      <c r="L233" s="200"/>
      <c r="M233" s="201"/>
      <c r="N233" s="202"/>
      <c r="O233" s="202"/>
      <c r="P233" s="202"/>
      <c r="Q233" s="202"/>
      <c r="R233" s="202"/>
      <c r="S233" s="202"/>
      <c r="T233" s="203"/>
      <c r="AT233" s="204" t="s">
        <v>146</v>
      </c>
      <c r="AU233" s="204" t="s">
        <v>84</v>
      </c>
      <c r="AV233" s="11" t="s">
        <v>84</v>
      </c>
      <c r="AW233" s="11" t="s">
        <v>38</v>
      </c>
      <c r="AX233" s="11" t="s">
        <v>75</v>
      </c>
      <c r="AY233" s="204" t="s">
        <v>130</v>
      </c>
    </row>
    <row r="234" spans="2:51" s="11" customFormat="1" ht="13.5">
      <c r="B234" s="193"/>
      <c r="C234" s="194"/>
      <c r="D234" s="195" t="s">
        <v>146</v>
      </c>
      <c r="E234" s="196" t="s">
        <v>22</v>
      </c>
      <c r="F234" s="197" t="s">
        <v>1192</v>
      </c>
      <c r="G234" s="194"/>
      <c r="H234" s="198">
        <v>12</v>
      </c>
      <c r="I234" s="199"/>
      <c r="J234" s="194"/>
      <c r="K234" s="194"/>
      <c r="L234" s="200"/>
      <c r="M234" s="201"/>
      <c r="N234" s="202"/>
      <c r="O234" s="202"/>
      <c r="P234" s="202"/>
      <c r="Q234" s="202"/>
      <c r="R234" s="202"/>
      <c r="S234" s="202"/>
      <c r="T234" s="203"/>
      <c r="AT234" s="204" t="s">
        <v>146</v>
      </c>
      <c r="AU234" s="204" t="s">
        <v>84</v>
      </c>
      <c r="AV234" s="11" t="s">
        <v>84</v>
      </c>
      <c r="AW234" s="11" t="s">
        <v>38</v>
      </c>
      <c r="AX234" s="11" t="s">
        <v>75</v>
      </c>
      <c r="AY234" s="204" t="s">
        <v>130</v>
      </c>
    </row>
    <row r="235" spans="2:65" s="1" customFormat="1" ht="22.5" customHeight="1">
      <c r="B235" s="34"/>
      <c r="C235" s="179" t="s">
        <v>14</v>
      </c>
      <c r="D235" s="179" t="s">
        <v>131</v>
      </c>
      <c r="E235" s="180" t="s">
        <v>1010</v>
      </c>
      <c r="F235" s="181" t="s">
        <v>1011</v>
      </c>
      <c r="G235" s="182" t="s">
        <v>475</v>
      </c>
      <c r="H235" s="183">
        <v>5</v>
      </c>
      <c r="I235" s="184"/>
      <c r="J235" s="185">
        <f>ROUND(I235*H235,2)</f>
        <v>0</v>
      </c>
      <c r="K235" s="181" t="s">
        <v>22</v>
      </c>
      <c r="L235" s="54"/>
      <c r="M235" s="186" t="s">
        <v>22</v>
      </c>
      <c r="N235" s="187" t="s">
        <v>46</v>
      </c>
      <c r="O235" s="35"/>
      <c r="P235" s="188">
        <f>O235*H235</f>
        <v>0</v>
      </c>
      <c r="Q235" s="188">
        <v>0</v>
      </c>
      <c r="R235" s="188">
        <f>Q235*H235</f>
        <v>0</v>
      </c>
      <c r="S235" s="188">
        <v>0</v>
      </c>
      <c r="T235" s="189">
        <f>S235*H235</f>
        <v>0</v>
      </c>
      <c r="AR235" s="17" t="s">
        <v>488</v>
      </c>
      <c r="AT235" s="17" t="s">
        <v>131</v>
      </c>
      <c r="AU235" s="17" t="s">
        <v>84</v>
      </c>
      <c r="AY235" s="17" t="s">
        <v>130</v>
      </c>
      <c r="BE235" s="190">
        <f>IF(N235="základní",J235,0)</f>
        <v>0</v>
      </c>
      <c r="BF235" s="190">
        <f>IF(N235="snížená",J235,0)</f>
        <v>0</v>
      </c>
      <c r="BG235" s="190">
        <f>IF(N235="zákl. přenesená",J235,0)</f>
        <v>0</v>
      </c>
      <c r="BH235" s="190">
        <f>IF(N235="sníž. přenesená",J235,0)</f>
        <v>0</v>
      </c>
      <c r="BI235" s="190">
        <f>IF(N235="nulová",J235,0)</f>
        <v>0</v>
      </c>
      <c r="BJ235" s="17" t="s">
        <v>23</v>
      </c>
      <c r="BK235" s="190">
        <f>ROUND(I235*H235,2)</f>
        <v>0</v>
      </c>
      <c r="BL235" s="17" t="s">
        <v>488</v>
      </c>
      <c r="BM235" s="17" t="s">
        <v>1012</v>
      </c>
    </row>
    <row r="236" spans="2:47" s="1" customFormat="1" ht="27">
      <c r="B236" s="34"/>
      <c r="C236" s="56"/>
      <c r="D236" s="205" t="s">
        <v>159</v>
      </c>
      <c r="E236" s="56"/>
      <c r="F236" s="206" t="s">
        <v>1134</v>
      </c>
      <c r="G236" s="56"/>
      <c r="H236" s="56"/>
      <c r="I236" s="152"/>
      <c r="J236" s="56"/>
      <c r="K236" s="56"/>
      <c r="L236" s="54"/>
      <c r="M236" s="71"/>
      <c r="N236" s="35"/>
      <c r="O236" s="35"/>
      <c r="P236" s="35"/>
      <c r="Q236" s="35"/>
      <c r="R236" s="35"/>
      <c r="S236" s="35"/>
      <c r="T236" s="72"/>
      <c r="AT236" s="17" t="s">
        <v>159</v>
      </c>
      <c r="AU236" s="17" t="s">
        <v>84</v>
      </c>
    </row>
    <row r="237" spans="2:51" s="11" customFormat="1" ht="13.5">
      <c r="B237" s="193"/>
      <c r="C237" s="194"/>
      <c r="D237" s="195" t="s">
        <v>146</v>
      </c>
      <c r="E237" s="196" t="s">
        <v>22</v>
      </c>
      <c r="F237" s="197" t="s">
        <v>152</v>
      </c>
      <c r="G237" s="194"/>
      <c r="H237" s="198">
        <v>5</v>
      </c>
      <c r="I237" s="199"/>
      <c r="J237" s="194"/>
      <c r="K237" s="194"/>
      <c r="L237" s="200"/>
      <c r="M237" s="201"/>
      <c r="N237" s="202"/>
      <c r="O237" s="202"/>
      <c r="P237" s="202"/>
      <c r="Q237" s="202"/>
      <c r="R237" s="202"/>
      <c r="S237" s="202"/>
      <c r="T237" s="203"/>
      <c r="AT237" s="204" t="s">
        <v>146</v>
      </c>
      <c r="AU237" s="204" t="s">
        <v>84</v>
      </c>
      <c r="AV237" s="11" t="s">
        <v>84</v>
      </c>
      <c r="AW237" s="11" t="s">
        <v>38</v>
      </c>
      <c r="AX237" s="11" t="s">
        <v>23</v>
      </c>
      <c r="AY237" s="204" t="s">
        <v>130</v>
      </c>
    </row>
    <row r="238" spans="2:65" s="1" customFormat="1" ht="22.5" customHeight="1">
      <c r="B238" s="34"/>
      <c r="C238" s="179" t="s">
        <v>390</v>
      </c>
      <c r="D238" s="179" t="s">
        <v>131</v>
      </c>
      <c r="E238" s="180" t="s">
        <v>1013</v>
      </c>
      <c r="F238" s="181" t="s">
        <v>1014</v>
      </c>
      <c r="G238" s="182" t="s">
        <v>475</v>
      </c>
      <c r="H238" s="183">
        <v>76</v>
      </c>
      <c r="I238" s="184"/>
      <c r="J238" s="185">
        <f>ROUND(I238*H238,2)</f>
        <v>0</v>
      </c>
      <c r="K238" s="181" t="s">
        <v>22</v>
      </c>
      <c r="L238" s="54"/>
      <c r="M238" s="186" t="s">
        <v>22</v>
      </c>
      <c r="N238" s="187" t="s">
        <v>46</v>
      </c>
      <c r="O238" s="35"/>
      <c r="P238" s="188">
        <f>O238*H238</f>
        <v>0</v>
      </c>
      <c r="Q238" s="188">
        <v>0</v>
      </c>
      <c r="R238" s="188">
        <f>Q238*H238</f>
        <v>0</v>
      </c>
      <c r="S238" s="188">
        <v>0</v>
      </c>
      <c r="T238" s="189">
        <f>S238*H238</f>
        <v>0</v>
      </c>
      <c r="AR238" s="17" t="s">
        <v>220</v>
      </c>
      <c r="AT238" s="17" t="s">
        <v>131</v>
      </c>
      <c r="AU238" s="17" t="s">
        <v>84</v>
      </c>
      <c r="AY238" s="17" t="s">
        <v>130</v>
      </c>
      <c r="BE238" s="190">
        <f>IF(N238="základní",J238,0)</f>
        <v>0</v>
      </c>
      <c r="BF238" s="190">
        <f>IF(N238="snížená",J238,0)</f>
        <v>0</v>
      </c>
      <c r="BG238" s="190">
        <f>IF(N238="zákl. přenesená",J238,0)</f>
        <v>0</v>
      </c>
      <c r="BH238" s="190">
        <f>IF(N238="sníž. přenesená",J238,0)</f>
        <v>0</v>
      </c>
      <c r="BI238" s="190">
        <f>IF(N238="nulová",J238,0)</f>
        <v>0</v>
      </c>
      <c r="BJ238" s="17" t="s">
        <v>23</v>
      </c>
      <c r="BK238" s="190">
        <f>ROUND(I238*H238,2)</f>
        <v>0</v>
      </c>
      <c r="BL238" s="17" t="s">
        <v>220</v>
      </c>
      <c r="BM238" s="17" t="s">
        <v>1015</v>
      </c>
    </row>
    <row r="239" spans="2:47" s="1" customFormat="1" ht="27">
      <c r="B239" s="34"/>
      <c r="C239" s="56"/>
      <c r="D239" s="205" t="s">
        <v>159</v>
      </c>
      <c r="E239" s="56"/>
      <c r="F239" s="206" t="s">
        <v>1134</v>
      </c>
      <c r="G239" s="56"/>
      <c r="H239" s="56"/>
      <c r="I239" s="152"/>
      <c r="J239" s="56"/>
      <c r="K239" s="56"/>
      <c r="L239" s="54"/>
      <c r="M239" s="71"/>
      <c r="N239" s="35"/>
      <c r="O239" s="35"/>
      <c r="P239" s="35"/>
      <c r="Q239" s="35"/>
      <c r="R239" s="35"/>
      <c r="S239" s="35"/>
      <c r="T239" s="72"/>
      <c r="AT239" s="17" t="s">
        <v>159</v>
      </c>
      <c r="AU239" s="17" t="s">
        <v>84</v>
      </c>
    </row>
    <row r="240" spans="2:51" s="11" customFormat="1" ht="13.5">
      <c r="B240" s="193"/>
      <c r="C240" s="194"/>
      <c r="D240" s="195" t="s">
        <v>146</v>
      </c>
      <c r="E240" s="196" t="s">
        <v>22</v>
      </c>
      <c r="F240" s="197" t="s">
        <v>1193</v>
      </c>
      <c r="G240" s="194"/>
      <c r="H240" s="198">
        <v>76</v>
      </c>
      <c r="I240" s="199"/>
      <c r="J240" s="194"/>
      <c r="K240" s="194"/>
      <c r="L240" s="200"/>
      <c r="M240" s="201"/>
      <c r="N240" s="202"/>
      <c r="O240" s="202"/>
      <c r="P240" s="202"/>
      <c r="Q240" s="202"/>
      <c r="R240" s="202"/>
      <c r="S240" s="202"/>
      <c r="T240" s="203"/>
      <c r="AT240" s="204" t="s">
        <v>146</v>
      </c>
      <c r="AU240" s="204" t="s">
        <v>84</v>
      </c>
      <c r="AV240" s="11" t="s">
        <v>84</v>
      </c>
      <c r="AW240" s="11" t="s">
        <v>38</v>
      </c>
      <c r="AX240" s="11" t="s">
        <v>23</v>
      </c>
      <c r="AY240" s="204" t="s">
        <v>130</v>
      </c>
    </row>
    <row r="241" spans="2:65" s="1" customFormat="1" ht="44.25" customHeight="1">
      <c r="B241" s="34"/>
      <c r="C241" s="179" t="s">
        <v>394</v>
      </c>
      <c r="D241" s="179" t="s">
        <v>131</v>
      </c>
      <c r="E241" s="180" t="s">
        <v>1017</v>
      </c>
      <c r="F241" s="181" t="s">
        <v>1018</v>
      </c>
      <c r="G241" s="182" t="s">
        <v>274</v>
      </c>
      <c r="H241" s="183">
        <v>96</v>
      </c>
      <c r="I241" s="184"/>
      <c r="J241" s="185">
        <f>ROUND(I241*H241,2)</f>
        <v>0</v>
      </c>
      <c r="K241" s="181" t="s">
        <v>22</v>
      </c>
      <c r="L241" s="54"/>
      <c r="M241" s="186" t="s">
        <v>22</v>
      </c>
      <c r="N241" s="187" t="s">
        <v>46</v>
      </c>
      <c r="O241" s="35"/>
      <c r="P241" s="188">
        <f>O241*H241</f>
        <v>0</v>
      </c>
      <c r="Q241" s="188">
        <v>0</v>
      </c>
      <c r="R241" s="188">
        <f>Q241*H241</f>
        <v>0</v>
      </c>
      <c r="S241" s="188">
        <v>0</v>
      </c>
      <c r="T241" s="189">
        <f>S241*H241</f>
        <v>0</v>
      </c>
      <c r="AR241" s="17" t="s">
        <v>220</v>
      </c>
      <c r="AT241" s="17" t="s">
        <v>131</v>
      </c>
      <c r="AU241" s="17" t="s">
        <v>84</v>
      </c>
      <c r="AY241" s="17" t="s">
        <v>130</v>
      </c>
      <c r="BE241" s="190">
        <f>IF(N241="základní",J241,0)</f>
        <v>0</v>
      </c>
      <c r="BF241" s="190">
        <f>IF(N241="snížená",J241,0)</f>
        <v>0</v>
      </c>
      <c r="BG241" s="190">
        <f>IF(N241="zákl. přenesená",J241,0)</f>
        <v>0</v>
      </c>
      <c r="BH241" s="190">
        <f>IF(N241="sníž. přenesená",J241,0)</f>
        <v>0</v>
      </c>
      <c r="BI241" s="190">
        <f>IF(N241="nulová",J241,0)</f>
        <v>0</v>
      </c>
      <c r="BJ241" s="17" t="s">
        <v>23</v>
      </c>
      <c r="BK241" s="190">
        <f>ROUND(I241*H241,2)</f>
        <v>0</v>
      </c>
      <c r="BL241" s="17" t="s">
        <v>220</v>
      </c>
      <c r="BM241" s="17" t="s">
        <v>1019</v>
      </c>
    </row>
    <row r="242" spans="2:47" s="1" customFormat="1" ht="27">
      <c r="B242" s="34"/>
      <c r="C242" s="56"/>
      <c r="D242" s="205" t="s">
        <v>159</v>
      </c>
      <c r="E242" s="56"/>
      <c r="F242" s="206" t="s">
        <v>1134</v>
      </c>
      <c r="G242" s="56"/>
      <c r="H242" s="56"/>
      <c r="I242" s="152"/>
      <c r="J242" s="56"/>
      <c r="K242" s="56"/>
      <c r="L242" s="54"/>
      <c r="M242" s="71"/>
      <c r="N242" s="35"/>
      <c r="O242" s="35"/>
      <c r="P242" s="35"/>
      <c r="Q242" s="35"/>
      <c r="R242" s="35"/>
      <c r="S242" s="35"/>
      <c r="T242" s="72"/>
      <c r="AT242" s="17" t="s">
        <v>159</v>
      </c>
      <c r="AU242" s="17" t="s">
        <v>84</v>
      </c>
    </row>
    <row r="243" spans="2:51" s="11" customFormat="1" ht="13.5">
      <c r="B243" s="193"/>
      <c r="C243" s="194"/>
      <c r="D243" s="195" t="s">
        <v>146</v>
      </c>
      <c r="E243" s="196" t="s">
        <v>22</v>
      </c>
      <c r="F243" s="197" t="s">
        <v>1194</v>
      </c>
      <c r="G243" s="194"/>
      <c r="H243" s="198">
        <v>96</v>
      </c>
      <c r="I243" s="199"/>
      <c r="J243" s="194"/>
      <c r="K243" s="194"/>
      <c r="L243" s="200"/>
      <c r="M243" s="201"/>
      <c r="N243" s="202"/>
      <c r="O243" s="202"/>
      <c r="P243" s="202"/>
      <c r="Q243" s="202"/>
      <c r="R243" s="202"/>
      <c r="S243" s="202"/>
      <c r="T243" s="203"/>
      <c r="AT243" s="204" t="s">
        <v>146</v>
      </c>
      <c r="AU243" s="204" t="s">
        <v>84</v>
      </c>
      <c r="AV243" s="11" t="s">
        <v>84</v>
      </c>
      <c r="AW243" s="11" t="s">
        <v>38</v>
      </c>
      <c r="AX243" s="11" t="s">
        <v>23</v>
      </c>
      <c r="AY243" s="204" t="s">
        <v>130</v>
      </c>
    </row>
    <row r="244" spans="2:65" s="1" customFormat="1" ht="31.5" customHeight="1">
      <c r="B244" s="34"/>
      <c r="C244" s="179" t="s">
        <v>400</v>
      </c>
      <c r="D244" s="179" t="s">
        <v>131</v>
      </c>
      <c r="E244" s="180" t="s">
        <v>1021</v>
      </c>
      <c r="F244" s="181" t="s">
        <v>1022</v>
      </c>
      <c r="G244" s="182" t="s">
        <v>475</v>
      </c>
      <c r="H244" s="183">
        <v>40</v>
      </c>
      <c r="I244" s="184"/>
      <c r="J244" s="185">
        <f>ROUND(I244*H244,2)</f>
        <v>0</v>
      </c>
      <c r="K244" s="181" t="s">
        <v>140</v>
      </c>
      <c r="L244" s="54"/>
      <c r="M244" s="186" t="s">
        <v>22</v>
      </c>
      <c r="N244" s="187" t="s">
        <v>46</v>
      </c>
      <c r="O244" s="35"/>
      <c r="P244" s="188">
        <f>O244*H244</f>
        <v>0</v>
      </c>
      <c r="Q244" s="188">
        <v>0</v>
      </c>
      <c r="R244" s="188">
        <f>Q244*H244</f>
        <v>0</v>
      </c>
      <c r="S244" s="188">
        <v>0</v>
      </c>
      <c r="T244" s="189">
        <f>S244*H244</f>
        <v>0</v>
      </c>
      <c r="AR244" s="17" t="s">
        <v>488</v>
      </c>
      <c r="AT244" s="17" t="s">
        <v>131</v>
      </c>
      <c r="AU244" s="17" t="s">
        <v>84</v>
      </c>
      <c r="AY244" s="17" t="s">
        <v>130</v>
      </c>
      <c r="BE244" s="190">
        <f>IF(N244="základní",J244,0)</f>
        <v>0</v>
      </c>
      <c r="BF244" s="190">
        <f>IF(N244="snížená",J244,0)</f>
        <v>0</v>
      </c>
      <c r="BG244" s="190">
        <f>IF(N244="zákl. přenesená",J244,0)</f>
        <v>0</v>
      </c>
      <c r="BH244" s="190">
        <f>IF(N244="sníž. přenesená",J244,0)</f>
        <v>0</v>
      </c>
      <c r="BI244" s="190">
        <f>IF(N244="nulová",J244,0)</f>
        <v>0</v>
      </c>
      <c r="BJ244" s="17" t="s">
        <v>23</v>
      </c>
      <c r="BK244" s="190">
        <f>ROUND(I244*H244,2)</f>
        <v>0</v>
      </c>
      <c r="BL244" s="17" t="s">
        <v>488</v>
      </c>
      <c r="BM244" s="17" t="s">
        <v>1023</v>
      </c>
    </row>
    <row r="245" spans="2:51" s="11" customFormat="1" ht="13.5">
      <c r="B245" s="193"/>
      <c r="C245" s="194"/>
      <c r="D245" s="195" t="s">
        <v>146</v>
      </c>
      <c r="E245" s="196" t="s">
        <v>22</v>
      </c>
      <c r="F245" s="197" t="s">
        <v>503</v>
      </c>
      <c r="G245" s="194"/>
      <c r="H245" s="198">
        <v>40</v>
      </c>
      <c r="I245" s="199"/>
      <c r="J245" s="194"/>
      <c r="K245" s="194"/>
      <c r="L245" s="200"/>
      <c r="M245" s="201"/>
      <c r="N245" s="202"/>
      <c r="O245" s="202"/>
      <c r="P245" s="202"/>
      <c r="Q245" s="202"/>
      <c r="R245" s="202"/>
      <c r="S245" s="202"/>
      <c r="T245" s="203"/>
      <c r="AT245" s="204" t="s">
        <v>146</v>
      </c>
      <c r="AU245" s="204" t="s">
        <v>84</v>
      </c>
      <c r="AV245" s="11" t="s">
        <v>84</v>
      </c>
      <c r="AW245" s="11" t="s">
        <v>38</v>
      </c>
      <c r="AX245" s="11" t="s">
        <v>23</v>
      </c>
      <c r="AY245" s="204" t="s">
        <v>130</v>
      </c>
    </row>
    <row r="246" spans="2:65" s="1" customFormat="1" ht="22.5" customHeight="1">
      <c r="B246" s="34"/>
      <c r="C246" s="179" t="s">
        <v>406</v>
      </c>
      <c r="D246" s="179" t="s">
        <v>131</v>
      </c>
      <c r="E246" s="180" t="s">
        <v>1025</v>
      </c>
      <c r="F246" s="181" t="s">
        <v>1026</v>
      </c>
      <c r="G246" s="182" t="s">
        <v>274</v>
      </c>
      <c r="H246" s="183">
        <v>54</v>
      </c>
      <c r="I246" s="184"/>
      <c r="J246" s="185">
        <f>ROUND(I246*H246,2)</f>
        <v>0</v>
      </c>
      <c r="K246" s="181" t="s">
        <v>22</v>
      </c>
      <c r="L246" s="54"/>
      <c r="M246" s="186" t="s">
        <v>22</v>
      </c>
      <c r="N246" s="187" t="s">
        <v>46</v>
      </c>
      <c r="O246" s="35"/>
      <c r="P246" s="188">
        <f>O246*H246</f>
        <v>0</v>
      </c>
      <c r="Q246" s="188">
        <v>0</v>
      </c>
      <c r="R246" s="188">
        <f>Q246*H246</f>
        <v>0</v>
      </c>
      <c r="S246" s="188">
        <v>0</v>
      </c>
      <c r="T246" s="189">
        <f>S246*H246</f>
        <v>0</v>
      </c>
      <c r="AR246" s="17" t="s">
        <v>488</v>
      </c>
      <c r="AT246" s="17" t="s">
        <v>131</v>
      </c>
      <c r="AU246" s="17" t="s">
        <v>84</v>
      </c>
      <c r="AY246" s="17" t="s">
        <v>130</v>
      </c>
      <c r="BE246" s="190">
        <f>IF(N246="základní",J246,0)</f>
        <v>0</v>
      </c>
      <c r="BF246" s="190">
        <f>IF(N246="snížená",J246,0)</f>
        <v>0</v>
      </c>
      <c r="BG246" s="190">
        <f>IF(N246="zákl. přenesená",J246,0)</f>
        <v>0</v>
      </c>
      <c r="BH246" s="190">
        <f>IF(N246="sníž. přenesená",J246,0)</f>
        <v>0</v>
      </c>
      <c r="BI246" s="190">
        <f>IF(N246="nulová",J246,0)</f>
        <v>0</v>
      </c>
      <c r="BJ246" s="17" t="s">
        <v>23</v>
      </c>
      <c r="BK246" s="190">
        <f>ROUND(I246*H246,2)</f>
        <v>0</v>
      </c>
      <c r="BL246" s="17" t="s">
        <v>488</v>
      </c>
      <c r="BM246" s="17" t="s">
        <v>1027</v>
      </c>
    </row>
    <row r="247" spans="2:47" s="1" customFormat="1" ht="27">
      <c r="B247" s="34"/>
      <c r="C247" s="56"/>
      <c r="D247" s="205" t="s">
        <v>159</v>
      </c>
      <c r="E247" s="56"/>
      <c r="F247" s="206" t="s">
        <v>1134</v>
      </c>
      <c r="G247" s="56"/>
      <c r="H247" s="56"/>
      <c r="I247" s="152"/>
      <c r="J247" s="56"/>
      <c r="K247" s="56"/>
      <c r="L247" s="54"/>
      <c r="M247" s="71"/>
      <c r="N247" s="35"/>
      <c r="O247" s="35"/>
      <c r="P247" s="35"/>
      <c r="Q247" s="35"/>
      <c r="R247" s="35"/>
      <c r="S247" s="35"/>
      <c r="T247" s="72"/>
      <c r="AT247" s="17" t="s">
        <v>159</v>
      </c>
      <c r="AU247" s="17" t="s">
        <v>84</v>
      </c>
    </row>
    <row r="248" spans="2:51" s="11" customFormat="1" ht="13.5">
      <c r="B248" s="193"/>
      <c r="C248" s="194"/>
      <c r="D248" s="195" t="s">
        <v>146</v>
      </c>
      <c r="E248" s="196" t="s">
        <v>22</v>
      </c>
      <c r="F248" s="197" t="s">
        <v>432</v>
      </c>
      <c r="G248" s="194"/>
      <c r="H248" s="198">
        <v>54</v>
      </c>
      <c r="I248" s="199"/>
      <c r="J248" s="194"/>
      <c r="K248" s="194"/>
      <c r="L248" s="200"/>
      <c r="M248" s="201"/>
      <c r="N248" s="202"/>
      <c r="O248" s="202"/>
      <c r="P248" s="202"/>
      <c r="Q248" s="202"/>
      <c r="R248" s="202"/>
      <c r="S248" s="202"/>
      <c r="T248" s="203"/>
      <c r="AT248" s="204" t="s">
        <v>146</v>
      </c>
      <c r="AU248" s="204" t="s">
        <v>84</v>
      </c>
      <c r="AV248" s="11" t="s">
        <v>84</v>
      </c>
      <c r="AW248" s="11" t="s">
        <v>38</v>
      </c>
      <c r="AX248" s="11" t="s">
        <v>23</v>
      </c>
      <c r="AY248" s="204" t="s">
        <v>130</v>
      </c>
    </row>
    <row r="249" spans="2:65" s="1" customFormat="1" ht="22.5" customHeight="1">
      <c r="B249" s="34"/>
      <c r="C249" s="179" t="s">
        <v>412</v>
      </c>
      <c r="D249" s="179" t="s">
        <v>131</v>
      </c>
      <c r="E249" s="180" t="s">
        <v>1029</v>
      </c>
      <c r="F249" s="181" t="s">
        <v>1030</v>
      </c>
      <c r="G249" s="182" t="s">
        <v>274</v>
      </c>
      <c r="H249" s="183">
        <v>24</v>
      </c>
      <c r="I249" s="184"/>
      <c r="J249" s="185">
        <f>ROUND(I249*H249,2)</f>
        <v>0</v>
      </c>
      <c r="K249" s="181" t="s">
        <v>22</v>
      </c>
      <c r="L249" s="54"/>
      <c r="M249" s="186" t="s">
        <v>22</v>
      </c>
      <c r="N249" s="187" t="s">
        <v>46</v>
      </c>
      <c r="O249" s="35"/>
      <c r="P249" s="188">
        <f>O249*H249</f>
        <v>0</v>
      </c>
      <c r="Q249" s="188">
        <v>0</v>
      </c>
      <c r="R249" s="188">
        <f>Q249*H249</f>
        <v>0</v>
      </c>
      <c r="S249" s="188">
        <v>0</v>
      </c>
      <c r="T249" s="189">
        <f>S249*H249</f>
        <v>0</v>
      </c>
      <c r="AR249" s="17" t="s">
        <v>488</v>
      </c>
      <c r="AT249" s="17" t="s">
        <v>131</v>
      </c>
      <c r="AU249" s="17" t="s">
        <v>84</v>
      </c>
      <c r="AY249" s="17" t="s">
        <v>130</v>
      </c>
      <c r="BE249" s="190">
        <f>IF(N249="základní",J249,0)</f>
        <v>0</v>
      </c>
      <c r="BF249" s="190">
        <f>IF(N249="snížená",J249,0)</f>
        <v>0</v>
      </c>
      <c r="BG249" s="190">
        <f>IF(N249="zákl. přenesená",J249,0)</f>
        <v>0</v>
      </c>
      <c r="BH249" s="190">
        <f>IF(N249="sníž. přenesená",J249,0)</f>
        <v>0</v>
      </c>
      <c r="BI249" s="190">
        <f>IF(N249="nulová",J249,0)</f>
        <v>0</v>
      </c>
      <c r="BJ249" s="17" t="s">
        <v>23</v>
      </c>
      <c r="BK249" s="190">
        <f>ROUND(I249*H249,2)</f>
        <v>0</v>
      </c>
      <c r="BL249" s="17" t="s">
        <v>488</v>
      </c>
      <c r="BM249" s="17" t="s">
        <v>1195</v>
      </c>
    </row>
    <row r="250" spans="2:47" s="1" customFormat="1" ht="27">
      <c r="B250" s="34"/>
      <c r="C250" s="56"/>
      <c r="D250" s="205" t="s">
        <v>159</v>
      </c>
      <c r="E250" s="56"/>
      <c r="F250" s="206" t="s">
        <v>1134</v>
      </c>
      <c r="G250" s="56"/>
      <c r="H250" s="56"/>
      <c r="I250" s="152"/>
      <c r="J250" s="56"/>
      <c r="K250" s="56"/>
      <c r="L250" s="54"/>
      <c r="M250" s="71"/>
      <c r="N250" s="35"/>
      <c r="O250" s="35"/>
      <c r="P250" s="35"/>
      <c r="Q250" s="35"/>
      <c r="R250" s="35"/>
      <c r="S250" s="35"/>
      <c r="T250" s="72"/>
      <c r="AT250" s="17" t="s">
        <v>159</v>
      </c>
      <c r="AU250" s="17" t="s">
        <v>84</v>
      </c>
    </row>
    <row r="251" spans="2:51" s="11" customFormat="1" ht="13.5">
      <c r="B251" s="193"/>
      <c r="C251" s="194"/>
      <c r="D251" s="195" t="s">
        <v>146</v>
      </c>
      <c r="E251" s="196" t="s">
        <v>22</v>
      </c>
      <c r="F251" s="197" t="s">
        <v>266</v>
      </c>
      <c r="G251" s="194"/>
      <c r="H251" s="198">
        <v>24</v>
      </c>
      <c r="I251" s="199"/>
      <c r="J251" s="194"/>
      <c r="K251" s="194"/>
      <c r="L251" s="200"/>
      <c r="M251" s="201"/>
      <c r="N251" s="202"/>
      <c r="O251" s="202"/>
      <c r="P251" s="202"/>
      <c r="Q251" s="202"/>
      <c r="R251" s="202"/>
      <c r="S251" s="202"/>
      <c r="T251" s="203"/>
      <c r="AT251" s="204" t="s">
        <v>146</v>
      </c>
      <c r="AU251" s="204" t="s">
        <v>84</v>
      </c>
      <c r="AV251" s="11" t="s">
        <v>84</v>
      </c>
      <c r="AW251" s="11" t="s">
        <v>38</v>
      </c>
      <c r="AX251" s="11" t="s">
        <v>23</v>
      </c>
      <c r="AY251" s="204" t="s">
        <v>130</v>
      </c>
    </row>
    <row r="252" spans="2:65" s="1" customFormat="1" ht="22.5" customHeight="1">
      <c r="B252" s="34"/>
      <c r="C252" s="179" t="s">
        <v>420</v>
      </c>
      <c r="D252" s="179" t="s">
        <v>131</v>
      </c>
      <c r="E252" s="180" t="s">
        <v>1033</v>
      </c>
      <c r="F252" s="181" t="s">
        <v>1034</v>
      </c>
      <c r="G252" s="182" t="s">
        <v>274</v>
      </c>
      <c r="H252" s="183">
        <v>18</v>
      </c>
      <c r="I252" s="184"/>
      <c r="J252" s="185">
        <f>ROUND(I252*H252,2)</f>
        <v>0</v>
      </c>
      <c r="K252" s="181" t="s">
        <v>22</v>
      </c>
      <c r="L252" s="54"/>
      <c r="M252" s="186" t="s">
        <v>22</v>
      </c>
      <c r="N252" s="187" t="s">
        <v>46</v>
      </c>
      <c r="O252" s="35"/>
      <c r="P252" s="188">
        <f>O252*H252</f>
        <v>0</v>
      </c>
      <c r="Q252" s="188">
        <v>0</v>
      </c>
      <c r="R252" s="188">
        <f>Q252*H252</f>
        <v>0</v>
      </c>
      <c r="S252" s="188">
        <v>0</v>
      </c>
      <c r="T252" s="189">
        <f>S252*H252</f>
        <v>0</v>
      </c>
      <c r="AR252" s="17" t="s">
        <v>488</v>
      </c>
      <c r="AT252" s="17" t="s">
        <v>131</v>
      </c>
      <c r="AU252" s="17" t="s">
        <v>84</v>
      </c>
      <c r="AY252" s="17" t="s">
        <v>130</v>
      </c>
      <c r="BE252" s="190">
        <f>IF(N252="základní",J252,0)</f>
        <v>0</v>
      </c>
      <c r="BF252" s="190">
        <f>IF(N252="snížená",J252,0)</f>
        <v>0</v>
      </c>
      <c r="BG252" s="190">
        <f>IF(N252="zákl. přenesená",J252,0)</f>
        <v>0</v>
      </c>
      <c r="BH252" s="190">
        <f>IF(N252="sníž. přenesená",J252,0)</f>
        <v>0</v>
      </c>
      <c r="BI252" s="190">
        <f>IF(N252="nulová",J252,0)</f>
        <v>0</v>
      </c>
      <c r="BJ252" s="17" t="s">
        <v>23</v>
      </c>
      <c r="BK252" s="190">
        <f>ROUND(I252*H252,2)</f>
        <v>0</v>
      </c>
      <c r="BL252" s="17" t="s">
        <v>488</v>
      </c>
      <c r="BM252" s="17" t="s">
        <v>1035</v>
      </c>
    </row>
    <row r="253" spans="2:47" s="1" customFormat="1" ht="27">
      <c r="B253" s="34"/>
      <c r="C253" s="56"/>
      <c r="D253" s="205" t="s">
        <v>159</v>
      </c>
      <c r="E253" s="56"/>
      <c r="F253" s="206" t="s">
        <v>1134</v>
      </c>
      <c r="G253" s="56"/>
      <c r="H253" s="56"/>
      <c r="I253" s="152"/>
      <c r="J253" s="56"/>
      <c r="K253" s="56"/>
      <c r="L253" s="54"/>
      <c r="M253" s="71"/>
      <c r="N253" s="35"/>
      <c r="O253" s="35"/>
      <c r="P253" s="35"/>
      <c r="Q253" s="35"/>
      <c r="R253" s="35"/>
      <c r="S253" s="35"/>
      <c r="T253" s="72"/>
      <c r="AT253" s="17" t="s">
        <v>159</v>
      </c>
      <c r="AU253" s="17" t="s">
        <v>84</v>
      </c>
    </row>
    <row r="254" spans="2:51" s="11" customFormat="1" ht="13.5">
      <c r="B254" s="193"/>
      <c r="C254" s="194"/>
      <c r="D254" s="195" t="s">
        <v>146</v>
      </c>
      <c r="E254" s="196" t="s">
        <v>22</v>
      </c>
      <c r="F254" s="197" t="s">
        <v>235</v>
      </c>
      <c r="G254" s="194"/>
      <c r="H254" s="198">
        <v>18</v>
      </c>
      <c r="I254" s="199"/>
      <c r="J254" s="194"/>
      <c r="K254" s="194"/>
      <c r="L254" s="200"/>
      <c r="M254" s="201"/>
      <c r="N254" s="202"/>
      <c r="O254" s="202"/>
      <c r="P254" s="202"/>
      <c r="Q254" s="202"/>
      <c r="R254" s="202"/>
      <c r="S254" s="202"/>
      <c r="T254" s="203"/>
      <c r="AT254" s="204" t="s">
        <v>146</v>
      </c>
      <c r="AU254" s="204" t="s">
        <v>84</v>
      </c>
      <c r="AV254" s="11" t="s">
        <v>84</v>
      </c>
      <c r="AW254" s="11" t="s">
        <v>38</v>
      </c>
      <c r="AX254" s="11" t="s">
        <v>23</v>
      </c>
      <c r="AY254" s="204" t="s">
        <v>130</v>
      </c>
    </row>
    <row r="255" spans="2:65" s="1" customFormat="1" ht="22.5" customHeight="1">
      <c r="B255" s="34"/>
      <c r="C255" s="232" t="s">
        <v>426</v>
      </c>
      <c r="D255" s="232" t="s">
        <v>321</v>
      </c>
      <c r="E255" s="233" t="s">
        <v>1037</v>
      </c>
      <c r="F255" s="234" t="s">
        <v>1038</v>
      </c>
      <c r="G255" s="235" t="s">
        <v>274</v>
      </c>
      <c r="H255" s="236">
        <v>54</v>
      </c>
      <c r="I255" s="237"/>
      <c r="J255" s="238">
        <f>ROUND(I255*H255,2)</f>
        <v>0</v>
      </c>
      <c r="K255" s="234" t="s">
        <v>22</v>
      </c>
      <c r="L255" s="239"/>
      <c r="M255" s="240" t="s">
        <v>22</v>
      </c>
      <c r="N255" s="241" t="s">
        <v>46</v>
      </c>
      <c r="O255" s="35"/>
      <c r="P255" s="188">
        <f>O255*H255</f>
        <v>0</v>
      </c>
      <c r="Q255" s="188">
        <v>0.00072</v>
      </c>
      <c r="R255" s="188">
        <f>Q255*H255</f>
        <v>0.038880000000000005</v>
      </c>
      <c r="S255" s="188">
        <v>0</v>
      </c>
      <c r="T255" s="189">
        <f>S255*H255</f>
        <v>0</v>
      </c>
      <c r="AR255" s="17" t="s">
        <v>995</v>
      </c>
      <c r="AT255" s="17" t="s">
        <v>321</v>
      </c>
      <c r="AU255" s="17" t="s">
        <v>84</v>
      </c>
      <c r="AY255" s="17" t="s">
        <v>130</v>
      </c>
      <c r="BE255" s="190">
        <f>IF(N255="základní",J255,0)</f>
        <v>0</v>
      </c>
      <c r="BF255" s="190">
        <f>IF(N255="snížená",J255,0)</f>
        <v>0</v>
      </c>
      <c r="BG255" s="190">
        <f>IF(N255="zákl. přenesená",J255,0)</f>
        <v>0</v>
      </c>
      <c r="BH255" s="190">
        <f>IF(N255="sníž. přenesená",J255,0)</f>
        <v>0</v>
      </c>
      <c r="BI255" s="190">
        <f>IF(N255="nulová",J255,0)</f>
        <v>0</v>
      </c>
      <c r="BJ255" s="17" t="s">
        <v>23</v>
      </c>
      <c r="BK255" s="190">
        <f>ROUND(I255*H255,2)</f>
        <v>0</v>
      </c>
      <c r="BL255" s="17" t="s">
        <v>488</v>
      </c>
      <c r="BM255" s="17" t="s">
        <v>1039</v>
      </c>
    </row>
    <row r="256" spans="2:47" s="1" customFormat="1" ht="40.5">
      <c r="B256" s="34"/>
      <c r="C256" s="56"/>
      <c r="D256" s="205" t="s">
        <v>159</v>
      </c>
      <c r="E256" s="56"/>
      <c r="F256" s="206" t="s">
        <v>1196</v>
      </c>
      <c r="G256" s="56"/>
      <c r="H256" s="56"/>
      <c r="I256" s="152"/>
      <c r="J256" s="56"/>
      <c r="K256" s="56"/>
      <c r="L256" s="54"/>
      <c r="M256" s="71"/>
      <c r="N256" s="35"/>
      <c r="O256" s="35"/>
      <c r="P256" s="35"/>
      <c r="Q256" s="35"/>
      <c r="R256" s="35"/>
      <c r="S256" s="35"/>
      <c r="T256" s="72"/>
      <c r="AT256" s="17" t="s">
        <v>159</v>
      </c>
      <c r="AU256" s="17" t="s">
        <v>84</v>
      </c>
    </row>
    <row r="257" spans="2:51" s="11" customFormat="1" ht="13.5">
      <c r="B257" s="193"/>
      <c r="C257" s="194"/>
      <c r="D257" s="195" t="s">
        <v>146</v>
      </c>
      <c r="E257" s="196" t="s">
        <v>22</v>
      </c>
      <c r="F257" s="197" t="s">
        <v>1197</v>
      </c>
      <c r="G257" s="194"/>
      <c r="H257" s="198">
        <v>54</v>
      </c>
      <c r="I257" s="199"/>
      <c r="J257" s="194"/>
      <c r="K257" s="194"/>
      <c r="L257" s="200"/>
      <c r="M257" s="201"/>
      <c r="N257" s="202"/>
      <c r="O257" s="202"/>
      <c r="P257" s="202"/>
      <c r="Q257" s="202"/>
      <c r="R257" s="202"/>
      <c r="S257" s="202"/>
      <c r="T257" s="203"/>
      <c r="AT257" s="204" t="s">
        <v>146</v>
      </c>
      <c r="AU257" s="204" t="s">
        <v>84</v>
      </c>
      <c r="AV257" s="11" t="s">
        <v>84</v>
      </c>
      <c r="AW257" s="11" t="s">
        <v>38</v>
      </c>
      <c r="AX257" s="11" t="s">
        <v>23</v>
      </c>
      <c r="AY257" s="204" t="s">
        <v>130</v>
      </c>
    </row>
    <row r="258" spans="2:65" s="1" customFormat="1" ht="22.5" customHeight="1">
      <c r="B258" s="34"/>
      <c r="C258" s="232" t="s">
        <v>432</v>
      </c>
      <c r="D258" s="232" t="s">
        <v>321</v>
      </c>
      <c r="E258" s="233" t="s">
        <v>1041</v>
      </c>
      <c r="F258" s="234" t="s">
        <v>1042</v>
      </c>
      <c r="G258" s="235" t="s">
        <v>274</v>
      </c>
      <c r="H258" s="236">
        <v>24</v>
      </c>
      <c r="I258" s="237"/>
      <c r="J258" s="238">
        <f>ROUND(I258*H258,2)</f>
        <v>0</v>
      </c>
      <c r="K258" s="234" t="s">
        <v>22</v>
      </c>
      <c r="L258" s="239"/>
      <c r="M258" s="240" t="s">
        <v>22</v>
      </c>
      <c r="N258" s="241" t="s">
        <v>46</v>
      </c>
      <c r="O258" s="35"/>
      <c r="P258" s="188">
        <f>O258*H258</f>
        <v>0</v>
      </c>
      <c r="Q258" s="188">
        <v>0.00072</v>
      </c>
      <c r="R258" s="188">
        <f>Q258*H258</f>
        <v>0.01728</v>
      </c>
      <c r="S258" s="188">
        <v>0</v>
      </c>
      <c r="T258" s="189">
        <f>S258*H258</f>
        <v>0</v>
      </c>
      <c r="AR258" s="17" t="s">
        <v>995</v>
      </c>
      <c r="AT258" s="17" t="s">
        <v>321</v>
      </c>
      <c r="AU258" s="17" t="s">
        <v>84</v>
      </c>
      <c r="AY258" s="17" t="s">
        <v>130</v>
      </c>
      <c r="BE258" s="190">
        <f>IF(N258="základní",J258,0)</f>
        <v>0</v>
      </c>
      <c r="BF258" s="190">
        <f>IF(N258="snížená",J258,0)</f>
        <v>0</v>
      </c>
      <c r="BG258" s="190">
        <f>IF(N258="zákl. přenesená",J258,0)</f>
        <v>0</v>
      </c>
      <c r="BH258" s="190">
        <f>IF(N258="sníž. přenesená",J258,0)</f>
        <v>0</v>
      </c>
      <c r="BI258" s="190">
        <f>IF(N258="nulová",J258,0)</f>
        <v>0</v>
      </c>
      <c r="BJ258" s="17" t="s">
        <v>23</v>
      </c>
      <c r="BK258" s="190">
        <f>ROUND(I258*H258,2)</f>
        <v>0</v>
      </c>
      <c r="BL258" s="17" t="s">
        <v>488</v>
      </c>
      <c r="BM258" s="17" t="s">
        <v>1198</v>
      </c>
    </row>
    <row r="259" spans="2:47" s="1" customFormat="1" ht="40.5">
      <c r="B259" s="34"/>
      <c r="C259" s="56"/>
      <c r="D259" s="205" t="s">
        <v>159</v>
      </c>
      <c r="E259" s="56"/>
      <c r="F259" s="206" t="s">
        <v>1199</v>
      </c>
      <c r="G259" s="56"/>
      <c r="H259" s="56"/>
      <c r="I259" s="152"/>
      <c r="J259" s="56"/>
      <c r="K259" s="56"/>
      <c r="L259" s="54"/>
      <c r="M259" s="71"/>
      <c r="N259" s="35"/>
      <c r="O259" s="35"/>
      <c r="P259" s="35"/>
      <c r="Q259" s="35"/>
      <c r="R259" s="35"/>
      <c r="S259" s="35"/>
      <c r="T259" s="72"/>
      <c r="AT259" s="17" t="s">
        <v>159</v>
      </c>
      <c r="AU259" s="17" t="s">
        <v>84</v>
      </c>
    </row>
    <row r="260" spans="2:51" s="11" customFormat="1" ht="13.5">
      <c r="B260" s="193"/>
      <c r="C260" s="194"/>
      <c r="D260" s="195" t="s">
        <v>146</v>
      </c>
      <c r="E260" s="196" t="s">
        <v>22</v>
      </c>
      <c r="F260" s="197" t="s">
        <v>1200</v>
      </c>
      <c r="G260" s="194"/>
      <c r="H260" s="198">
        <v>24</v>
      </c>
      <c r="I260" s="199"/>
      <c r="J260" s="194"/>
      <c r="K260" s="194"/>
      <c r="L260" s="200"/>
      <c r="M260" s="201"/>
      <c r="N260" s="202"/>
      <c r="O260" s="202"/>
      <c r="P260" s="202"/>
      <c r="Q260" s="202"/>
      <c r="R260" s="202"/>
      <c r="S260" s="202"/>
      <c r="T260" s="203"/>
      <c r="AT260" s="204" t="s">
        <v>146</v>
      </c>
      <c r="AU260" s="204" t="s">
        <v>84</v>
      </c>
      <c r="AV260" s="11" t="s">
        <v>84</v>
      </c>
      <c r="AW260" s="11" t="s">
        <v>38</v>
      </c>
      <c r="AX260" s="11" t="s">
        <v>23</v>
      </c>
      <c r="AY260" s="204" t="s">
        <v>130</v>
      </c>
    </row>
    <row r="261" spans="2:65" s="1" customFormat="1" ht="22.5" customHeight="1">
      <c r="B261" s="34"/>
      <c r="C261" s="232" t="s">
        <v>437</v>
      </c>
      <c r="D261" s="232" t="s">
        <v>321</v>
      </c>
      <c r="E261" s="233" t="s">
        <v>1045</v>
      </c>
      <c r="F261" s="234" t="s">
        <v>1046</v>
      </c>
      <c r="G261" s="235" t="s">
        <v>274</v>
      </c>
      <c r="H261" s="236">
        <v>18</v>
      </c>
      <c r="I261" s="237"/>
      <c r="J261" s="238">
        <f>ROUND(I261*H261,2)</f>
        <v>0</v>
      </c>
      <c r="K261" s="234" t="s">
        <v>22</v>
      </c>
      <c r="L261" s="239"/>
      <c r="M261" s="240" t="s">
        <v>22</v>
      </c>
      <c r="N261" s="241" t="s">
        <v>46</v>
      </c>
      <c r="O261" s="35"/>
      <c r="P261" s="188">
        <f>O261*H261</f>
        <v>0</v>
      </c>
      <c r="Q261" s="188">
        <v>0.00072</v>
      </c>
      <c r="R261" s="188">
        <f>Q261*H261</f>
        <v>0.012960000000000001</v>
      </c>
      <c r="S261" s="188">
        <v>0</v>
      </c>
      <c r="T261" s="189">
        <f>S261*H261</f>
        <v>0</v>
      </c>
      <c r="AR261" s="17" t="s">
        <v>995</v>
      </c>
      <c r="AT261" s="17" t="s">
        <v>321</v>
      </c>
      <c r="AU261" s="17" t="s">
        <v>84</v>
      </c>
      <c r="AY261" s="17" t="s">
        <v>130</v>
      </c>
      <c r="BE261" s="190">
        <f>IF(N261="základní",J261,0)</f>
        <v>0</v>
      </c>
      <c r="BF261" s="190">
        <f>IF(N261="snížená",J261,0)</f>
        <v>0</v>
      </c>
      <c r="BG261" s="190">
        <f>IF(N261="zákl. přenesená",J261,0)</f>
        <v>0</v>
      </c>
      <c r="BH261" s="190">
        <f>IF(N261="sníž. přenesená",J261,0)</f>
        <v>0</v>
      </c>
      <c r="BI261" s="190">
        <f>IF(N261="nulová",J261,0)</f>
        <v>0</v>
      </c>
      <c r="BJ261" s="17" t="s">
        <v>23</v>
      </c>
      <c r="BK261" s="190">
        <f>ROUND(I261*H261,2)</f>
        <v>0</v>
      </c>
      <c r="BL261" s="17" t="s">
        <v>488</v>
      </c>
      <c r="BM261" s="17" t="s">
        <v>1047</v>
      </c>
    </row>
    <row r="262" spans="2:47" s="1" customFormat="1" ht="40.5">
      <c r="B262" s="34"/>
      <c r="C262" s="56"/>
      <c r="D262" s="205" t="s">
        <v>159</v>
      </c>
      <c r="E262" s="56"/>
      <c r="F262" s="206" t="s">
        <v>1201</v>
      </c>
      <c r="G262" s="56"/>
      <c r="H262" s="56"/>
      <c r="I262" s="152"/>
      <c r="J262" s="56"/>
      <c r="K262" s="56"/>
      <c r="L262" s="54"/>
      <c r="M262" s="71"/>
      <c r="N262" s="35"/>
      <c r="O262" s="35"/>
      <c r="P262" s="35"/>
      <c r="Q262" s="35"/>
      <c r="R262" s="35"/>
      <c r="S262" s="35"/>
      <c r="T262" s="72"/>
      <c r="AT262" s="17" t="s">
        <v>159</v>
      </c>
      <c r="AU262" s="17" t="s">
        <v>84</v>
      </c>
    </row>
    <row r="263" spans="2:51" s="11" customFormat="1" ht="13.5">
      <c r="B263" s="193"/>
      <c r="C263" s="194"/>
      <c r="D263" s="195" t="s">
        <v>146</v>
      </c>
      <c r="E263" s="196" t="s">
        <v>22</v>
      </c>
      <c r="F263" s="197" t="s">
        <v>1032</v>
      </c>
      <c r="G263" s="194"/>
      <c r="H263" s="198">
        <v>18</v>
      </c>
      <c r="I263" s="199"/>
      <c r="J263" s="194"/>
      <c r="K263" s="194"/>
      <c r="L263" s="200"/>
      <c r="M263" s="201"/>
      <c r="N263" s="202"/>
      <c r="O263" s="202"/>
      <c r="P263" s="202"/>
      <c r="Q263" s="202"/>
      <c r="R263" s="202"/>
      <c r="S263" s="202"/>
      <c r="T263" s="203"/>
      <c r="AT263" s="204" t="s">
        <v>146</v>
      </c>
      <c r="AU263" s="204" t="s">
        <v>84</v>
      </c>
      <c r="AV263" s="11" t="s">
        <v>84</v>
      </c>
      <c r="AW263" s="11" t="s">
        <v>38</v>
      </c>
      <c r="AX263" s="11" t="s">
        <v>23</v>
      </c>
      <c r="AY263" s="204" t="s">
        <v>130</v>
      </c>
    </row>
    <row r="264" spans="2:65" s="1" customFormat="1" ht="31.5" customHeight="1">
      <c r="B264" s="34"/>
      <c r="C264" s="179" t="s">
        <v>443</v>
      </c>
      <c r="D264" s="179" t="s">
        <v>131</v>
      </c>
      <c r="E264" s="180" t="s">
        <v>1049</v>
      </c>
      <c r="F264" s="181" t="s">
        <v>1050</v>
      </c>
      <c r="G264" s="182" t="s">
        <v>1051</v>
      </c>
      <c r="H264" s="183">
        <v>5</v>
      </c>
      <c r="I264" s="184"/>
      <c r="J264" s="185">
        <f>ROUND(I264*H264,2)</f>
        <v>0</v>
      </c>
      <c r="K264" s="181" t="s">
        <v>22</v>
      </c>
      <c r="L264" s="54"/>
      <c r="M264" s="186" t="s">
        <v>22</v>
      </c>
      <c r="N264" s="187" t="s">
        <v>46</v>
      </c>
      <c r="O264" s="35"/>
      <c r="P264" s="188">
        <f>O264*H264</f>
        <v>0</v>
      </c>
      <c r="Q264" s="188">
        <v>0</v>
      </c>
      <c r="R264" s="188">
        <f>Q264*H264</f>
        <v>0</v>
      </c>
      <c r="S264" s="188">
        <v>0</v>
      </c>
      <c r="T264" s="189">
        <f>S264*H264</f>
        <v>0</v>
      </c>
      <c r="AR264" s="17" t="s">
        <v>488</v>
      </c>
      <c r="AT264" s="17" t="s">
        <v>131</v>
      </c>
      <c r="AU264" s="17" t="s">
        <v>84</v>
      </c>
      <c r="AY264" s="17" t="s">
        <v>130</v>
      </c>
      <c r="BE264" s="190">
        <f>IF(N264="základní",J264,0)</f>
        <v>0</v>
      </c>
      <c r="BF264" s="190">
        <f>IF(N264="snížená",J264,0)</f>
        <v>0</v>
      </c>
      <c r="BG264" s="190">
        <f>IF(N264="zákl. přenesená",J264,0)</f>
        <v>0</v>
      </c>
      <c r="BH264" s="190">
        <f>IF(N264="sníž. přenesená",J264,0)</f>
        <v>0</v>
      </c>
      <c r="BI264" s="190">
        <f>IF(N264="nulová",J264,0)</f>
        <v>0</v>
      </c>
      <c r="BJ264" s="17" t="s">
        <v>23</v>
      </c>
      <c r="BK264" s="190">
        <f>ROUND(I264*H264,2)</f>
        <v>0</v>
      </c>
      <c r="BL264" s="17" t="s">
        <v>488</v>
      </c>
      <c r="BM264" s="17" t="s">
        <v>1052</v>
      </c>
    </row>
    <row r="265" spans="2:47" s="1" customFormat="1" ht="27">
      <c r="B265" s="34"/>
      <c r="C265" s="56"/>
      <c r="D265" s="205" t="s">
        <v>159</v>
      </c>
      <c r="E265" s="56"/>
      <c r="F265" s="206" t="s">
        <v>1134</v>
      </c>
      <c r="G265" s="56"/>
      <c r="H265" s="56"/>
      <c r="I265" s="152"/>
      <c r="J265" s="56"/>
      <c r="K265" s="56"/>
      <c r="L265" s="54"/>
      <c r="M265" s="71"/>
      <c r="N265" s="35"/>
      <c r="O265" s="35"/>
      <c r="P265" s="35"/>
      <c r="Q265" s="35"/>
      <c r="R265" s="35"/>
      <c r="S265" s="35"/>
      <c r="T265" s="72"/>
      <c r="AT265" s="17" t="s">
        <v>159</v>
      </c>
      <c r="AU265" s="17" t="s">
        <v>84</v>
      </c>
    </row>
    <row r="266" spans="2:51" s="11" customFormat="1" ht="13.5">
      <c r="B266" s="193"/>
      <c r="C266" s="194"/>
      <c r="D266" s="195" t="s">
        <v>146</v>
      </c>
      <c r="E266" s="196" t="s">
        <v>22</v>
      </c>
      <c r="F266" s="197" t="s">
        <v>152</v>
      </c>
      <c r="G266" s="194"/>
      <c r="H266" s="198">
        <v>5</v>
      </c>
      <c r="I266" s="199"/>
      <c r="J266" s="194"/>
      <c r="K266" s="194"/>
      <c r="L266" s="200"/>
      <c r="M266" s="201"/>
      <c r="N266" s="202"/>
      <c r="O266" s="202"/>
      <c r="P266" s="202"/>
      <c r="Q266" s="202"/>
      <c r="R266" s="202"/>
      <c r="S266" s="202"/>
      <c r="T266" s="203"/>
      <c r="AT266" s="204" t="s">
        <v>146</v>
      </c>
      <c r="AU266" s="204" t="s">
        <v>84</v>
      </c>
      <c r="AV266" s="11" t="s">
        <v>84</v>
      </c>
      <c r="AW266" s="11" t="s">
        <v>38</v>
      </c>
      <c r="AX266" s="11" t="s">
        <v>23</v>
      </c>
      <c r="AY266" s="204" t="s">
        <v>130</v>
      </c>
    </row>
    <row r="267" spans="2:65" s="1" customFormat="1" ht="22.5" customHeight="1">
      <c r="B267" s="34"/>
      <c r="C267" s="179" t="s">
        <v>450</v>
      </c>
      <c r="D267" s="179" t="s">
        <v>131</v>
      </c>
      <c r="E267" s="180" t="s">
        <v>1053</v>
      </c>
      <c r="F267" s="181" t="s">
        <v>1054</v>
      </c>
      <c r="G267" s="182" t="s">
        <v>475</v>
      </c>
      <c r="H267" s="183">
        <v>5</v>
      </c>
      <c r="I267" s="184"/>
      <c r="J267" s="185">
        <f>ROUND(I267*H267,2)</f>
        <v>0</v>
      </c>
      <c r="K267" s="181" t="s">
        <v>22</v>
      </c>
      <c r="L267" s="54"/>
      <c r="M267" s="186" t="s">
        <v>22</v>
      </c>
      <c r="N267" s="187" t="s">
        <v>46</v>
      </c>
      <c r="O267" s="35"/>
      <c r="P267" s="188">
        <f>O267*H267</f>
        <v>0</v>
      </c>
      <c r="Q267" s="188">
        <v>0.00035</v>
      </c>
      <c r="R267" s="188">
        <f>Q267*H267</f>
        <v>0.00175</v>
      </c>
      <c r="S267" s="188">
        <v>0</v>
      </c>
      <c r="T267" s="189">
        <f>S267*H267</f>
        <v>0</v>
      </c>
      <c r="AR267" s="17" t="s">
        <v>488</v>
      </c>
      <c r="AT267" s="17" t="s">
        <v>131</v>
      </c>
      <c r="AU267" s="17" t="s">
        <v>84</v>
      </c>
      <c r="AY267" s="17" t="s">
        <v>130</v>
      </c>
      <c r="BE267" s="190">
        <f>IF(N267="základní",J267,0)</f>
        <v>0</v>
      </c>
      <c r="BF267" s="190">
        <f>IF(N267="snížená",J267,0)</f>
        <v>0</v>
      </c>
      <c r="BG267" s="190">
        <f>IF(N267="zákl. přenesená",J267,0)</f>
        <v>0</v>
      </c>
      <c r="BH267" s="190">
        <f>IF(N267="sníž. přenesená",J267,0)</f>
        <v>0</v>
      </c>
      <c r="BI267" s="190">
        <f>IF(N267="nulová",J267,0)</f>
        <v>0</v>
      </c>
      <c r="BJ267" s="17" t="s">
        <v>23</v>
      </c>
      <c r="BK267" s="190">
        <f>ROUND(I267*H267,2)</f>
        <v>0</v>
      </c>
      <c r="BL267" s="17" t="s">
        <v>488</v>
      </c>
      <c r="BM267" s="17" t="s">
        <v>1055</v>
      </c>
    </row>
    <row r="268" spans="2:47" s="1" customFormat="1" ht="40.5">
      <c r="B268" s="34"/>
      <c r="C268" s="56"/>
      <c r="D268" s="205" t="s">
        <v>159</v>
      </c>
      <c r="E268" s="56"/>
      <c r="F268" s="206" t="s">
        <v>1202</v>
      </c>
      <c r="G268" s="56"/>
      <c r="H268" s="56"/>
      <c r="I268" s="152"/>
      <c r="J268" s="56"/>
      <c r="K268" s="56"/>
      <c r="L268" s="54"/>
      <c r="M268" s="71"/>
      <c r="N268" s="35"/>
      <c r="O268" s="35"/>
      <c r="P268" s="35"/>
      <c r="Q268" s="35"/>
      <c r="R268" s="35"/>
      <c r="S268" s="35"/>
      <c r="T268" s="72"/>
      <c r="AT268" s="17" t="s">
        <v>159</v>
      </c>
      <c r="AU268" s="17" t="s">
        <v>84</v>
      </c>
    </row>
    <row r="269" spans="2:51" s="11" customFormat="1" ht="13.5">
      <c r="B269" s="193"/>
      <c r="C269" s="194"/>
      <c r="D269" s="195" t="s">
        <v>146</v>
      </c>
      <c r="E269" s="196" t="s">
        <v>22</v>
      </c>
      <c r="F269" s="197" t="s">
        <v>152</v>
      </c>
      <c r="G269" s="194"/>
      <c r="H269" s="198">
        <v>5</v>
      </c>
      <c r="I269" s="199"/>
      <c r="J269" s="194"/>
      <c r="K269" s="194"/>
      <c r="L269" s="200"/>
      <c r="M269" s="201"/>
      <c r="N269" s="202"/>
      <c r="O269" s="202"/>
      <c r="P269" s="202"/>
      <c r="Q269" s="202"/>
      <c r="R269" s="202"/>
      <c r="S269" s="202"/>
      <c r="T269" s="203"/>
      <c r="AT269" s="204" t="s">
        <v>146</v>
      </c>
      <c r="AU269" s="204" t="s">
        <v>84</v>
      </c>
      <c r="AV269" s="11" t="s">
        <v>84</v>
      </c>
      <c r="AW269" s="11" t="s">
        <v>38</v>
      </c>
      <c r="AX269" s="11" t="s">
        <v>23</v>
      </c>
      <c r="AY269" s="204" t="s">
        <v>130</v>
      </c>
    </row>
    <row r="270" spans="2:65" s="1" customFormat="1" ht="31.5" customHeight="1">
      <c r="B270" s="34"/>
      <c r="C270" s="179" t="s">
        <v>455</v>
      </c>
      <c r="D270" s="179" t="s">
        <v>131</v>
      </c>
      <c r="E270" s="180" t="s">
        <v>1057</v>
      </c>
      <c r="F270" s="181" t="s">
        <v>1058</v>
      </c>
      <c r="G270" s="182" t="s">
        <v>274</v>
      </c>
      <c r="H270" s="183">
        <v>59.04</v>
      </c>
      <c r="I270" s="184"/>
      <c r="J270" s="185">
        <f>ROUND(I270*H270,2)</f>
        <v>0</v>
      </c>
      <c r="K270" s="181" t="s">
        <v>140</v>
      </c>
      <c r="L270" s="54"/>
      <c r="M270" s="186" t="s">
        <v>22</v>
      </c>
      <c r="N270" s="187" t="s">
        <v>46</v>
      </c>
      <c r="O270" s="35"/>
      <c r="P270" s="188">
        <f>O270*H270</f>
        <v>0</v>
      </c>
      <c r="Q270" s="188">
        <v>0</v>
      </c>
      <c r="R270" s="188">
        <f>Q270*H270</f>
        <v>0</v>
      </c>
      <c r="S270" s="188">
        <v>0</v>
      </c>
      <c r="T270" s="189">
        <f>S270*H270</f>
        <v>0</v>
      </c>
      <c r="AR270" s="17" t="s">
        <v>488</v>
      </c>
      <c r="AT270" s="17" t="s">
        <v>131</v>
      </c>
      <c r="AU270" s="17" t="s">
        <v>84</v>
      </c>
      <c r="AY270" s="17" t="s">
        <v>130</v>
      </c>
      <c r="BE270" s="190">
        <f>IF(N270="základní",J270,0)</f>
        <v>0</v>
      </c>
      <c r="BF270" s="190">
        <f>IF(N270="snížená",J270,0)</f>
        <v>0</v>
      </c>
      <c r="BG270" s="190">
        <f>IF(N270="zákl. přenesená",J270,0)</f>
        <v>0</v>
      </c>
      <c r="BH270" s="190">
        <f>IF(N270="sníž. přenesená",J270,0)</f>
        <v>0</v>
      </c>
      <c r="BI270" s="190">
        <f>IF(N270="nulová",J270,0)</f>
        <v>0</v>
      </c>
      <c r="BJ270" s="17" t="s">
        <v>23</v>
      </c>
      <c r="BK270" s="190">
        <f>ROUND(I270*H270,2)</f>
        <v>0</v>
      </c>
      <c r="BL270" s="17" t="s">
        <v>488</v>
      </c>
      <c r="BM270" s="17" t="s">
        <v>1059</v>
      </c>
    </row>
    <row r="271" spans="2:51" s="11" customFormat="1" ht="13.5">
      <c r="B271" s="193"/>
      <c r="C271" s="194"/>
      <c r="D271" s="195" t="s">
        <v>146</v>
      </c>
      <c r="E271" s="196" t="s">
        <v>22</v>
      </c>
      <c r="F271" s="197" t="s">
        <v>1203</v>
      </c>
      <c r="G271" s="194"/>
      <c r="H271" s="198">
        <v>59.04</v>
      </c>
      <c r="I271" s="199"/>
      <c r="J271" s="194"/>
      <c r="K271" s="194"/>
      <c r="L271" s="200"/>
      <c r="M271" s="201"/>
      <c r="N271" s="202"/>
      <c r="O271" s="202"/>
      <c r="P271" s="202"/>
      <c r="Q271" s="202"/>
      <c r="R271" s="202"/>
      <c r="S271" s="202"/>
      <c r="T271" s="203"/>
      <c r="AT271" s="204" t="s">
        <v>146</v>
      </c>
      <c r="AU271" s="204" t="s">
        <v>84</v>
      </c>
      <c r="AV271" s="11" t="s">
        <v>84</v>
      </c>
      <c r="AW271" s="11" t="s">
        <v>38</v>
      </c>
      <c r="AX271" s="11" t="s">
        <v>23</v>
      </c>
      <c r="AY271" s="204" t="s">
        <v>130</v>
      </c>
    </row>
    <row r="272" spans="2:65" s="1" customFormat="1" ht="31.5" customHeight="1">
      <c r="B272" s="34"/>
      <c r="C272" s="232" t="s">
        <v>461</v>
      </c>
      <c r="D272" s="232" t="s">
        <v>321</v>
      </c>
      <c r="E272" s="233" t="s">
        <v>1061</v>
      </c>
      <c r="F272" s="234" t="s">
        <v>1062</v>
      </c>
      <c r="G272" s="235" t="s">
        <v>324</v>
      </c>
      <c r="H272" s="236">
        <v>36.671</v>
      </c>
      <c r="I272" s="237"/>
      <c r="J272" s="238">
        <f>ROUND(I272*H272,2)</f>
        <v>0</v>
      </c>
      <c r="K272" s="234" t="s">
        <v>140</v>
      </c>
      <c r="L272" s="239"/>
      <c r="M272" s="240" t="s">
        <v>22</v>
      </c>
      <c r="N272" s="241" t="s">
        <v>46</v>
      </c>
      <c r="O272" s="35"/>
      <c r="P272" s="188">
        <f>O272*H272</f>
        <v>0</v>
      </c>
      <c r="Q272" s="188">
        <v>0.001</v>
      </c>
      <c r="R272" s="188">
        <f>Q272*H272</f>
        <v>0.036671</v>
      </c>
      <c r="S272" s="188">
        <v>0</v>
      </c>
      <c r="T272" s="189">
        <f>S272*H272</f>
        <v>0</v>
      </c>
      <c r="AR272" s="17" t="s">
        <v>995</v>
      </c>
      <c r="AT272" s="17" t="s">
        <v>321</v>
      </c>
      <c r="AU272" s="17" t="s">
        <v>84</v>
      </c>
      <c r="AY272" s="17" t="s">
        <v>130</v>
      </c>
      <c r="BE272" s="190">
        <f>IF(N272="základní",J272,0)</f>
        <v>0</v>
      </c>
      <c r="BF272" s="190">
        <f>IF(N272="snížená",J272,0)</f>
        <v>0</v>
      </c>
      <c r="BG272" s="190">
        <f>IF(N272="zákl. přenesená",J272,0)</f>
        <v>0</v>
      </c>
      <c r="BH272" s="190">
        <f>IF(N272="sníž. přenesená",J272,0)</f>
        <v>0</v>
      </c>
      <c r="BI272" s="190">
        <f>IF(N272="nulová",J272,0)</f>
        <v>0</v>
      </c>
      <c r="BJ272" s="17" t="s">
        <v>23</v>
      </c>
      <c r="BK272" s="190">
        <f>ROUND(I272*H272,2)</f>
        <v>0</v>
      </c>
      <c r="BL272" s="17" t="s">
        <v>488</v>
      </c>
      <c r="BM272" s="17" t="s">
        <v>1063</v>
      </c>
    </row>
    <row r="273" spans="2:47" s="1" customFormat="1" ht="27">
      <c r="B273" s="34"/>
      <c r="C273" s="56"/>
      <c r="D273" s="205" t="s">
        <v>159</v>
      </c>
      <c r="E273" s="56"/>
      <c r="F273" s="206" t="s">
        <v>1064</v>
      </c>
      <c r="G273" s="56"/>
      <c r="H273" s="56"/>
      <c r="I273" s="152"/>
      <c r="J273" s="56"/>
      <c r="K273" s="56"/>
      <c r="L273" s="54"/>
      <c r="M273" s="71"/>
      <c r="N273" s="35"/>
      <c r="O273" s="35"/>
      <c r="P273" s="35"/>
      <c r="Q273" s="35"/>
      <c r="R273" s="35"/>
      <c r="S273" s="35"/>
      <c r="T273" s="72"/>
      <c r="AT273" s="17" t="s">
        <v>159</v>
      </c>
      <c r="AU273" s="17" t="s">
        <v>84</v>
      </c>
    </row>
    <row r="274" spans="2:51" s="11" customFormat="1" ht="13.5">
      <c r="B274" s="193"/>
      <c r="C274" s="194"/>
      <c r="D274" s="195" t="s">
        <v>146</v>
      </c>
      <c r="E274" s="196" t="s">
        <v>22</v>
      </c>
      <c r="F274" s="197" t="s">
        <v>1204</v>
      </c>
      <c r="G274" s="194"/>
      <c r="H274" s="198">
        <v>36.671</v>
      </c>
      <c r="I274" s="199"/>
      <c r="J274" s="194"/>
      <c r="K274" s="194"/>
      <c r="L274" s="200"/>
      <c r="M274" s="201"/>
      <c r="N274" s="202"/>
      <c r="O274" s="202"/>
      <c r="P274" s="202"/>
      <c r="Q274" s="202"/>
      <c r="R274" s="202"/>
      <c r="S274" s="202"/>
      <c r="T274" s="203"/>
      <c r="AT274" s="204" t="s">
        <v>146</v>
      </c>
      <c r="AU274" s="204" t="s">
        <v>84</v>
      </c>
      <c r="AV274" s="11" t="s">
        <v>84</v>
      </c>
      <c r="AW274" s="11" t="s">
        <v>38</v>
      </c>
      <c r="AX274" s="11" t="s">
        <v>23</v>
      </c>
      <c r="AY274" s="204" t="s">
        <v>130</v>
      </c>
    </row>
    <row r="275" spans="2:65" s="1" customFormat="1" ht="22.5" customHeight="1">
      <c r="B275" s="34"/>
      <c r="C275" s="179" t="s">
        <v>468</v>
      </c>
      <c r="D275" s="179" t="s">
        <v>131</v>
      </c>
      <c r="E275" s="180" t="s">
        <v>1066</v>
      </c>
      <c r="F275" s="181" t="s">
        <v>1067</v>
      </c>
      <c r="G275" s="182" t="s">
        <v>475</v>
      </c>
      <c r="H275" s="183">
        <v>1</v>
      </c>
      <c r="I275" s="184"/>
      <c r="J275" s="185">
        <f>ROUND(I275*H275,2)</f>
        <v>0</v>
      </c>
      <c r="K275" s="181" t="s">
        <v>140</v>
      </c>
      <c r="L275" s="54"/>
      <c r="M275" s="186" t="s">
        <v>22</v>
      </c>
      <c r="N275" s="187" t="s">
        <v>46</v>
      </c>
      <c r="O275" s="35"/>
      <c r="P275" s="188">
        <f>O275*H275</f>
        <v>0</v>
      </c>
      <c r="Q275" s="188">
        <v>0</v>
      </c>
      <c r="R275" s="188">
        <f>Q275*H275</f>
        <v>0</v>
      </c>
      <c r="S275" s="188">
        <v>0</v>
      </c>
      <c r="T275" s="189">
        <f>S275*H275</f>
        <v>0</v>
      </c>
      <c r="AR275" s="17" t="s">
        <v>488</v>
      </c>
      <c r="AT275" s="17" t="s">
        <v>131</v>
      </c>
      <c r="AU275" s="17" t="s">
        <v>84</v>
      </c>
      <c r="AY275" s="17" t="s">
        <v>130</v>
      </c>
      <c r="BE275" s="190">
        <f>IF(N275="základní",J275,0)</f>
        <v>0</v>
      </c>
      <c r="BF275" s="190">
        <f>IF(N275="snížená",J275,0)</f>
        <v>0</v>
      </c>
      <c r="BG275" s="190">
        <f>IF(N275="zákl. přenesená",J275,0)</f>
        <v>0</v>
      </c>
      <c r="BH275" s="190">
        <f>IF(N275="sníž. přenesená",J275,0)</f>
        <v>0</v>
      </c>
      <c r="BI275" s="190">
        <f>IF(N275="nulová",J275,0)</f>
        <v>0</v>
      </c>
      <c r="BJ275" s="17" t="s">
        <v>23</v>
      </c>
      <c r="BK275" s="190">
        <f>ROUND(I275*H275,2)</f>
        <v>0</v>
      </c>
      <c r="BL275" s="17" t="s">
        <v>488</v>
      </c>
      <c r="BM275" s="17" t="s">
        <v>1068</v>
      </c>
    </row>
    <row r="276" spans="2:51" s="11" customFormat="1" ht="13.5">
      <c r="B276" s="193"/>
      <c r="C276" s="194"/>
      <c r="D276" s="195" t="s">
        <v>146</v>
      </c>
      <c r="E276" s="196" t="s">
        <v>22</v>
      </c>
      <c r="F276" s="197" t="s">
        <v>23</v>
      </c>
      <c r="G276" s="194"/>
      <c r="H276" s="198">
        <v>1</v>
      </c>
      <c r="I276" s="199"/>
      <c r="J276" s="194"/>
      <c r="K276" s="194"/>
      <c r="L276" s="200"/>
      <c r="M276" s="201"/>
      <c r="N276" s="202"/>
      <c r="O276" s="202"/>
      <c r="P276" s="202"/>
      <c r="Q276" s="202"/>
      <c r="R276" s="202"/>
      <c r="S276" s="202"/>
      <c r="T276" s="203"/>
      <c r="AT276" s="204" t="s">
        <v>146</v>
      </c>
      <c r="AU276" s="204" t="s">
        <v>84</v>
      </c>
      <c r="AV276" s="11" t="s">
        <v>84</v>
      </c>
      <c r="AW276" s="11" t="s">
        <v>38</v>
      </c>
      <c r="AX276" s="11" t="s">
        <v>23</v>
      </c>
      <c r="AY276" s="204" t="s">
        <v>130</v>
      </c>
    </row>
    <row r="277" spans="2:65" s="1" customFormat="1" ht="22.5" customHeight="1">
      <c r="B277" s="34"/>
      <c r="C277" s="179" t="s">
        <v>472</v>
      </c>
      <c r="D277" s="179" t="s">
        <v>131</v>
      </c>
      <c r="E277" s="180" t="s">
        <v>1069</v>
      </c>
      <c r="F277" s="181" t="s">
        <v>1070</v>
      </c>
      <c r="G277" s="182" t="s">
        <v>475</v>
      </c>
      <c r="H277" s="183">
        <v>9</v>
      </c>
      <c r="I277" s="184"/>
      <c r="J277" s="185">
        <f>ROUND(I277*H277,2)</f>
        <v>0</v>
      </c>
      <c r="K277" s="181" t="s">
        <v>140</v>
      </c>
      <c r="L277" s="54"/>
      <c r="M277" s="186" t="s">
        <v>22</v>
      </c>
      <c r="N277" s="187" t="s">
        <v>46</v>
      </c>
      <c r="O277" s="35"/>
      <c r="P277" s="188">
        <f>O277*H277</f>
        <v>0</v>
      </c>
      <c r="Q277" s="188">
        <v>0</v>
      </c>
      <c r="R277" s="188">
        <f>Q277*H277</f>
        <v>0</v>
      </c>
      <c r="S277" s="188">
        <v>0</v>
      </c>
      <c r="T277" s="189">
        <f>S277*H277</f>
        <v>0</v>
      </c>
      <c r="AR277" s="17" t="s">
        <v>488</v>
      </c>
      <c r="AT277" s="17" t="s">
        <v>131</v>
      </c>
      <c r="AU277" s="17" t="s">
        <v>84</v>
      </c>
      <c r="AY277" s="17" t="s">
        <v>130</v>
      </c>
      <c r="BE277" s="190">
        <f>IF(N277="základní",J277,0)</f>
        <v>0</v>
      </c>
      <c r="BF277" s="190">
        <f>IF(N277="snížená",J277,0)</f>
        <v>0</v>
      </c>
      <c r="BG277" s="190">
        <f>IF(N277="zákl. přenesená",J277,0)</f>
        <v>0</v>
      </c>
      <c r="BH277" s="190">
        <f>IF(N277="sníž. přenesená",J277,0)</f>
        <v>0</v>
      </c>
      <c r="BI277" s="190">
        <f>IF(N277="nulová",J277,0)</f>
        <v>0</v>
      </c>
      <c r="BJ277" s="17" t="s">
        <v>23</v>
      </c>
      <c r="BK277" s="190">
        <f>ROUND(I277*H277,2)</f>
        <v>0</v>
      </c>
      <c r="BL277" s="17" t="s">
        <v>488</v>
      </c>
      <c r="BM277" s="17" t="s">
        <v>1071</v>
      </c>
    </row>
    <row r="278" spans="2:51" s="11" customFormat="1" ht="13.5">
      <c r="B278" s="193"/>
      <c r="C278" s="194"/>
      <c r="D278" s="195" t="s">
        <v>146</v>
      </c>
      <c r="E278" s="196" t="s">
        <v>22</v>
      </c>
      <c r="F278" s="197" t="s">
        <v>183</v>
      </c>
      <c r="G278" s="194"/>
      <c r="H278" s="198">
        <v>9</v>
      </c>
      <c r="I278" s="199"/>
      <c r="J278" s="194"/>
      <c r="K278" s="194"/>
      <c r="L278" s="200"/>
      <c r="M278" s="201"/>
      <c r="N278" s="202"/>
      <c r="O278" s="202"/>
      <c r="P278" s="202"/>
      <c r="Q278" s="202"/>
      <c r="R278" s="202"/>
      <c r="S278" s="202"/>
      <c r="T278" s="203"/>
      <c r="AT278" s="204" t="s">
        <v>146</v>
      </c>
      <c r="AU278" s="204" t="s">
        <v>84</v>
      </c>
      <c r="AV278" s="11" t="s">
        <v>84</v>
      </c>
      <c r="AW278" s="11" t="s">
        <v>38</v>
      </c>
      <c r="AX278" s="11" t="s">
        <v>23</v>
      </c>
      <c r="AY278" s="204" t="s">
        <v>130</v>
      </c>
    </row>
    <row r="279" spans="2:65" s="1" customFormat="1" ht="31.5" customHeight="1">
      <c r="B279" s="34"/>
      <c r="C279" s="179" t="s">
        <v>478</v>
      </c>
      <c r="D279" s="179" t="s">
        <v>131</v>
      </c>
      <c r="E279" s="180" t="s">
        <v>1072</v>
      </c>
      <c r="F279" s="181" t="s">
        <v>1073</v>
      </c>
      <c r="G279" s="182" t="s">
        <v>274</v>
      </c>
      <c r="H279" s="183">
        <v>98.4</v>
      </c>
      <c r="I279" s="184"/>
      <c r="J279" s="185">
        <f>ROUND(I279*H279,2)</f>
        <v>0</v>
      </c>
      <c r="K279" s="181" t="s">
        <v>22</v>
      </c>
      <c r="L279" s="54"/>
      <c r="M279" s="186" t="s">
        <v>22</v>
      </c>
      <c r="N279" s="187" t="s">
        <v>46</v>
      </c>
      <c r="O279" s="35"/>
      <c r="P279" s="188">
        <f>O279*H279</f>
        <v>0</v>
      </c>
      <c r="Q279" s="188">
        <v>0</v>
      </c>
      <c r="R279" s="188">
        <f>Q279*H279</f>
        <v>0</v>
      </c>
      <c r="S279" s="188">
        <v>0</v>
      </c>
      <c r="T279" s="189">
        <f>S279*H279</f>
        <v>0</v>
      </c>
      <c r="AR279" s="17" t="s">
        <v>488</v>
      </c>
      <c r="AT279" s="17" t="s">
        <v>131</v>
      </c>
      <c r="AU279" s="17" t="s">
        <v>84</v>
      </c>
      <c r="AY279" s="17" t="s">
        <v>130</v>
      </c>
      <c r="BE279" s="190">
        <f>IF(N279="základní",J279,0)</f>
        <v>0</v>
      </c>
      <c r="BF279" s="190">
        <f>IF(N279="snížená",J279,0)</f>
        <v>0</v>
      </c>
      <c r="BG279" s="190">
        <f>IF(N279="zákl. přenesená",J279,0)</f>
        <v>0</v>
      </c>
      <c r="BH279" s="190">
        <f>IF(N279="sníž. přenesená",J279,0)</f>
        <v>0</v>
      </c>
      <c r="BI279" s="190">
        <f>IF(N279="nulová",J279,0)</f>
        <v>0</v>
      </c>
      <c r="BJ279" s="17" t="s">
        <v>23</v>
      </c>
      <c r="BK279" s="190">
        <f>ROUND(I279*H279,2)</f>
        <v>0</v>
      </c>
      <c r="BL279" s="17" t="s">
        <v>488</v>
      </c>
      <c r="BM279" s="17" t="s">
        <v>1074</v>
      </c>
    </row>
    <row r="280" spans="2:47" s="1" customFormat="1" ht="27">
      <c r="B280" s="34"/>
      <c r="C280" s="56"/>
      <c r="D280" s="205" t="s">
        <v>159</v>
      </c>
      <c r="E280" s="56"/>
      <c r="F280" s="206" t="s">
        <v>1134</v>
      </c>
      <c r="G280" s="56"/>
      <c r="H280" s="56"/>
      <c r="I280" s="152"/>
      <c r="J280" s="56"/>
      <c r="K280" s="56"/>
      <c r="L280" s="54"/>
      <c r="M280" s="71"/>
      <c r="N280" s="35"/>
      <c r="O280" s="35"/>
      <c r="P280" s="35"/>
      <c r="Q280" s="35"/>
      <c r="R280" s="35"/>
      <c r="S280" s="35"/>
      <c r="T280" s="72"/>
      <c r="AT280" s="17" t="s">
        <v>159</v>
      </c>
      <c r="AU280" s="17" t="s">
        <v>84</v>
      </c>
    </row>
    <row r="281" spans="2:51" s="11" customFormat="1" ht="13.5">
      <c r="B281" s="193"/>
      <c r="C281" s="194"/>
      <c r="D281" s="195" t="s">
        <v>146</v>
      </c>
      <c r="E281" s="196" t="s">
        <v>22</v>
      </c>
      <c r="F281" s="197" t="s">
        <v>1205</v>
      </c>
      <c r="G281" s="194"/>
      <c r="H281" s="198">
        <v>98.4</v>
      </c>
      <c r="I281" s="199"/>
      <c r="J281" s="194"/>
      <c r="K281" s="194"/>
      <c r="L281" s="200"/>
      <c r="M281" s="201"/>
      <c r="N281" s="202"/>
      <c r="O281" s="202"/>
      <c r="P281" s="202"/>
      <c r="Q281" s="202"/>
      <c r="R281" s="202"/>
      <c r="S281" s="202"/>
      <c r="T281" s="203"/>
      <c r="AT281" s="204" t="s">
        <v>146</v>
      </c>
      <c r="AU281" s="204" t="s">
        <v>84</v>
      </c>
      <c r="AV281" s="11" t="s">
        <v>84</v>
      </c>
      <c r="AW281" s="11" t="s">
        <v>38</v>
      </c>
      <c r="AX281" s="11" t="s">
        <v>23</v>
      </c>
      <c r="AY281" s="204" t="s">
        <v>130</v>
      </c>
    </row>
    <row r="282" spans="2:65" s="1" customFormat="1" ht="31.5" customHeight="1">
      <c r="B282" s="34"/>
      <c r="C282" s="179" t="s">
        <v>483</v>
      </c>
      <c r="D282" s="179" t="s">
        <v>131</v>
      </c>
      <c r="E282" s="180" t="s">
        <v>1206</v>
      </c>
      <c r="F282" s="181" t="s">
        <v>1207</v>
      </c>
      <c r="G282" s="182" t="s">
        <v>274</v>
      </c>
      <c r="H282" s="183">
        <v>48</v>
      </c>
      <c r="I282" s="184"/>
      <c r="J282" s="185">
        <f>ROUND(I282*H282,2)</f>
        <v>0</v>
      </c>
      <c r="K282" s="181" t="s">
        <v>140</v>
      </c>
      <c r="L282" s="54"/>
      <c r="M282" s="186" t="s">
        <v>22</v>
      </c>
      <c r="N282" s="187" t="s">
        <v>46</v>
      </c>
      <c r="O282" s="35"/>
      <c r="P282" s="188">
        <f>O282*H282</f>
        <v>0</v>
      </c>
      <c r="Q282" s="188">
        <v>0</v>
      </c>
      <c r="R282" s="188">
        <f>Q282*H282</f>
        <v>0</v>
      </c>
      <c r="S282" s="188">
        <v>0</v>
      </c>
      <c r="T282" s="189">
        <f>S282*H282</f>
        <v>0</v>
      </c>
      <c r="AR282" s="17" t="s">
        <v>488</v>
      </c>
      <c r="AT282" s="17" t="s">
        <v>131</v>
      </c>
      <c r="AU282" s="17" t="s">
        <v>84</v>
      </c>
      <c r="AY282" s="17" t="s">
        <v>130</v>
      </c>
      <c r="BE282" s="190">
        <f>IF(N282="základní",J282,0)</f>
        <v>0</v>
      </c>
      <c r="BF282" s="190">
        <f>IF(N282="snížená",J282,0)</f>
        <v>0</v>
      </c>
      <c r="BG282" s="190">
        <f>IF(N282="zákl. přenesená",J282,0)</f>
        <v>0</v>
      </c>
      <c r="BH282" s="190">
        <f>IF(N282="sníž. přenesená",J282,0)</f>
        <v>0</v>
      </c>
      <c r="BI282" s="190">
        <f>IF(N282="nulová",J282,0)</f>
        <v>0</v>
      </c>
      <c r="BJ282" s="17" t="s">
        <v>23</v>
      </c>
      <c r="BK282" s="190">
        <f>ROUND(I282*H282,2)</f>
        <v>0</v>
      </c>
      <c r="BL282" s="17" t="s">
        <v>488</v>
      </c>
      <c r="BM282" s="17" t="s">
        <v>1208</v>
      </c>
    </row>
    <row r="283" spans="2:51" s="11" customFormat="1" ht="13.5">
      <c r="B283" s="193"/>
      <c r="C283" s="194"/>
      <c r="D283" s="195" t="s">
        <v>146</v>
      </c>
      <c r="E283" s="196" t="s">
        <v>22</v>
      </c>
      <c r="F283" s="197" t="s">
        <v>394</v>
      </c>
      <c r="G283" s="194"/>
      <c r="H283" s="198">
        <v>48</v>
      </c>
      <c r="I283" s="199"/>
      <c r="J283" s="194"/>
      <c r="K283" s="194"/>
      <c r="L283" s="200"/>
      <c r="M283" s="201"/>
      <c r="N283" s="202"/>
      <c r="O283" s="202"/>
      <c r="P283" s="202"/>
      <c r="Q283" s="202"/>
      <c r="R283" s="202"/>
      <c r="S283" s="202"/>
      <c r="T283" s="203"/>
      <c r="AT283" s="204" t="s">
        <v>146</v>
      </c>
      <c r="AU283" s="204" t="s">
        <v>84</v>
      </c>
      <c r="AV283" s="11" t="s">
        <v>84</v>
      </c>
      <c r="AW283" s="11" t="s">
        <v>38</v>
      </c>
      <c r="AX283" s="11" t="s">
        <v>23</v>
      </c>
      <c r="AY283" s="204" t="s">
        <v>130</v>
      </c>
    </row>
    <row r="284" spans="2:65" s="1" customFormat="1" ht="22.5" customHeight="1">
      <c r="B284" s="34"/>
      <c r="C284" s="232" t="s">
        <v>488</v>
      </c>
      <c r="D284" s="232" t="s">
        <v>321</v>
      </c>
      <c r="E284" s="233" t="s">
        <v>1209</v>
      </c>
      <c r="F284" s="234" t="s">
        <v>1210</v>
      </c>
      <c r="G284" s="235" t="s">
        <v>274</v>
      </c>
      <c r="H284" s="236">
        <v>48</v>
      </c>
      <c r="I284" s="237"/>
      <c r="J284" s="238">
        <f>ROUND(I284*H284,2)</f>
        <v>0</v>
      </c>
      <c r="K284" s="234" t="s">
        <v>140</v>
      </c>
      <c r="L284" s="239"/>
      <c r="M284" s="240" t="s">
        <v>22</v>
      </c>
      <c r="N284" s="241" t="s">
        <v>46</v>
      </c>
      <c r="O284" s="35"/>
      <c r="P284" s="188">
        <f>O284*H284</f>
        <v>0</v>
      </c>
      <c r="Q284" s="188">
        <v>0.00012</v>
      </c>
      <c r="R284" s="188">
        <f>Q284*H284</f>
        <v>0.00576</v>
      </c>
      <c r="S284" s="188">
        <v>0</v>
      </c>
      <c r="T284" s="189">
        <f>S284*H284</f>
        <v>0</v>
      </c>
      <c r="AR284" s="17" t="s">
        <v>995</v>
      </c>
      <c r="AT284" s="17" t="s">
        <v>321</v>
      </c>
      <c r="AU284" s="17" t="s">
        <v>84</v>
      </c>
      <c r="AY284" s="17" t="s">
        <v>130</v>
      </c>
      <c r="BE284" s="190">
        <f>IF(N284="základní",J284,0)</f>
        <v>0</v>
      </c>
      <c r="BF284" s="190">
        <f>IF(N284="snížená",J284,0)</f>
        <v>0</v>
      </c>
      <c r="BG284" s="190">
        <f>IF(N284="zákl. přenesená",J284,0)</f>
        <v>0</v>
      </c>
      <c r="BH284" s="190">
        <f>IF(N284="sníž. přenesená",J284,0)</f>
        <v>0</v>
      </c>
      <c r="BI284" s="190">
        <f>IF(N284="nulová",J284,0)</f>
        <v>0</v>
      </c>
      <c r="BJ284" s="17" t="s">
        <v>23</v>
      </c>
      <c r="BK284" s="190">
        <f>ROUND(I284*H284,2)</f>
        <v>0</v>
      </c>
      <c r="BL284" s="17" t="s">
        <v>488</v>
      </c>
      <c r="BM284" s="17" t="s">
        <v>1211</v>
      </c>
    </row>
    <row r="285" spans="2:51" s="11" customFormat="1" ht="13.5">
      <c r="B285" s="193"/>
      <c r="C285" s="194"/>
      <c r="D285" s="205" t="s">
        <v>146</v>
      </c>
      <c r="E285" s="218" t="s">
        <v>22</v>
      </c>
      <c r="F285" s="219" t="s">
        <v>1212</v>
      </c>
      <c r="G285" s="194"/>
      <c r="H285" s="220">
        <v>32</v>
      </c>
      <c r="I285" s="199"/>
      <c r="J285" s="194"/>
      <c r="K285" s="194"/>
      <c r="L285" s="200"/>
      <c r="M285" s="201"/>
      <c r="N285" s="202"/>
      <c r="O285" s="202"/>
      <c r="P285" s="202"/>
      <c r="Q285" s="202"/>
      <c r="R285" s="202"/>
      <c r="S285" s="202"/>
      <c r="T285" s="203"/>
      <c r="AT285" s="204" t="s">
        <v>146</v>
      </c>
      <c r="AU285" s="204" t="s">
        <v>84</v>
      </c>
      <c r="AV285" s="11" t="s">
        <v>84</v>
      </c>
      <c r="AW285" s="11" t="s">
        <v>38</v>
      </c>
      <c r="AX285" s="11" t="s">
        <v>75</v>
      </c>
      <c r="AY285" s="204" t="s">
        <v>130</v>
      </c>
    </row>
    <row r="286" spans="2:51" s="11" customFormat="1" ht="13.5">
      <c r="B286" s="193"/>
      <c r="C286" s="194"/>
      <c r="D286" s="205" t="s">
        <v>146</v>
      </c>
      <c r="E286" s="218" t="s">
        <v>22</v>
      </c>
      <c r="F286" s="219" t="s">
        <v>220</v>
      </c>
      <c r="G286" s="194"/>
      <c r="H286" s="220">
        <v>16</v>
      </c>
      <c r="I286" s="199"/>
      <c r="J286" s="194"/>
      <c r="K286" s="194"/>
      <c r="L286" s="200"/>
      <c r="M286" s="201"/>
      <c r="N286" s="202"/>
      <c r="O286" s="202"/>
      <c r="P286" s="202"/>
      <c r="Q286" s="202"/>
      <c r="R286" s="202"/>
      <c r="S286" s="202"/>
      <c r="T286" s="203"/>
      <c r="AT286" s="204" t="s">
        <v>146</v>
      </c>
      <c r="AU286" s="204" t="s">
        <v>84</v>
      </c>
      <c r="AV286" s="11" t="s">
        <v>84</v>
      </c>
      <c r="AW286" s="11" t="s">
        <v>38</v>
      </c>
      <c r="AX286" s="11" t="s">
        <v>75</v>
      </c>
      <c r="AY286" s="204" t="s">
        <v>130</v>
      </c>
    </row>
    <row r="287" spans="2:51" s="13" customFormat="1" ht="13.5">
      <c r="B287" s="221"/>
      <c r="C287" s="222"/>
      <c r="D287" s="195" t="s">
        <v>146</v>
      </c>
      <c r="E287" s="223" t="s">
        <v>22</v>
      </c>
      <c r="F287" s="224" t="s">
        <v>177</v>
      </c>
      <c r="G287" s="222"/>
      <c r="H287" s="225">
        <v>48</v>
      </c>
      <c r="I287" s="226"/>
      <c r="J287" s="222"/>
      <c r="K287" s="222"/>
      <c r="L287" s="227"/>
      <c r="M287" s="228"/>
      <c r="N287" s="229"/>
      <c r="O287" s="229"/>
      <c r="P287" s="229"/>
      <c r="Q287" s="229"/>
      <c r="R287" s="229"/>
      <c r="S287" s="229"/>
      <c r="T287" s="230"/>
      <c r="AT287" s="231" t="s">
        <v>146</v>
      </c>
      <c r="AU287" s="231" t="s">
        <v>84</v>
      </c>
      <c r="AV287" s="13" t="s">
        <v>135</v>
      </c>
      <c r="AW287" s="13" t="s">
        <v>38</v>
      </c>
      <c r="AX287" s="13" t="s">
        <v>23</v>
      </c>
      <c r="AY287" s="231" t="s">
        <v>130</v>
      </c>
    </row>
    <row r="288" spans="2:65" s="1" customFormat="1" ht="31.5" customHeight="1">
      <c r="B288" s="34"/>
      <c r="C288" s="232" t="s">
        <v>494</v>
      </c>
      <c r="D288" s="232" t="s">
        <v>321</v>
      </c>
      <c r="E288" s="233" t="s">
        <v>1083</v>
      </c>
      <c r="F288" s="234" t="s">
        <v>1084</v>
      </c>
      <c r="G288" s="235" t="s">
        <v>274</v>
      </c>
      <c r="H288" s="236">
        <v>98.4</v>
      </c>
      <c r="I288" s="237"/>
      <c r="J288" s="238">
        <f>ROUND(I288*H288,2)</f>
        <v>0</v>
      </c>
      <c r="K288" s="234" t="s">
        <v>22</v>
      </c>
      <c r="L288" s="239"/>
      <c r="M288" s="240" t="s">
        <v>22</v>
      </c>
      <c r="N288" s="241" t="s">
        <v>46</v>
      </c>
      <c r="O288" s="35"/>
      <c r="P288" s="188">
        <f>O288*H288</f>
        <v>0</v>
      </c>
      <c r="Q288" s="188">
        <v>0.00091</v>
      </c>
      <c r="R288" s="188">
        <f>Q288*H288</f>
        <v>0.089544</v>
      </c>
      <c r="S288" s="188">
        <v>0</v>
      </c>
      <c r="T288" s="189">
        <f>S288*H288</f>
        <v>0</v>
      </c>
      <c r="AR288" s="17" t="s">
        <v>995</v>
      </c>
      <c r="AT288" s="17" t="s">
        <v>321</v>
      </c>
      <c r="AU288" s="17" t="s">
        <v>84</v>
      </c>
      <c r="AY288" s="17" t="s">
        <v>130</v>
      </c>
      <c r="BE288" s="190">
        <f>IF(N288="základní",J288,0)</f>
        <v>0</v>
      </c>
      <c r="BF288" s="190">
        <f>IF(N288="snížená",J288,0)</f>
        <v>0</v>
      </c>
      <c r="BG288" s="190">
        <f>IF(N288="zákl. přenesená",J288,0)</f>
        <v>0</v>
      </c>
      <c r="BH288" s="190">
        <f>IF(N288="sníž. přenesená",J288,0)</f>
        <v>0</v>
      </c>
      <c r="BI288" s="190">
        <f>IF(N288="nulová",J288,0)</f>
        <v>0</v>
      </c>
      <c r="BJ288" s="17" t="s">
        <v>23</v>
      </c>
      <c r="BK288" s="190">
        <f>ROUND(I288*H288,2)</f>
        <v>0</v>
      </c>
      <c r="BL288" s="17" t="s">
        <v>488</v>
      </c>
      <c r="BM288" s="17" t="s">
        <v>1085</v>
      </c>
    </row>
    <row r="289" spans="2:47" s="1" customFormat="1" ht="27">
      <c r="B289" s="34"/>
      <c r="C289" s="56"/>
      <c r="D289" s="205" t="s">
        <v>159</v>
      </c>
      <c r="E289" s="56"/>
      <c r="F289" s="206" t="s">
        <v>1134</v>
      </c>
      <c r="G289" s="56"/>
      <c r="H289" s="56"/>
      <c r="I289" s="152"/>
      <c r="J289" s="56"/>
      <c r="K289" s="56"/>
      <c r="L289" s="54"/>
      <c r="M289" s="71"/>
      <c r="N289" s="35"/>
      <c r="O289" s="35"/>
      <c r="P289" s="35"/>
      <c r="Q289" s="35"/>
      <c r="R289" s="35"/>
      <c r="S289" s="35"/>
      <c r="T289" s="72"/>
      <c r="AT289" s="17" t="s">
        <v>159</v>
      </c>
      <c r="AU289" s="17" t="s">
        <v>84</v>
      </c>
    </row>
    <row r="290" spans="2:51" s="11" customFormat="1" ht="13.5">
      <c r="B290" s="193"/>
      <c r="C290" s="194"/>
      <c r="D290" s="195" t="s">
        <v>146</v>
      </c>
      <c r="E290" s="196" t="s">
        <v>22</v>
      </c>
      <c r="F290" s="197" t="s">
        <v>1213</v>
      </c>
      <c r="G290" s="194"/>
      <c r="H290" s="198">
        <v>98.4</v>
      </c>
      <c r="I290" s="199"/>
      <c r="J290" s="194"/>
      <c r="K290" s="194"/>
      <c r="L290" s="200"/>
      <c r="M290" s="201"/>
      <c r="N290" s="202"/>
      <c r="O290" s="202"/>
      <c r="P290" s="202"/>
      <c r="Q290" s="202"/>
      <c r="R290" s="202"/>
      <c r="S290" s="202"/>
      <c r="T290" s="203"/>
      <c r="AT290" s="204" t="s">
        <v>146</v>
      </c>
      <c r="AU290" s="204" t="s">
        <v>84</v>
      </c>
      <c r="AV290" s="11" t="s">
        <v>84</v>
      </c>
      <c r="AW290" s="11" t="s">
        <v>38</v>
      </c>
      <c r="AX290" s="11" t="s">
        <v>75</v>
      </c>
      <c r="AY290" s="204" t="s">
        <v>130</v>
      </c>
    </row>
    <row r="291" spans="2:65" s="1" customFormat="1" ht="44.25" customHeight="1">
      <c r="B291" s="34"/>
      <c r="C291" s="179" t="s">
        <v>498</v>
      </c>
      <c r="D291" s="179" t="s">
        <v>131</v>
      </c>
      <c r="E291" s="180" t="s">
        <v>1087</v>
      </c>
      <c r="F291" s="181" t="s">
        <v>1088</v>
      </c>
      <c r="G291" s="182" t="s">
        <v>475</v>
      </c>
      <c r="H291" s="183">
        <v>22</v>
      </c>
      <c r="I291" s="184"/>
      <c r="J291" s="185">
        <f>ROUND(I291*H291,2)</f>
        <v>0</v>
      </c>
      <c r="K291" s="181" t="s">
        <v>22</v>
      </c>
      <c r="L291" s="54"/>
      <c r="M291" s="186" t="s">
        <v>22</v>
      </c>
      <c r="N291" s="187" t="s">
        <v>46</v>
      </c>
      <c r="O291" s="35"/>
      <c r="P291" s="188">
        <f>O291*H291</f>
        <v>0</v>
      </c>
      <c r="Q291" s="188">
        <v>0</v>
      </c>
      <c r="R291" s="188">
        <f>Q291*H291</f>
        <v>0</v>
      </c>
      <c r="S291" s="188">
        <v>0</v>
      </c>
      <c r="T291" s="189">
        <f>S291*H291</f>
        <v>0</v>
      </c>
      <c r="AR291" s="17" t="s">
        <v>488</v>
      </c>
      <c r="AT291" s="17" t="s">
        <v>131</v>
      </c>
      <c r="AU291" s="17" t="s">
        <v>84</v>
      </c>
      <c r="AY291" s="17" t="s">
        <v>130</v>
      </c>
      <c r="BE291" s="190">
        <f>IF(N291="základní",J291,0)</f>
        <v>0</v>
      </c>
      <c r="BF291" s="190">
        <f>IF(N291="snížená",J291,0)</f>
        <v>0</v>
      </c>
      <c r="BG291" s="190">
        <f>IF(N291="zákl. přenesená",J291,0)</f>
        <v>0</v>
      </c>
      <c r="BH291" s="190">
        <f>IF(N291="sníž. přenesená",J291,0)</f>
        <v>0</v>
      </c>
      <c r="BI291" s="190">
        <f>IF(N291="nulová",J291,0)</f>
        <v>0</v>
      </c>
      <c r="BJ291" s="17" t="s">
        <v>23</v>
      </c>
      <c r="BK291" s="190">
        <f>ROUND(I291*H291,2)</f>
        <v>0</v>
      </c>
      <c r="BL291" s="17" t="s">
        <v>488</v>
      </c>
      <c r="BM291" s="17" t="s">
        <v>1089</v>
      </c>
    </row>
    <row r="292" spans="2:47" s="1" customFormat="1" ht="27">
      <c r="B292" s="34"/>
      <c r="C292" s="56"/>
      <c r="D292" s="205" t="s">
        <v>159</v>
      </c>
      <c r="E292" s="56"/>
      <c r="F292" s="206" t="s">
        <v>1134</v>
      </c>
      <c r="G292" s="56"/>
      <c r="H292" s="56"/>
      <c r="I292" s="152"/>
      <c r="J292" s="56"/>
      <c r="K292" s="56"/>
      <c r="L292" s="54"/>
      <c r="M292" s="71"/>
      <c r="N292" s="35"/>
      <c r="O292" s="35"/>
      <c r="P292" s="35"/>
      <c r="Q292" s="35"/>
      <c r="R292" s="35"/>
      <c r="S292" s="35"/>
      <c r="T292" s="72"/>
      <c r="AT292" s="17" t="s">
        <v>159</v>
      </c>
      <c r="AU292" s="17" t="s">
        <v>84</v>
      </c>
    </row>
    <row r="293" spans="2:51" s="11" customFormat="1" ht="13.5">
      <c r="B293" s="193"/>
      <c r="C293" s="194"/>
      <c r="D293" s="205" t="s">
        <v>146</v>
      </c>
      <c r="E293" s="218" t="s">
        <v>22</v>
      </c>
      <c r="F293" s="219" t="s">
        <v>1214</v>
      </c>
      <c r="G293" s="194"/>
      <c r="H293" s="220">
        <v>4</v>
      </c>
      <c r="I293" s="199"/>
      <c r="J293" s="194"/>
      <c r="K293" s="194"/>
      <c r="L293" s="200"/>
      <c r="M293" s="201"/>
      <c r="N293" s="202"/>
      <c r="O293" s="202"/>
      <c r="P293" s="202"/>
      <c r="Q293" s="202"/>
      <c r="R293" s="202"/>
      <c r="S293" s="202"/>
      <c r="T293" s="203"/>
      <c r="AT293" s="204" t="s">
        <v>146</v>
      </c>
      <c r="AU293" s="204" t="s">
        <v>84</v>
      </c>
      <c r="AV293" s="11" t="s">
        <v>84</v>
      </c>
      <c r="AW293" s="11" t="s">
        <v>38</v>
      </c>
      <c r="AX293" s="11" t="s">
        <v>75</v>
      </c>
      <c r="AY293" s="204" t="s">
        <v>130</v>
      </c>
    </row>
    <row r="294" spans="2:51" s="11" customFormat="1" ht="13.5">
      <c r="B294" s="193"/>
      <c r="C294" s="194"/>
      <c r="D294" s="205" t="s">
        <v>146</v>
      </c>
      <c r="E294" s="218" t="s">
        <v>22</v>
      </c>
      <c r="F294" s="219" t="s">
        <v>1215</v>
      </c>
      <c r="G294" s="194"/>
      <c r="H294" s="220">
        <v>8</v>
      </c>
      <c r="I294" s="199"/>
      <c r="J294" s="194"/>
      <c r="K294" s="194"/>
      <c r="L294" s="200"/>
      <c r="M294" s="201"/>
      <c r="N294" s="202"/>
      <c r="O294" s="202"/>
      <c r="P294" s="202"/>
      <c r="Q294" s="202"/>
      <c r="R294" s="202"/>
      <c r="S294" s="202"/>
      <c r="T294" s="203"/>
      <c r="AT294" s="204" t="s">
        <v>146</v>
      </c>
      <c r="AU294" s="204" t="s">
        <v>84</v>
      </c>
      <c r="AV294" s="11" t="s">
        <v>84</v>
      </c>
      <c r="AW294" s="11" t="s">
        <v>38</v>
      </c>
      <c r="AX294" s="11" t="s">
        <v>75</v>
      </c>
      <c r="AY294" s="204" t="s">
        <v>130</v>
      </c>
    </row>
    <row r="295" spans="2:51" s="11" customFormat="1" ht="13.5">
      <c r="B295" s="193"/>
      <c r="C295" s="194"/>
      <c r="D295" s="205" t="s">
        <v>146</v>
      </c>
      <c r="E295" s="218" t="s">
        <v>22</v>
      </c>
      <c r="F295" s="219" t="s">
        <v>28</v>
      </c>
      <c r="G295" s="194"/>
      <c r="H295" s="220">
        <v>10</v>
      </c>
      <c r="I295" s="199"/>
      <c r="J295" s="194"/>
      <c r="K295" s="194"/>
      <c r="L295" s="200"/>
      <c r="M295" s="201"/>
      <c r="N295" s="202"/>
      <c r="O295" s="202"/>
      <c r="P295" s="202"/>
      <c r="Q295" s="202"/>
      <c r="R295" s="202"/>
      <c r="S295" s="202"/>
      <c r="T295" s="203"/>
      <c r="AT295" s="204" t="s">
        <v>146</v>
      </c>
      <c r="AU295" s="204" t="s">
        <v>84</v>
      </c>
      <c r="AV295" s="11" t="s">
        <v>84</v>
      </c>
      <c r="AW295" s="11" t="s">
        <v>38</v>
      </c>
      <c r="AX295" s="11" t="s">
        <v>75</v>
      </c>
      <c r="AY295" s="204" t="s">
        <v>130</v>
      </c>
    </row>
    <row r="296" spans="2:63" s="10" customFormat="1" ht="29.85" customHeight="1">
      <c r="B296" s="165"/>
      <c r="C296" s="166"/>
      <c r="D296" s="167" t="s">
        <v>74</v>
      </c>
      <c r="E296" s="191" t="s">
        <v>1091</v>
      </c>
      <c r="F296" s="191" t="s">
        <v>1092</v>
      </c>
      <c r="G296" s="166"/>
      <c r="H296" s="166"/>
      <c r="I296" s="169"/>
      <c r="J296" s="192">
        <f>BK296</f>
        <v>0</v>
      </c>
      <c r="K296" s="166"/>
      <c r="L296" s="171"/>
      <c r="M296" s="172"/>
      <c r="N296" s="173"/>
      <c r="O296" s="173"/>
      <c r="P296" s="174">
        <f>P297+SUM(P298:P322)</f>
        <v>0</v>
      </c>
      <c r="Q296" s="173"/>
      <c r="R296" s="174">
        <f>R297+SUM(R298:R322)</f>
        <v>20.6748885</v>
      </c>
      <c r="S296" s="173"/>
      <c r="T296" s="175">
        <f>T297+SUM(T298:T322)</f>
        <v>0</v>
      </c>
      <c r="AR296" s="176" t="s">
        <v>142</v>
      </c>
      <c r="AT296" s="177" t="s">
        <v>74</v>
      </c>
      <c r="AU296" s="177" t="s">
        <v>23</v>
      </c>
      <c r="AY296" s="176" t="s">
        <v>130</v>
      </c>
      <c r="BK296" s="178">
        <f>BK297+SUM(BK298:BK322)</f>
        <v>0</v>
      </c>
    </row>
    <row r="297" spans="2:65" s="1" customFormat="1" ht="22.5" customHeight="1">
      <c r="B297" s="34"/>
      <c r="C297" s="179" t="s">
        <v>504</v>
      </c>
      <c r="D297" s="179" t="s">
        <v>131</v>
      </c>
      <c r="E297" s="180" t="s">
        <v>1216</v>
      </c>
      <c r="F297" s="181" t="s">
        <v>1217</v>
      </c>
      <c r="G297" s="182" t="s">
        <v>1141</v>
      </c>
      <c r="H297" s="183">
        <v>0.015</v>
      </c>
      <c r="I297" s="184"/>
      <c r="J297" s="185">
        <f>ROUND(I297*H297,2)</f>
        <v>0</v>
      </c>
      <c r="K297" s="181" t="s">
        <v>140</v>
      </c>
      <c r="L297" s="54"/>
      <c r="M297" s="186" t="s">
        <v>22</v>
      </c>
      <c r="N297" s="187" t="s">
        <v>46</v>
      </c>
      <c r="O297" s="35"/>
      <c r="P297" s="188">
        <f>O297*H297</f>
        <v>0</v>
      </c>
      <c r="Q297" s="188">
        <v>0.0099</v>
      </c>
      <c r="R297" s="188">
        <f>Q297*H297</f>
        <v>0.0001485</v>
      </c>
      <c r="S297" s="188">
        <v>0</v>
      </c>
      <c r="T297" s="189">
        <f>S297*H297</f>
        <v>0</v>
      </c>
      <c r="AR297" s="17" t="s">
        <v>220</v>
      </c>
      <c r="AT297" s="17" t="s">
        <v>131</v>
      </c>
      <c r="AU297" s="17" t="s">
        <v>84</v>
      </c>
      <c r="AY297" s="17" t="s">
        <v>130</v>
      </c>
      <c r="BE297" s="190">
        <f>IF(N297="základní",J297,0)</f>
        <v>0</v>
      </c>
      <c r="BF297" s="190">
        <f>IF(N297="snížená",J297,0)</f>
        <v>0</v>
      </c>
      <c r="BG297" s="190">
        <f>IF(N297="zákl. přenesená",J297,0)</f>
        <v>0</v>
      </c>
      <c r="BH297" s="190">
        <f>IF(N297="sníž. přenesená",J297,0)</f>
        <v>0</v>
      </c>
      <c r="BI297" s="190">
        <f>IF(N297="nulová",J297,0)</f>
        <v>0</v>
      </c>
      <c r="BJ297" s="17" t="s">
        <v>23</v>
      </c>
      <c r="BK297" s="190">
        <f>ROUND(I297*H297,2)</f>
        <v>0</v>
      </c>
      <c r="BL297" s="17" t="s">
        <v>220</v>
      </c>
      <c r="BM297" s="17" t="s">
        <v>1218</v>
      </c>
    </row>
    <row r="298" spans="2:47" s="1" customFormat="1" ht="54">
      <c r="B298" s="34"/>
      <c r="C298" s="56"/>
      <c r="D298" s="205" t="s">
        <v>157</v>
      </c>
      <c r="E298" s="56"/>
      <c r="F298" s="206" t="s">
        <v>1219</v>
      </c>
      <c r="G298" s="56"/>
      <c r="H298" s="56"/>
      <c r="I298" s="152"/>
      <c r="J298" s="56"/>
      <c r="K298" s="56"/>
      <c r="L298" s="54"/>
      <c r="M298" s="71"/>
      <c r="N298" s="35"/>
      <c r="O298" s="35"/>
      <c r="P298" s="35"/>
      <c r="Q298" s="35"/>
      <c r="R298" s="35"/>
      <c r="S298" s="35"/>
      <c r="T298" s="72"/>
      <c r="AT298" s="17" t="s">
        <v>157</v>
      </c>
      <c r="AU298" s="17" t="s">
        <v>84</v>
      </c>
    </row>
    <row r="299" spans="2:51" s="11" customFormat="1" ht="13.5">
      <c r="B299" s="193"/>
      <c r="C299" s="194"/>
      <c r="D299" s="195" t="s">
        <v>146</v>
      </c>
      <c r="E299" s="196" t="s">
        <v>22</v>
      </c>
      <c r="F299" s="197" t="s">
        <v>1220</v>
      </c>
      <c r="G299" s="194"/>
      <c r="H299" s="198">
        <v>0.015</v>
      </c>
      <c r="I299" s="199"/>
      <c r="J299" s="194"/>
      <c r="K299" s="194"/>
      <c r="L299" s="200"/>
      <c r="M299" s="201"/>
      <c r="N299" s="202"/>
      <c r="O299" s="202"/>
      <c r="P299" s="202"/>
      <c r="Q299" s="202"/>
      <c r="R299" s="202"/>
      <c r="S299" s="202"/>
      <c r="T299" s="203"/>
      <c r="AT299" s="204" t="s">
        <v>146</v>
      </c>
      <c r="AU299" s="204" t="s">
        <v>84</v>
      </c>
      <c r="AV299" s="11" t="s">
        <v>84</v>
      </c>
      <c r="AW299" s="11" t="s">
        <v>38</v>
      </c>
      <c r="AX299" s="11" t="s">
        <v>75</v>
      </c>
      <c r="AY299" s="204" t="s">
        <v>130</v>
      </c>
    </row>
    <row r="300" spans="2:65" s="1" customFormat="1" ht="57" customHeight="1">
      <c r="B300" s="34"/>
      <c r="C300" s="179" t="s">
        <v>509</v>
      </c>
      <c r="D300" s="179" t="s">
        <v>131</v>
      </c>
      <c r="E300" s="180" t="s">
        <v>1093</v>
      </c>
      <c r="F300" s="181" t="s">
        <v>1094</v>
      </c>
      <c r="G300" s="182" t="s">
        <v>475</v>
      </c>
      <c r="H300" s="183">
        <v>5</v>
      </c>
      <c r="I300" s="184"/>
      <c r="J300" s="185">
        <f>ROUND(I300*H300,2)</f>
        <v>0</v>
      </c>
      <c r="K300" s="181" t="s">
        <v>140</v>
      </c>
      <c r="L300" s="54"/>
      <c r="M300" s="186" t="s">
        <v>22</v>
      </c>
      <c r="N300" s="187" t="s">
        <v>46</v>
      </c>
      <c r="O300" s="35"/>
      <c r="P300" s="188">
        <f>O300*H300</f>
        <v>0</v>
      </c>
      <c r="Q300" s="188">
        <v>0</v>
      </c>
      <c r="R300" s="188">
        <f>Q300*H300</f>
        <v>0</v>
      </c>
      <c r="S300" s="188">
        <v>0</v>
      </c>
      <c r="T300" s="189">
        <f>S300*H300</f>
        <v>0</v>
      </c>
      <c r="AR300" s="17" t="s">
        <v>488</v>
      </c>
      <c r="AT300" s="17" t="s">
        <v>131</v>
      </c>
      <c r="AU300" s="17" t="s">
        <v>84</v>
      </c>
      <c r="AY300" s="17" t="s">
        <v>130</v>
      </c>
      <c r="BE300" s="190">
        <f>IF(N300="základní",J300,0)</f>
        <v>0</v>
      </c>
      <c r="BF300" s="190">
        <f>IF(N300="snížená",J300,0)</f>
        <v>0</v>
      </c>
      <c r="BG300" s="190">
        <f>IF(N300="zákl. přenesená",J300,0)</f>
        <v>0</v>
      </c>
      <c r="BH300" s="190">
        <f>IF(N300="sníž. přenesená",J300,0)</f>
        <v>0</v>
      </c>
      <c r="BI300" s="190">
        <f>IF(N300="nulová",J300,0)</f>
        <v>0</v>
      </c>
      <c r="BJ300" s="17" t="s">
        <v>23</v>
      </c>
      <c r="BK300" s="190">
        <f>ROUND(I300*H300,2)</f>
        <v>0</v>
      </c>
      <c r="BL300" s="17" t="s">
        <v>488</v>
      </c>
      <c r="BM300" s="17" t="s">
        <v>1095</v>
      </c>
    </row>
    <row r="301" spans="2:47" s="1" customFormat="1" ht="27">
      <c r="B301" s="34"/>
      <c r="C301" s="56"/>
      <c r="D301" s="205" t="s">
        <v>157</v>
      </c>
      <c r="E301" s="56"/>
      <c r="F301" s="206" t="s">
        <v>1096</v>
      </c>
      <c r="G301" s="56"/>
      <c r="H301" s="56"/>
      <c r="I301" s="152"/>
      <c r="J301" s="56"/>
      <c r="K301" s="56"/>
      <c r="L301" s="54"/>
      <c r="M301" s="71"/>
      <c r="N301" s="35"/>
      <c r="O301" s="35"/>
      <c r="P301" s="35"/>
      <c r="Q301" s="35"/>
      <c r="R301" s="35"/>
      <c r="S301" s="35"/>
      <c r="T301" s="72"/>
      <c r="AT301" s="17" t="s">
        <v>157</v>
      </c>
      <c r="AU301" s="17" t="s">
        <v>84</v>
      </c>
    </row>
    <row r="302" spans="2:51" s="11" customFormat="1" ht="13.5">
      <c r="B302" s="193"/>
      <c r="C302" s="194"/>
      <c r="D302" s="195" t="s">
        <v>146</v>
      </c>
      <c r="E302" s="196" t="s">
        <v>22</v>
      </c>
      <c r="F302" s="197" t="s">
        <v>152</v>
      </c>
      <c r="G302" s="194"/>
      <c r="H302" s="198">
        <v>5</v>
      </c>
      <c r="I302" s="199"/>
      <c r="J302" s="194"/>
      <c r="K302" s="194"/>
      <c r="L302" s="200"/>
      <c r="M302" s="201"/>
      <c r="N302" s="202"/>
      <c r="O302" s="202"/>
      <c r="P302" s="202"/>
      <c r="Q302" s="202"/>
      <c r="R302" s="202"/>
      <c r="S302" s="202"/>
      <c r="T302" s="203"/>
      <c r="AT302" s="204" t="s">
        <v>146</v>
      </c>
      <c r="AU302" s="204" t="s">
        <v>84</v>
      </c>
      <c r="AV302" s="11" t="s">
        <v>84</v>
      </c>
      <c r="AW302" s="11" t="s">
        <v>38</v>
      </c>
      <c r="AX302" s="11" t="s">
        <v>23</v>
      </c>
      <c r="AY302" s="204" t="s">
        <v>130</v>
      </c>
    </row>
    <row r="303" spans="2:65" s="1" customFormat="1" ht="31.5" customHeight="1">
      <c r="B303" s="34"/>
      <c r="C303" s="179" t="s">
        <v>513</v>
      </c>
      <c r="D303" s="179" t="s">
        <v>131</v>
      </c>
      <c r="E303" s="180" t="s">
        <v>1221</v>
      </c>
      <c r="F303" s="181" t="s">
        <v>1222</v>
      </c>
      <c r="G303" s="182" t="s">
        <v>155</v>
      </c>
      <c r="H303" s="183">
        <v>5</v>
      </c>
      <c r="I303" s="184"/>
      <c r="J303" s="185">
        <f>ROUND(I303*H303,2)</f>
        <v>0</v>
      </c>
      <c r="K303" s="181" t="s">
        <v>140</v>
      </c>
      <c r="L303" s="54"/>
      <c r="M303" s="186" t="s">
        <v>22</v>
      </c>
      <c r="N303" s="187" t="s">
        <v>46</v>
      </c>
      <c r="O303" s="35"/>
      <c r="P303" s="188">
        <f>O303*H303</f>
        <v>0</v>
      </c>
      <c r="Q303" s="188">
        <v>0</v>
      </c>
      <c r="R303" s="188">
        <f>Q303*H303</f>
        <v>0</v>
      </c>
      <c r="S303" s="188">
        <v>0</v>
      </c>
      <c r="T303" s="189">
        <f>S303*H303</f>
        <v>0</v>
      </c>
      <c r="AR303" s="17" t="s">
        <v>135</v>
      </c>
      <c r="AT303" s="17" t="s">
        <v>131</v>
      </c>
      <c r="AU303" s="17" t="s">
        <v>84</v>
      </c>
      <c r="AY303" s="17" t="s">
        <v>130</v>
      </c>
      <c r="BE303" s="190">
        <f>IF(N303="základní",J303,0)</f>
        <v>0</v>
      </c>
      <c r="BF303" s="190">
        <f>IF(N303="snížená",J303,0)</f>
        <v>0</v>
      </c>
      <c r="BG303" s="190">
        <f>IF(N303="zákl. přenesená",J303,0)</f>
        <v>0</v>
      </c>
      <c r="BH303" s="190">
        <f>IF(N303="sníž. přenesená",J303,0)</f>
        <v>0</v>
      </c>
      <c r="BI303" s="190">
        <f>IF(N303="nulová",J303,0)</f>
        <v>0</v>
      </c>
      <c r="BJ303" s="17" t="s">
        <v>23</v>
      </c>
      <c r="BK303" s="190">
        <f>ROUND(I303*H303,2)</f>
        <v>0</v>
      </c>
      <c r="BL303" s="17" t="s">
        <v>135</v>
      </c>
      <c r="BM303" s="17" t="s">
        <v>1223</v>
      </c>
    </row>
    <row r="304" spans="2:47" s="1" customFormat="1" ht="81">
      <c r="B304" s="34"/>
      <c r="C304" s="56"/>
      <c r="D304" s="205" t="s">
        <v>157</v>
      </c>
      <c r="E304" s="56"/>
      <c r="F304" s="206" t="s">
        <v>1224</v>
      </c>
      <c r="G304" s="56"/>
      <c r="H304" s="56"/>
      <c r="I304" s="152"/>
      <c r="J304" s="56"/>
      <c r="K304" s="56"/>
      <c r="L304" s="54"/>
      <c r="M304" s="71"/>
      <c r="N304" s="35"/>
      <c r="O304" s="35"/>
      <c r="P304" s="35"/>
      <c r="Q304" s="35"/>
      <c r="R304" s="35"/>
      <c r="S304" s="35"/>
      <c r="T304" s="72"/>
      <c r="AT304" s="17" t="s">
        <v>157</v>
      </c>
      <c r="AU304" s="17" t="s">
        <v>84</v>
      </c>
    </row>
    <row r="305" spans="2:47" s="1" customFormat="1" ht="27">
      <c r="B305" s="34"/>
      <c r="C305" s="56"/>
      <c r="D305" s="205" t="s">
        <v>159</v>
      </c>
      <c r="E305" s="56"/>
      <c r="F305" s="206" t="s">
        <v>1225</v>
      </c>
      <c r="G305" s="56"/>
      <c r="H305" s="56"/>
      <c r="I305" s="152"/>
      <c r="J305" s="56"/>
      <c r="K305" s="56"/>
      <c r="L305" s="54"/>
      <c r="M305" s="71"/>
      <c r="N305" s="35"/>
      <c r="O305" s="35"/>
      <c r="P305" s="35"/>
      <c r="Q305" s="35"/>
      <c r="R305" s="35"/>
      <c r="S305" s="35"/>
      <c r="T305" s="72"/>
      <c r="AT305" s="17" t="s">
        <v>159</v>
      </c>
      <c r="AU305" s="17" t="s">
        <v>84</v>
      </c>
    </row>
    <row r="306" spans="2:51" s="11" customFormat="1" ht="13.5">
      <c r="B306" s="193"/>
      <c r="C306" s="194"/>
      <c r="D306" s="195" t="s">
        <v>146</v>
      </c>
      <c r="E306" s="196" t="s">
        <v>22</v>
      </c>
      <c r="F306" s="197" t="s">
        <v>152</v>
      </c>
      <c r="G306" s="194"/>
      <c r="H306" s="198">
        <v>5</v>
      </c>
      <c r="I306" s="199"/>
      <c r="J306" s="194"/>
      <c r="K306" s="194"/>
      <c r="L306" s="200"/>
      <c r="M306" s="201"/>
      <c r="N306" s="202"/>
      <c r="O306" s="202"/>
      <c r="P306" s="202"/>
      <c r="Q306" s="202"/>
      <c r="R306" s="202"/>
      <c r="S306" s="202"/>
      <c r="T306" s="203"/>
      <c r="AT306" s="204" t="s">
        <v>146</v>
      </c>
      <c r="AU306" s="204" t="s">
        <v>84</v>
      </c>
      <c r="AV306" s="11" t="s">
        <v>84</v>
      </c>
      <c r="AW306" s="11" t="s">
        <v>38</v>
      </c>
      <c r="AX306" s="11" t="s">
        <v>23</v>
      </c>
      <c r="AY306" s="204" t="s">
        <v>130</v>
      </c>
    </row>
    <row r="307" spans="2:65" s="1" customFormat="1" ht="31.5" customHeight="1">
      <c r="B307" s="34"/>
      <c r="C307" s="179" t="s">
        <v>517</v>
      </c>
      <c r="D307" s="179" t="s">
        <v>131</v>
      </c>
      <c r="E307" s="180" t="s">
        <v>1097</v>
      </c>
      <c r="F307" s="181" t="s">
        <v>1098</v>
      </c>
      <c r="G307" s="182" t="s">
        <v>155</v>
      </c>
      <c r="H307" s="183">
        <v>5</v>
      </c>
      <c r="I307" s="184"/>
      <c r="J307" s="185">
        <f>ROUND(I307*H307,2)</f>
        <v>0</v>
      </c>
      <c r="K307" s="181" t="s">
        <v>140</v>
      </c>
      <c r="L307" s="54"/>
      <c r="M307" s="186" t="s">
        <v>22</v>
      </c>
      <c r="N307" s="187" t="s">
        <v>46</v>
      </c>
      <c r="O307" s="35"/>
      <c r="P307" s="188">
        <f>O307*H307</f>
        <v>0</v>
      </c>
      <c r="Q307" s="188">
        <v>2.25634</v>
      </c>
      <c r="R307" s="188">
        <f>Q307*H307</f>
        <v>11.281699999999999</v>
      </c>
      <c r="S307" s="188">
        <v>0</v>
      </c>
      <c r="T307" s="189">
        <f>S307*H307</f>
        <v>0</v>
      </c>
      <c r="AR307" s="17" t="s">
        <v>488</v>
      </c>
      <c r="AT307" s="17" t="s">
        <v>131</v>
      </c>
      <c r="AU307" s="17" t="s">
        <v>84</v>
      </c>
      <c r="AY307" s="17" t="s">
        <v>130</v>
      </c>
      <c r="BE307" s="190">
        <f>IF(N307="základní",J307,0)</f>
        <v>0</v>
      </c>
      <c r="BF307" s="190">
        <f>IF(N307="snížená",J307,0)</f>
        <v>0</v>
      </c>
      <c r="BG307" s="190">
        <f>IF(N307="zákl. přenesená",J307,0)</f>
        <v>0</v>
      </c>
      <c r="BH307" s="190">
        <f>IF(N307="sníž. přenesená",J307,0)</f>
        <v>0</v>
      </c>
      <c r="BI307" s="190">
        <f>IF(N307="nulová",J307,0)</f>
        <v>0</v>
      </c>
      <c r="BJ307" s="17" t="s">
        <v>23</v>
      </c>
      <c r="BK307" s="190">
        <f>ROUND(I307*H307,2)</f>
        <v>0</v>
      </c>
      <c r="BL307" s="17" t="s">
        <v>488</v>
      </c>
      <c r="BM307" s="17" t="s">
        <v>1099</v>
      </c>
    </row>
    <row r="308" spans="2:51" s="11" customFormat="1" ht="13.5">
      <c r="B308" s="193"/>
      <c r="C308" s="194"/>
      <c r="D308" s="195" t="s">
        <v>146</v>
      </c>
      <c r="E308" s="196" t="s">
        <v>22</v>
      </c>
      <c r="F308" s="197" t="s">
        <v>152</v>
      </c>
      <c r="G308" s="194"/>
      <c r="H308" s="198">
        <v>5</v>
      </c>
      <c r="I308" s="199"/>
      <c r="J308" s="194"/>
      <c r="K308" s="194"/>
      <c r="L308" s="200"/>
      <c r="M308" s="201"/>
      <c r="N308" s="202"/>
      <c r="O308" s="202"/>
      <c r="P308" s="202"/>
      <c r="Q308" s="202"/>
      <c r="R308" s="202"/>
      <c r="S308" s="202"/>
      <c r="T308" s="203"/>
      <c r="AT308" s="204" t="s">
        <v>146</v>
      </c>
      <c r="AU308" s="204" t="s">
        <v>84</v>
      </c>
      <c r="AV308" s="11" t="s">
        <v>84</v>
      </c>
      <c r="AW308" s="11" t="s">
        <v>38</v>
      </c>
      <c r="AX308" s="11" t="s">
        <v>23</v>
      </c>
      <c r="AY308" s="204" t="s">
        <v>130</v>
      </c>
    </row>
    <row r="309" spans="2:65" s="1" customFormat="1" ht="44.25" customHeight="1">
      <c r="B309" s="34"/>
      <c r="C309" s="179" t="s">
        <v>521</v>
      </c>
      <c r="D309" s="179" t="s">
        <v>131</v>
      </c>
      <c r="E309" s="180" t="s">
        <v>1226</v>
      </c>
      <c r="F309" s="181" t="s">
        <v>1227</v>
      </c>
      <c r="G309" s="182" t="s">
        <v>274</v>
      </c>
      <c r="H309" s="183">
        <v>10</v>
      </c>
      <c r="I309" s="184"/>
      <c r="J309" s="185">
        <f>ROUND(I309*H309,2)</f>
        <v>0</v>
      </c>
      <c r="K309" s="181" t="s">
        <v>140</v>
      </c>
      <c r="L309" s="54"/>
      <c r="M309" s="186" t="s">
        <v>22</v>
      </c>
      <c r="N309" s="187" t="s">
        <v>46</v>
      </c>
      <c r="O309" s="35"/>
      <c r="P309" s="188">
        <f>O309*H309</f>
        <v>0</v>
      </c>
      <c r="Q309" s="188">
        <v>0</v>
      </c>
      <c r="R309" s="188">
        <f>Q309*H309</f>
        <v>0</v>
      </c>
      <c r="S309" s="188">
        <v>0</v>
      </c>
      <c r="T309" s="189">
        <f>S309*H309</f>
        <v>0</v>
      </c>
      <c r="AR309" s="17" t="s">
        <v>488</v>
      </c>
      <c r="AT309" s="17" t="s">
        <v>131</v>
      </c>
      <c r="AU309" s="17" t="s">
        <v>84</v>
      </c>
      <c r="AY309" s="17" t="s">
        <v>130</v>
      </c>
      <c r="BE309" s="190">
        <f>IF(N309="základní",J309,0)</f>
        <v>0</v>
      </c>
      <c r="BF309" s="190">
        <f>IF(N309="snížená",J309,0)</f>
        <v>0</v>
      </c>
      <c r="BG309" s="190">
        <f>IF(N309="zákl. přenesená",J309,0)</f>
        <v>0</v>
      </c>
      <c r="BH309" s="190">
        <f>IF(N309="sníž. přenesená",J309,0)</f>
        <v>0</v>
      </c>
      <c r="BI309" s="190">
        <f>IF(N309="nulová",J309,0)</f>
        <v>0</v>
      </c>
      <c r="BJ309" s="17" t="s">
        <v>23</v>
      </c>
      <c r="BK309" s="190">
        <f>ROUND(I309*H309,2)</f>
        <v>0</v>
      </c>
      <c r="BL309" s="17" t="s">
        <v>488</v>
      </c>
      <c r="BM309" s="17" t="s">
        <v>1228</v>
      </c>
    </row>
    <row r="310" spans="2:51" s="11" customFormat="1" ht="13.5">
      <c r="B310" s="193"/>
      <c r="C310" s="194"/>
      <c r="D310" s="195" t="s">
        <v>146</v>
      </c>
      <c r="E310" s="196" t="s">
        <v>22</v>
      </c>
      <c r="F310" s="197" t="s">
        <v>28</v>
      </c>
      <c r="G310" s="194"/>
      <c r="H310" s="198">
        <v>10</v>
      </c>
      <c r="I310" s="199"/>
      <c r="J310" s="194"/>
      <c r="K310" s="194"/>
      <c r="L310" s="200"/>
      <c r="M310" s="201"/>
      <c r="N310" s="202"/>
      <c r="O310" s="202"/>
      <c r="P310" s="202"/>
      <c r="Q310" s="202"/>
      <c r="R310" s="202"/>
      <c r="S310" s="202"/>
      <c r="T310" s="203"/>
      <c r="AT310" s="204" t="s">
        <v>146</v>
      </c>
      <c r="AU310" s="204" t="s">
        <v>84</v>
      </c>
      <c r="AV310" s="11" t="s">
        <v>84</v>
      </c>
      <c r="AW310" s="11" t="s">
        <v>38</v>
      </c>
      <c r="AX310" s="11" t="s">
        <v>23</v>
      </c>
      <c r="AY310" s="204" t="s">
        <v>130</v>
      </c>
    </row>
    <row r="311" spans="2:65" s="1" customFormat="1" ht="44.25" customHeight="1">
      <c r="B311" s="34"/>
      <c r="C311" s="179" t="s">
        <v>350</v>
      </c>
      <c r="D311" s="179" t="s">
        <v>131</v>
      </c>
      <c r="E311" s="180" t="s">
        <v>1229</v>
      </c>
      <c r="F311" s="181" t="s">
        <v>1230</v>
      </c>
      <c r="G311" s="182" t="s">
        <v>274</v>
      </c>
      <c r="H311" s="183">
        <v>10</v>
      </c>
      <c r="I311" s="184"/>
      <c r="J311" s="185">
        <f>ROUND(I311*H311,2)</f>
        <v>0</v>
      </c>
      <c r="K311" s="181" t="s">
        <v>140</v>
      </c>
      <c r="L311" s="54"/>
      <c r="M311" s="186" t="s">
        <v>22</v>
      </c>
      <c r="N311" s="187" t="s">
        <v>46</v>
      </c>
      <c r="O311" s="35"/>
      <c r="P311" s="188">
        <f>O311*H311</f>
        <v>0</v>
      </c>
      <c r="Q311" s="188">
        <v>0</v>
      </c>
      <c r="R311" s="188">
        <f>Q311*H311</f>
        <v>0</v>
      </c>
      <c r="S311" s="188">
        <v>0</v>
      </c>
      <c r="T311" s="189">
        <f>S311*H311</f>
        <v>0</v>
      </c>
      <c r="AR311" s="17" t="s">
        <v>488</v>
      </c>
      <c r="AT311" s="17" t="s">
        <v>131</v>
      </c>
      <c r="AU311" s="17" t="s">
        <v>84</v>
      </c>
      <c r="AY311" s="17" t="s">
        <v>130</v>
      </c>
      <c r="BE311" s="190">
        <f>IF(N311="základní",J311,0)</f>
        <v>0</v>
      </c>
      <c r="BF311" s="190">
        <f>IF(N311="snížená",J311,0)</f>
        <v>0</v>
      </c>
      <c r="BG311" s="190">
        <f>IF(N311="zákl. přenesená",J311,0)</f>
        <v>0</v>
      </c>
      <c r="BH311" s="190">
        <f>IF(N311="sníž. přenesená",J311,0)</f>
        <v>0</v>
      </c>
      <c r="BI311" s="190">
        <f>IF(N311="nulová",J311,0)</f>
        <v>0</v>
      </c>
      <c r="BJ311" s="17" t="s">
        <v>23</v>
      </c>
      <c r="BK311" s="190">
        <f>ROUND(I311*H311,2)</f>
        <v>0</v>
      </c>
      <c r="BL311" s="17" t="s">
        <v>488</v>
      </c>
      <c r="BM311" s="17" t="s">
        <v>1231</v>
      </c>
    </row>
    <row r="312" spans="2:51" s="11" customFormat="1" ht="13.5">
      <c r="B312" s="193"/>
      <c r="C312" s="194"/>
      <c r="D312" s="195" t="s">
        <v>146</v>
      </c>
      <c r="E312" s="196" t="s">
        <v>22</v>
      </c>
      <c r="F312" s="197" t="s">
        <v>28</v>
      </c>
      <c r="G312" s="194"/>
      <c r="H312" s="198">
        <v>10</v>
      </c>
      <c r="I312" s="199"/>
      <c r="J312" s="194"/>
      <c r="K312" s="194"/>
      <c r="L312" s="200"/>
      <c r="M312" s="201"/>
      <c r="N312" s="202"/>
      <c r="O312" s="202"/>
      <c r="P312" s="202"/>
      <c r="Q312" s="202"/>
      <c r="R312" s="202"/>
      <c r="S312" s="202"/>
      <c r="T312" s="203"/>
      <c r="AT312" s="204" t="s">
        <v>146</v>
      </c>
      <c r="AU312" s="204" t="s">
        <v>84</v>
      </c>
      <c r="AV312" s="11" t="s">
        <v>84</v>
      </c>
      <c r="AW312" s="11" t="s">
        <v>38</v>
      </c>
      <c r="AX312" s="11" t="s">
        <v>23</v>
      </c>
      <c r="AY312" s="204" t="s">
        <v>130</v>
      </c>
    </row>
    <row r="313" spans="2:65" s="1" customFormat="1" ht="31.5" customHeight="1">
      <c r="B313" s="34"/>
      <c r="C313" s="179" t="s">
        <v>529</v>
      </c>
      <c r="D313" s="179" t="s">
        <v>131</v>
      </c>
      <c r="E313" s="180" t="s">
        <v>1232</v>
      </c>
      <c r="F313" s="181" t="s">
        <v>1233</v>
      </c>
      <c r="G313" s="182" t="s">
        <v>274</v>
      </c>
      <c r="H313" s="183">
        <v>30</v>
      </c>
      <c r="I313" s="184"/>
      <c r="J313" s="185">
        <f>ROUND(I313*H313,2)</f>
        <v>0</v>
      </c>
      <c r="K313" s="181" t="s">
        <v>140</v>
      </c>
      <c r="L313" s="54"/>
      <c r="M313" s="186" t="s">
        <v>22</v>
      </c>
      <c r="N313" s="187" t="s">
        <v>46</v>
      </c>
      <c r="O313" s="35"/>
      <c r="P313" s="188">
        <f>O313*H313</f>
        <v>0</v>
      </c>
      <c r="Q313" s="188">
        <v>0</v>
      </c>
      <c r="R313" s="188">
        <f>Q313*H313</f>
        <v>0</v>
      </c>
      <c r="S313" s="188">
        <v>0</v>
      </c>
      <c r="T313" s="189">
        <f>S313*H313</f>
        <v>0</v>
      </c>
      <c r="AR313" s="17" t="s">
        <v>488</v>
      </c>
      <c r="AT313" s="17" t="s">
        <v>131</v>
      </c>
      <c r="AU313" s="17" t="s">
        <v>84</v>
      </c>
      <c r="AY313" s="17" t="s">
        <v>130</v>
      </c>
      <c r="BE313" s="190">
        <f>IF(N313="základní",J313,0)</f>
        <v>0</v>
      </c>
      <c r="BF313" s="190">
        <f>IF(N313="snížená",J313,0)</f>
        <v>0</v>
      </c>
      <c r="BG313" s="190">
        <f>IF(N313="zákl. přenesená",J313,0)</f>
        <v>0</v>
      </c>
      <c r="BH313" s="190">
        <f>IF(N313="sníž. přenesená",J313,0)</f>
        <v>0</v>
      </c>
      <c r="BI313" s="190">
        <f>IF(N313="nulová",J313,0)</f>
        <v>0</v>
      </c>
      <c r="BJ313" s="17" t="s">
        <v>23</v>
      </c>
      <c r="BK313" s="190">
        <f>ROUND(I313*H313,2)</f>
        <v>0</v>
      </c>
      <c r="BL313" s="17" t="s">
        <v>488</v>
      </c>
      <c r="BM313" s="17" t="s">
        <v>1234</v>
      </c>
    </row>
    <row r="314" spans="2:51" s="11" customFormat="1" ht="13.5">
      <c r="B314" s="193"/>
      <c r="C314" s="194"/>
      <c r="D314" s="195" t="s">
        <v>146</v>
      </c>
      <c r="E314" s="196" t="s">
        <v>22</v>
      </c>
      <c r="F314" s="197" t="s">
        <v>298</v>
      </c>
      <c r="G314" s="194"/>
      <c r="H314" s="198">
        <v>30</v>
      </c>
      <c r="I314" s="199"/>
      <c r="J314" s="194"/>
      <c r="K314" s="194"/>
      <c r="L314" s="200"/>
      <c r="M314" s="201"/>
      <c r="N314" s="202"/>
      <c r="O314" s="202"/>
      <c r="P314" s="202"/>
      <c r="Q314" s="202"/>
      <c r="R314" s="202"/>
      <c r="S314" s="202"/>
      <c r="T314" s="203"/>
      <c r="AT314" s="204" t="s">
        <v>146</v>
      </c>
      <c r="AU314" s="204" t="s">
        <v>84</v>
      </c>
      <c r="AV314" s="11" t="s">
        <v>84</v>
      </c>
      <c r="AW314" s="11" t="s">
        <v>38</v>
      </c>
      <c r="AX314" s="11" t="s">
        <v>23</v>
      </c>
      <c r="AY314" s="204" t="s">
        <v>130</v>
      </c>
    </row>
    <row r="315" spans="2:65" s="1" customFormat="1" ht="31.5" customHeight="1">
      <c r="B315" s="34"/>
      <c r="C315" s="179" t="s">
        <v>533</v>
      </c>
      <c r="D315" s="179" t="s">
        <v>131</v>
      </c>
      <c r="E315" s="180" t="s">
        <v>1235</v>
      </c>
      <c r="F315" s="181" t="s">
        <v>1236</v>
      </c>
      <c r="G315" s="182" t="s">
        <v>274</v>
      </c>
      <c r="H315" s="183">
        <v>10</v>
      </c>
      <c r="I315" s="184"/>
      <c r="J315" s="185">
        <f>ROUND(I315*H315,2)</f>
        <v>0</v>
      </c>
      <c r="K315" s="181" t="s">
        <v>140</v>
      </c>
      <c r="L315" s="54"/>
      <c r="M315" s="186" t="s">
        <v>22</v>
      </c>
      <c r="N315" s="187" t="s">
        <v>46</v>
      </c>
      <c r="O315" s="35"/>
      <c r="P315" s="188">
        <f>O315*H315</f>
        <v>0</v>
      </c>
      <c r="Q315" s="188">
        <v>0</v>
      </c>
      <c r="R315" s="188">
        <f>Q315*H315</f>
        <v>0</v>
      </c>
      <c r="S315" s="188">
        <v>0</v>
      </c>
      <c r="T315" s="189">
        <f>S315*H315</f>
        <v>0</v>
      </c>
      <c r="AR315" s="17" t="s">
        <v>488</v>
      </c>
      <c r="AT315" s="17" t="s">
        <v>131</v>
      </c>
      <c r="AU315" s="17" t="s">
        <v>84</v>
      </c>
      <c r="AY315" s="17" t="s">
        <v>130</v>
      </c>
      <c r="BE315" s="190">
        <f>IF(N315="základní",J315,0)</f>
        <v>0</v>
      </c>
      <c r="BF315" s="190">
        <f>IF(N315="snížená",J315,0)</f>
        <v>0</v>
      </c>
      <c r="BG315" s="190">
        <f>IF(N315="zákl. přenesená",J315,0)</f>
        <v>0</v>
      </c>
      <c r="BH315" s="190">
        <f>IF(N315="sníž. přenesená",J315,0)</f>
        <v>0</v>
      </c>
      <c r="BI315" s="190">
        <f>IF(N315="nulová",J315,0)</f>
        <v>0</v>
      </c>
      <c r="BJ315" s="17" t="s">
        <v>23</v>
      </c>
      <c r="BK315" s="190">
        <f>ROUND(I315*H315,2)</f>
        <v>0</v>
      </c>
      <c r="BL315" s="17" t="s">
        <v>488</v>
      </c>
      <c r="BM315" s="17" t="s">
        <v>1237</v>
      </c>
    </row>
    <row r="316" spans="2:51" s="11" customFormat="1" ht="13.5">
      <c r="B316" s="193"/>
      <c r="C316" s="194"/>
      <c r="D316" s="195" t="s">
        <v>146</v>
      </c>
      <c r="E316" s="196" t="s">
        <v>22</v>
      </c>
      <c r="F316" s="197" t="s">
        <v>28</v>
      </c>
      <c r="G316" s="194"/>
      <c r="H316" s="198">
        <v>10</v>
      </c>
      <c r="I316" s="199"/>
      <c r="J316" s="194"/>
      <c r="K316" s="194"/>
      <c r="L316" s="200"/>
      <c r="M316" s="201"/>
      <c r="N316" s="202"/>
      <c r="O316" s="202"/>
      <c r="P316" s="202"/>
      <c r="Q316" s="202"/>
      <c r="R316" s="202"/>
      <c r="S316" s="202"/>
      <c r="T316" s="203"/>
      <c r="AT316" s="204" t="s">
        <v>146</v>
      </c>
      <c r="AU316" s="204" t="s">
        <v>84</v>
      </c>
      <c r="AV316" s="11" t="s">
        <v>84</v>
      </c>
      <c r="AW316" s="11" t="s">
        <v>38</v>
      </c>
      <c r="AX316" s="11" t="s">
        <v>23</v>
      </c>
      <c r="AY316" s="204" t="s">
        <v>130</v>
      </c>
    </row>
    <row r="317" spans="2:65" s="1" customFormat="1" ht="31.5" customHeight="1">
      <c r="B317" s="34"/>
      <c r="C317" s="179" t="s">
        <v>537</v>
      </c>
      <c r="D317" s="179" t="s">
        <v>131</v>
      </c>
      <c r="E317" s="180" t="s">
        <v>1108</v>
      </c>
      <c r="F317" s="181" t="s">
        <v>1109</v>
      </c>
      <c r="G317" s="182" t="s">
        <v>274</v>
      </c>
      <c r="H317" s="183">
        <v>60</v>
      </c>
      <c r="I317" s="184"/>
      <c r="J317" s="185">
        <f>ROUND(I317*H317,2)</f>
        <v>0</v>
      </c>
      <c r="K317" s="181" t="s">
        <v>140</v>
      </c>
      <c r="L317" s="54"/>
      <c r="M317" s="186" t="s">
        <v>22</v>
      </c>
      <c r="N317" s="187" t="s">
        <v>46</v>
      </c>
      <c r="O317" s="35"/>
      <c r="P317" s="188">
        <f>O317*H317</f>
        <v>0</v>
      </c>
      <c r="Q317" s="188">
        <v>0.15614</v>
      </c>
      <c r="R317" s="188">
        <f>Q317*H317</f>
        <v>9.3684</v>
      </c>
      <c r="S317" s="188">
        <v>0</v>
      </c>
      <c r="T317" s="189">
        <f>S317*H317</f>
        <v>0</v>
      </c>
      <c r="AR317" s="17" t="s">
        <v>488</v>
      </c>
      <c r="AT317" s="17" t="s">
        <v>131</v>
      </c>
      <c r="AU317" s="17" t="s">
        <v>84</v>
      </c>
      <c r="AY317" s="17" t="s">
        <v>130</v>
      </c>
      <c r="BE317" s="190">
        <f>IF(N317="základní",J317,0)</f>
        <v>0</v>
      </c>
      <c r="BF317" s="190">
        <f>IF(N317="snížená",J317,0)</f>
        <v>0</v>
      </c>
      <c r="BG317" s="190">
        <f>IF(N317="zákl. přenesená",J317,0)</f>
        <v>0</v>
      </c>
      <c r="BH317" s="190">
        <f>IF(N317="sníž. přenesená",J317,0)</f>
        <v>0</v>
      </c>
      <c r="BI317" s="190">
        <f>IF(N317="nulová",J317,0)</f>
        <v>0</v>
      </c>
      <c r="BJ317" s="17" t="s">
        <v>23</v>
      </c>
      <c r="BK317" s="190">
        <f>ROUND(I317*H317,2)</f>
        <v>0</v>
      </c>
      <c r="BL317" s="17" t="s">
        <v>488</v>
      </c>
      <c r="BM317" s="17" t="s">
        <v>1110</v>
      </c>
    </row>
    <row r="318" spans="2:47" s="1" customFormat="1" ht="40.5">
      <c r="B318" s="34"/>
      <c r="C318" s="56"/>
      <c r="D318" s="205" t="s">
        <v>157</v>
      </c>
      <c r="E318" s="56"/>
      <c r="F318" s="206" t="s">
        <v>1111</v>
      </c>
      <c r="G318" s="56"/>
      <c r="H318" s="56"/>
      <c r="I318" s="152"/>
      <c r="J318" s="56"/>
      <c r="K318" s="56"/>
      <c r="L318" s="54"/>
      <c r="M318" s="71"/>
      <c r="N318" s="35"/>
      <c r="O318" s="35"/>
      <c r="P318" s="35"/>
      <c r="Q318" s="35"/>
      <c r="R318" s="35"/>
      <c r="S318" s="35"/>
      <c r="T318" s="72"/>
      <c r="AT318" s="17" t="s">
        <v>157</v>
      </c>
      <c r="AU318" s="17" t="s">
        <v>84</v>
      </c>
    </row>
    <row r="319" spans="2:51" s="11" customFormat="1" ht="13.5">
      <c r="B319" s="193"/>
      <c r="C319" s="194"/>
      <c r="D319" s="195" t="s">
        <v>146</v>
      </c>
      <c r="E319" s="196" t="s">
        <v>22</v>
      </c>
      <c r="F319" s="197" t="s">
        <v>468</v>
      </c>
      <c r="G319" s="194"/>
      <c r="H319" s="198">
        <v>60</v>
      </c>
      <c r="I319" s="199"/>
      <c r="J319" s="194"/>
      <c r="K319" s="194"/>
      <c r="L319" s="200"/>
      <c r="M319" s="201"/>
      <c r="N319" s="202"/>
      <c r="O319" s="202"/>
      <c r="P319" s="202"/>
      <c r="Q319" s="202"/>
      <c r="R319" s="202"/>
      <c r="S319" s="202"/>
      <c r="T319" s="203"/>
      <c r="AT319" s="204" t="s">
        <v>146</v>
      </c>
      <c r="AU319" s="204" t="s">
        <v>84</v>
      </c>
      <c r="AV319" s="11" t="s">
        <v>84</v>
      </c>
      <c r="AW319" s="11" t="s">
        <v>38</v>
      </c>
      <c r="AX319" s="11" t="s">
        <v>23</v>
      </c>
      <c r="AY319" s="204" t="s">
        <v>130</v>
      </c>
    </row>
    <row r="320" spans="2:65" s="1" customFormat="1" ht="31.5" customHeight="1">
      <c r="B320" s="34"/>
      <c r="C320" s="179" t="s">
        <v>547</v>
      </c>
      <c r="D320" s="179" t="s">
        <v>131</v>
      </c>
      <c r="E320" s="180" t="s">
        <v>1113</v>
      </c>
      <c r="F320" s="181" t="s">
        <v>1114</v>
      </c>
      <c r="G320" s="182" t="s">
        <v>274</v>
      </c>
      <c r="H320" s="183">
        <v>60</v>
      </c>
      <c r="I320" s="184"/>
      <c r="J320" s="185">
        <f>ROUND(I320*H320,2)</f>
        <v>0</v>
      </c>
      <c r="K320" s="181" t="s">
        <v>140</v>
      </c>
      <c r="L320" s="54"/>
      <c r="M320" s="186" t="s">
        <v>22</v>
      </c>
      <c r="N320" s="187" t="s">
        <v>46</v>
      </c>
      <c r="O320" s="35"/>
      <c r="P320" s="188">
        <f>O320*H320</f>
        <v>0</v>
      </c>
      <c r="Q320" s="188">
        <v>0</v>
      </c>
      <c r="R320" s="188">
        <f>Q320*H320</f>
        <v>0</v>
      </c>
      <c r="S320" s="188">
        <v>0</v>
      </c>
      <c r="T320" s="189">
        <f>S320*H320</f>
        <v>0</v>
      </c>
      <c r="AR320" s="17" t="s">
        <v>488</v>
      </c>
      <c r="AT320" s="17" t="s">
        <v>131</v>
      </c>
      <c r="AU320" s="17" t="s">
        <v>84</v>
      </c>
      <c r="AY320" s="17" t="s">
        <v>130</v>
      </c>
      <c r="BE320" s="190">
        <f>IF(N320="základní",J320,0)</f>
        <v>0</v>
      </c>
      <c r="BF320" s="190">
        <f>IF(N320="snížená",J320,0)</f>
        <v>0</v>
      </c>
      <c r="BG320" s="190">
        <f>IF(N320="zákl. přenesená",J320,0)</f>
        <v>0</v>
      </c>
      <c r="BH320" s="190">
        <f>IF(N320="sníž. přenesená",J320,0)</f>
        <v>0</v>
      </c>
      <c r="BI320" s="190">
        <f>IF(N320="nulová",J320,0)</f>
        <v>0</v>
      </c>
      <c r="BJ320" s="17" t="s">
        <v>23</v>
      </c>
      <c r="BK320" s="190">
        <f>ROUND(I320*H320,2)</f>
        <v>0</v>
      </c>
      <c r="BL320" s="17" t="s">
        <v>488</v>
      </c>
      <c r="BM320" s="17" t="s">
        <v>1238</v>
      </c>
    </row>
    <row r="321" spans="2:51" s="11" customFormat="1" ht="13.5">
      <c r="B321" s="193"/>
      <c r="C321" s="194"/>
      <c r="D321" s="205" t="s">
        <v>146</v>
      </c>
      <c r="E321" s="218" t="s">
        <v>22</v>
      </c>
      <c r="F321" s="219" t="s">
        <v>468</v>
      </c>
      <c r="G321" s="194"/>
      <c r="H321" s="220">
        <v>60</v>
      </c>
      <c r="I321" s="199"/>
      <c r="J321" s="194"/>
      <c r="K321" s="194"/>
      <c r="L321" s="200"/>
      <c r="M321" s="201"/>
      <c r="N321" s="202"/>
      <c r="O321" s="202"/>
      <c r="P321" s="202"/>
      <c r="Q321" s="202"/>
      <c r="R321" s="202"/>
      <c r="S321" s="202"/>
      <c r="T321" s="203"/>
      <c r="AT321" s="204" t="s">
        <v>146</v>
      </c>
      <c r="AU321" s="204" t="s">
        <v>84</v>
      </c>
      <c r="AV321" s="11" t="s">
        <v>84</v>
      </c>
      <c r="AW321" s="11" t="s">
        <v>38</v>
      </c>
      <c r="AX321" s="11" t="s">
        <v>23</v>
      </c>
      <c r="AY321" s="204" t="s">
        <v>130</v>
      </c>
    </row>
    <row r="322" spans="2:63" s="10" customFormat="1" ht="22.35" customHeight="1">
      <c r="B322" s="165"/>
      <c r="C322" s="166"/>
      <c r="D322" s="167" t="s">
        <v>74</v>
      </c>
      <c r="E322" s="191" t="s">
        <v>152</v>
      </c>
      <c r="F322" s="191" t="s">
        <v>332</v>
      </c>
      <c r="G322" s="166"/>
      <c r="H322" s="166"/>
      <c r="I322" s="169"/>
      <c r="J322" s="192">
        <f>BK322</f>
        <v>0</v>
      </c>
      <c r="K322" s="166"/>
      <c r="L322" s="171"/>
      <c r="M322" s="172"/>
      <c r="N322" s="173"/>
      <c r="O322" s="173"/>
      <c r="P322" s="174">
        <f>SUM(P323:P336)</f>
        <v>0</v>
      </c>
      <c r="Q322" s="173"/>
      <c r="R322" s="174">
        <f>SUM(R323:R336)</f>
        <v>0.024640000000000002</v>
      </c>
      <c r="S322" s="173"/>
      <c r="T322" s="175">
        <f>SUM(T323:T336)</f>
        <v>0</v>
      </c>
      <c r="AR322" s="176" t="s">
        <v>23</v>
      </c>
      <c r="AT322" s="177" t="s">
        <v>74</v>
      </c>
      <c r="AU322" s="177" t="s">
        <v>84</v>
      </c>
      <c r="AY322" s="176" t="s">
        <v>130</v>
      </c>
      <c r="BK322" s="178">
        <f>SUM(BK323:BK336)</f>
        <v>0</v>
      </c>
    </row>
    <row r="323" spans="2:65" s="1" customFormat="1" ht="22.5" customHeight="1">
      <c r="B323" s="34"/>
      <c r="C323" s="179" t="s">
        <v>552</v>
      </c>
      <c r="D323" s="179" t="s">
        <v>131</v>
      </c>
      <c r="E323" s="180" t="s">
        <v>1239</v>
      </c>
      <c r="F323" s="181" t="s">
        <v>335</v>
      </c>
      <c r="G323" s="182" t="s">
        <v>134</v>
      </c>
      <c r="H323" s="183">
        <v>20</v>
      </c>
      <c r="I323" s="184"/>
      <c r="J323" s="185">
        <f>ROUND(I323*H323,2)</f>
        <v>0</v>
      </c>
      <c r="K323" s="181" t="s">
        <v>140</v>
      </c>
      <c r="L323" s="54"/>
      <c r="M323" s="186" t="s">
        <v>22</v>
      </c>
      <c r="N323" s="187" t="s">
        <v>46</v>
      </c>
      <c r="O323" s="35"/>
      <c r="P323" s="188">
        <f>O323*H323</f>
        <v>0</v>
      </c>
      <c r="Q323" s="188">
        <v>0</v>
      </c>
      <c r="R323" s="188">
        <f>Q323*H323</f>
        <v>0</v>
      </c>
      <c r="S323" s="188">
        <v>0</v>
      </c>
      <c r="T323" s="189">
        <f>S323*H323</f>
        <v>0</v>
      </c>
      <c r="AR323" s="17" t="s">
        <v>135</v>
      </c>
      <c r="AT323" s="17" t="s">
        <v>131</v>
      </c>
      <c r="AU323" s="17" t="s">
        <v>142</v>
      </c>
      <c r="AY323" s="17" t="s">
        <v>130</v>
      </c>
      <c r="BE323" s="190">
        <f>IF(N323="základní",J323,0)</f>
        <v>0</v>
      </c>
      <c r="BF323" s="190">
        <f>IF(N323="snížená",J323,0)</f>
        <v>0</v>
      </c>
      <c r="BG323" s="190">
        <f>IF(N323="zákl. přenesená",J323,0)</f>
        <v>0</v>
      </c>
      <c r="BH323" s="190">
        <f>IF(N323="sníž. přenesená",J323,0)</f>
        <v>0</v>
      </c>
      <c r="BI323" s="190">
        <f>IF(N323="nulová",J323,0)</f>
        <v>0</v>
      </c>
      <c r="BJ323" s="17" t="s">
        <v>23</v>
      </c>
      <c r="BK323" s="190">
        <f>ROUND(I323*H323,2)</f>
        <v>0</v>
      </c>
      <c r="BL323" s="17" t="s">
        <v>135</v>
      </c>
      <c r="BM323" s="17" t="s">
        <v>1240</v>
      </c>
    </row>
    <row r="324" spans="2:51" s="11" customFormat="1" ht="13.5">
      <c r="B324" s="193"/>
      <c r="C324" s="194"/>
      <c r="D324" s="195" t="s">
        <v>146</v>
      </c>
      <c r="E324" s="196" t="s">
        <v>22</v>
      </c>
      <c r="F324" s="197" t="s">
        <v>247</v>
      </c>
      <c r="G324" s="194"/>
      <c r="H324" s="198">
        <v>20</v>
      </c>
      <c r="I324" s="199"/>
      <c r="J324" s="194"/>
      <c r="K324" s="194"/>
      <c r="L324" s="200"/>
      <c r="M324" s="201"/>
      <c r="N324" s="202"/>
      <c r="O324" s="202"/>
      <c r="P324" s="202"/>
      <c r="Q324" s="202"/>
      <c r="R324" s="202"/>
      <c r="S324" s="202"/>
      <c r="T324" s="203"/>
      <c r="AT324" s="204" t="s">
        <v>146</v>
      </c>
      <c r="AU324" s="204" t="s">
        <v>142</v>
      </c>
      <c r="AV324" s="11" t="s">
        <v>84</v>
      </c>
      <c r="AW324" s="11" t="s">
        <v>38</v>
      </c>
      <c r="AX324" s="11" t="s">
        <v>23</v>
      </c>
      <c r="AY324" s="204" t="s">
        <v>130</v>
      </c>
    </row>
    <row r="325" spans="2:65" s="1" customFormat="1" ht="22.5" customHeight="1">
      <c r="B325" s="34"/>
      <c r="C325" s="179" t="s">
        <v>557</v>
      </c>
      <c r="D325" s="179" t="s">
        <v>131</v>
      </c>
      <c r="E325" s="180" t="s">
        <v>347</v>
      </c>
      <c r="F325" s="181" t="s">
        <v>348</v>
      </c>
      <c r="G325" s="182" t="s">
        <v>134</v>
      </c>
      <c r="H325" s="183">
        <v>20</v>
      </c>
      <c r="I325" s="184"/>
      <c r="J325" s="185">
        <f>ROUND(I325*H325,2)</f>
        <v>0</v>
      </c>
      <c r="K325" s="181" t="s">
        <v>140</v>
      </c>
      <c r="L325" s="54"/>
      <c r="M325" s="186" t="s">
        <v>22</v>
      </c>
      <c r="N325" s="187" t="s">
        <v>46</v>
      </c>
      <c r="O325" s="35"/>
      <c r="P325" s="188">
        <f>O325*H325</f>
        <v>0</v>
      </c>
      <c r="Q325" s="188">
        <v>0</v>
      </c>
      <c r="R325" s="188">
        <f>Q325*H325</f>
        <v>0</v>
      </c>
      <c r="S325" s="188">
        <v>0</v>
      </c>
      <c r="T325" s="189">
        <f>S325*H325</f>
        <v>0</v>
      </c>
      <c r="AR325" s="17" t="s">
        <v>135</v>
      </c>
      <c r="AT325" s="17" t="s">
        <v>131</v>
      </c>
      <c r="AU325" s="17" t="s">
        <v>142</v>
      </c>
      <c r="AY325" s="17" t="s">
        <v>130</v>
      </c>
      <c r="BE325" s="190">
        <f>IF(N325="základní",J325,0)</f>
        <v>0</v>
      </c>
      <c r="BF325" s="190">
        <f>IF(N325="snížená",J325,0)</f>
        <v>0</v>
      </c>
      <c r="BG325" s="190">
        <f>IF(N325="zákl. přenesená",J325,0)</f>
        <v>0</v>
      </c>
      <c r="BH325" s="190">
        <f>IF(N325="sníž. přenesená",J325,0)</f>
        <v>0</v>
      </c>
      <c r="BI325" s="190">
        <f>IF(N325="nulová",J325,0)</f>
        <v>0</v>
      </c>
      <c r="BJ325" s="17" t="s">
        <v>23</v>
      </c>
      <c r="BK325" s="190">
        <f>ROUND(I325*H325,2)</f>
        <v>0</v>
      </c>
      <c r="BL325" s="17" t="s">
        <v>135</v>
      </c>
      <c r="BM325" s="17" t="s">
        <v>1241</v>
      </c>
    </row>
    <row r="326" spans="2:51" s="11" customFormat="1" ht="13.5">
      <c r="B326" s="193"/>
      <c r="C326" s="194"/>
      <c r="D326" s="195" t="s">
        <v>146</v>
      </c>
      <c r="E326" s="196" t="s">
        <v>22</v>
      </c>
      <c r="F326" s="197" t="s">
        <v>247</v>
      </c>
      <c r="G326" s="194"/>
      <c r="H326" s="198">
        <v>20</v>
      </c>
      <c r="I326" s="199"/>
      <c r="J326" s="194"/>
      <c r="K326" s="194"/>
      <c r="L326" s="200"/>
      <c r="M326" s="201"/>
      <c r="N326" s="202"/>
      <c r="O326" s="202"/>
      <c r="P326" s="202"/>
      <c r="Q326" s="202"/>
      <c r="R326" s="202"/>
      <c r="S326" s="202"/>
      <c r="T326" s="203"/>
      <c r="AT326" s="204" t="s">
        <v>146</v>
      </c>
      <c r="AU326" s="204" t="s">
        <v>142</v>
      </c>
      <c r="AV326" s="11" t="s">
        <v>84</v>
      </c>
      <c r="AW326" s="11" t="s">
        <v>38</v>
      </c>
      <c r="AX326" s="11" t="s">
        <v>23</v>
      </c>
      <c r="AY326" s="204" t="s">
        <v>130</v>
      </c>
    </row>
    <row r="327" spans="2:65" s="1" customFormat="1" ht="31.5" customHeight="1">
      <c r="B327" s="34"/>
      <c r="C327" s="179" t="s">
        <v>562</v>
      </c>
      <c r="D327" s="179" t="s">
        <v>131</v>
      </c>
      <c r="E327" s="180" t="s">
        <v>366</v>
      </c>
      <c r="F327" s="181" t="s">
        <v>1242</v>
      </c>
      <c r="G327" s="182" t="s">
        <v>134</v>
      </c>
      <c r="H327" s="183">
        <v>14</v>
      </c>
      <c r="I327" s="184"/>
      <c r="J327" s="185">
        <f>ROUND(I327*H327,2)</f>
        <v>0</v>
      </c>
      <c r="K327" s="181" t="s">
        <v>140</v>
      </c>
      <c r="L327" s="54"/>
      <c r="M327" s="186" t="s">
        <v>22</v>
      </c>
      <c r="N327" s="187" t="s">
        <v>46</v>
      </c>
      <c r="O327" s="35"/>
      <c r="P327" s="188">
        <f>O327*H327</f>
        <v>0</v>
      </c>
      <c r="Q327" s="188">
        <v>0</v>
      </c>
      <c r="R327" s="188">
        <f>Q327*H327</f>
        <v>0</v>
      </c>
      <c r="S327" s="188">
        <v>0</v>
      </c>
      <c r="T327" s="189">
        <f>S327*H327</f>
        <v>0</v>
      </c>
      <c r="AR327" s="17" t="s">
        <v>135</v>
      </c>
      <c r="AT327" s="17" t="s">
        <v>131</v>
      </c>
      <c r="AU327" s="17" t="s">
        <v>142</v>
      </c>
      <c r="AY327" s="17" t="s">
        <v>130</v>
      </c>
      <c r="BE327" s="190">
        <f>IF(N327="základní",J327,0)</f>
        <v>0</v>
      </c>
      <c r="BF327" s="190">
        <f>IF(N327="snížená",J327,0)</f>
        <v>0</v>
      </c>
      <c r="BG327" s="190">
        <f>IF(N327="zákl. přenesená",J327,0)</f>
        <v>0</v>
      </c>
      <c r="BH327" s="190">
        <f>IF(N327="sníž. přenesená",J327,0)</f>
        <v>0</v>
      </c>
      <c r="BI327" s="190">
        <f>IF(N327="nulová",J327,0)</f>
        <v>0</v>
      </c>
      <c r="BJ327" s="17" t="s">
        <v>23</v>
      </c>
      <c r="BK327" s="190">
        <f>ROUND(I327*H327,2)</f>
        <v>0</v>
      </c>
      <c r="BL327" s="17" t="s">
        <v>135</v>
      </c>
      <c r="BM327" s="17" t="s">
        <v>1243</v>
      </c>
    </row>
    <row r="328" spans="2:51" s="11" customFormat="1" ht="13.5">
      <c r="B328" s="193"/>
      <c r="C328" s="194"/>
      <c r="D328" s="195" t="s">
        <v>146</v>
      </c>
      <c r="E328" s="196" t="s">
        <v>22</v>
      </c>
      <c r="F328" s="197" t="s">
        <v>1124</v>
      </c>
      <c r="G328" s="194"/>
      <c r="H328" s="198">
        <v>14</v>
      </c>
      <c r="I328" s="199"/>
      <c r="J328" s="194"/>
      <c r="K328" s="194"/>
      <c r="L328" s="200"/>
      <c r="M328" s="201"/>
      <c r="N328" s="202"/>
      <c r="O328" s="202"/>
      <c r="P328" s="202"/>
      <c r="Q328" s="202"/>
      <c r="R328" s="202"/>
      <c r="S328" s="202"/>
      <c r="T328" s="203"/>
      <c r="AT328" s="204" t="s">
        <v>146</v>
      </c>
      <c r="AU328" s="204" t="s">
        <v>142</v>
      </c>
      <c r="AV328" s="11" t="s">
        <v>84</v>
      </c>
      <c r="AW328" s="11" t="s">
        <v>38</v>
      </c>
      <c r="AX328" s="11" t="s">
        <v>23</v>
      </c>
      <c r="AY328" s="204" t="s">
        <v>130</v>
      </c>
    </row>
    <row r="329" spans="2:65" s="1" customFormat="1" ht="22.5" customHeight="1">
      <c r="B329" s="34"/>
      <c r="C329" s="179" t="s">
        <v>567</v>
      </c>
      <c r="D329" s="179" t="s">
        <v>131</v>
      </c>
      <c r="E329" s="180" t="s">
        <v>374</v>
      </c>
      <c r="F329" s="181" t="s">
        <v>1244</v>
      </c>
      <c r="G329" s="182" t="s">
        <v>134</v>
      </c>
      <c r="H329" s="183">
        <v>14</v>
      </c>
      <c r="I329" s="184"/>
      <c r="J329" s="185">
        <f>ROUND(I329*H329,2)</f>
        <v>0</v>
      </c>
      <c r="K329" s="181" t="s">
        <v>540</v>
      </c>
      <c r="L329" s="54"/>
      <c r="M329" s="186" t="s">
        <v>22</v>
      </c>
      <c r="N329" s="187" t="s">
        <v>46</v>
      </c>
      <c r="O329" s="35"/>
      <c r="P329" s="188">
        <f>O329*H329</f>
        <v>0</v>
      </c>
      <c r="Q329" s="188">
        <v>0.00034</v>
      </c>
      <c r="R329" s="188">
        <f>Q329*H329</f>
        <v>0.00476</v>
      </c>
      <c r="S329" s="188">
        <v>0</v>
      </c>
      <c r="T329" s="189">
        <f>S329*H329</f>
        <v>0</v>
      </c>
      <c r="AR329" s="17" t="s">
        <v>135</v>
      </c>
      <c r="AT329" s="17" t="s">
        <v>131</v>
      </c>
      <c r="AU329" s="17" t="s">
        <v>142</v>
      </c>
      <c r="AY329" s="17" t="s">
        <v>130</v>
      </c>
      <c r="BE329" s="190">
        <f>IF(N329="základní",J329,0)</f>
        <v>0</v>
      </c>
      <c r="BF329" s="190">
        <f>IF(N329="snížená",J329,0)</f>
        <v>0</v>
      </c>
      <c r="BG329" s="190">
        <f>IF(N329="zákl. přenesená",J329,0)</f>
        <v>0</v>
      </c>
      <c r="BH329" s="190">
        <f>IF(N329="sníž. přenesená",J329,0)</f>
        <v>0</v>
      </c>
      <c r="BI329" s="190">
        <f>IF(N329="nulová",J329,0)</f>
        <v>0</v>
      </c>
      <c r="BJ329" s="17" t="s">
        <v>23</v>
      </c>
      <c r="BK329" s="190">
        <f>ROUND(I329*H329,2)</f>
        <v>0</v>
      </c>
      <c r="BL329" s="17" t="s">
        <v>135</v>
      </c>
      <c r="BM329" s="17" t="s">
        <v>1245</v>
      </c>
    </row>
    <row r="330" spans="2:51" s="11" customFormat="1" ht="13.5">
      <c r="B330" s="193"/>
      <c r="C330" s="194"/>
      <c r="D330" s="195" t="s">
        <v>146</v>
      </c>
      <c r="E330" s="196" t="s">
        <v>22</v>
      </c>
      <c r="F330" s="197" t="s">
        <v>211</v>
      </c>
      <c r="G330" s="194"/>
      <c r="H330" s="198">
        <v>14</v>
      </c>
      <c r="I330" s="199"/>
      <c r="J330" s="194"/>
      <c r="K330" s="194"/>
      <c r="L330" s="200"/>
      <c r="M330" s="201"/>
      <c r="N330" s="202"/>
      <c r="O330" s="202"/>
      <c r="P330" s="202"/>
      <c r="Q330" s="202"/>
      <c r="R330" s="202"/>
      <c r="S330" s="202"/>
      <c r="T330" s="203"/>
      <c r="AT330" s="204" t="s">
        <v>146</v>
      </c>
      <c r="AU330" s="204" t="s">
        <v>142</v>
      </c>
      <c r="AV330" s="11" t="s">
        <v>84</v>
      </c>
      <c r="AW330" s="11" t="s">
        <v>38</v>
      </c>
      <c r="AX330" s="11" t="s">
        <v>23</v>
      </c>
      <c r="AY330" s="204" t="s">
        <v>130</v>
      </c>
    </row>
    <row r="331" spans="2:65" s="1" customFormat="1" ht="22.5" customHeight="1">
      <c r="B331" s="34"/>
      <c r="C331" s="179" t="s">
        <v>570</v>
      </c>
      <c r="D331" s="179" t="s">
        <v>131</v>
      </c>
      <c r="E331" s="180" t="s">
        <v>1246</v>
      </c>
      <c r="F331" s="181" t="s">
        <v>1247</v>
      </c>
      <c r="G331" s="182" t="s">
        <v>134</v>
      </c>
      <c r="H331" s="183">
        <v>28</v>
      </c>
      <c r="I331" s="184"/>
      <c r="J331" s="185">
        <f>ROUND(I331*H331,2)</f>
        <v>0</v>
      </c>
      <c r="K331" s="181" t="s">
        <v>540</v>
      </c>
      <c r="L331" s="54"/>
      <c r="M331" s="186" t="s">
        <v>22</v>
      </c>
      <c r="N331" s="187" t="s">
        <v>46</v>
      </c>
      <c r="O331" s="35"/>
      <c r="P331" s="188">
        <f>O331*H331</f>
        <v>0</v>
      </c>
      <c r="Q331" s="188">
        <v>0.00071</v>
      </c>
      <c r="R331" s="188">
        <f>Q331*H331</f>
        <v>0.019880000000000002</v>
      </c>
      <c r="S331" s="188">
        <v>0</v>
      </c>
      <c r="T331" s="189">
        <f>S331*H331</f>
        <v>0</v>
      </c>
      <c r="AR331" s="17" t="s">
        <v>135</v>
      </c>
      <c r="AT331" s="17" t="s">
        <v>131</v>
      </c>
      <c r="AU331" s="17" t="s">
        <v>142</v>
      </c>
      <c r="AY331" s="17" t="s">
        <v>130</v>
      </c>
      <c r="BE331" s="190">
        <f>IF(N331="základní",J331,0)</f>
        <v>0</v>
      </c>
      <c r="BF331" s="190">
        <f>IF(N331="snížená",J331,0)</f>
        <v>0</v>
      </c>
      <c r="BG331" s="190">
        <f>IF(N331="zákl. přenesená",J331,0)</f>
        <v>0</v>
      </c>
      <c r="BH331" s="190">
        <f>IF(N331="sníž. přenesená",J331,0)</f>
        <v>0</v>
      </c>
      <c r="BI331" s="190">
        <f>IF(N331="nulová",J331,0)</f>
        <v>0</v>
      </c>
      <c r="BJ331" s="17" t="s">
        <v>23</v>
      </c>
      <c r="BK331" s="190">
        <f>ROUND(I331*H331,2)</f>
        <v>0</v>
      </c>
      <c r="BL331" s="17" t="s">
        <v>135</v>
      </c>
      <c r="BM331" s="17" t="s">
        <v>1248</v>
      </c>
    </row>
    <row r="332" spans="2:51" s="11" customFormat="1" ht="13.5">
      <c r="B332" s="193"/>
      <c r="C332" s="194"/>
      <c r="D332" s="195" t="s">
        <v>146</v>
      </c>
      <c r="E332" s="196" t="s">
        <v>22</v>
      </c>
      <c r="F332" s="197" t="s">
        <v>1249</v>
      </c>
      <c r="G332" s="194"/>
      <c r="H332" s="198">
        <v>28</v>
      </c>
      <c r="I332" s="199"/>
      <c r="J332" s="194"/>
      <c r="K332" s="194"/>
      <c r="L332" s="200"/>
      <c r="M332" s="201"/>
      <c r="N332" s="202"/>
      <c r="O332" s="202"/>
      <c r="P332" s="202"/>
      <c r="Q332" s="202"/>
      <c r="R332" s="202"/>
      <c r="S332" s="202"/>
      <c r="T332" s="203"/>
      <c r="AT332" s="204" t="s">
        <v>146</v>
      </c>
      <c r="AU332" s="204" t="s">
        <v>142</v>
      </c>
      <c r="AV332" s="11" t="s">
        <v>84</v>
      </c>
      <c r="AW332" s="11" t="s">
        <v>38</v>
      </c>
      <c r="AX332" s="11" t="s">
        <v>23</v>
      </c>
      <c r="AY332" s="204" t="s">
        <v>130</v>
      </c>
    </row>
    <row r="333" spans="2:65" s="1" customFormat="1" ht="31.5" customHeight="1">
      <c r="B333" s="34"/>
      <c r="C333" s="179" t="s">
        <v>575</v>
      </c>
      <c r="D333" s="179" t="s">
        <v>131</v>
      </c>
      <c r="E333" s="180" t="s">
        <v>384</v>
      </c>
      <c r="F333" s="181" t="s">
        <v>1250</v>
      </c>
      <c r="G333" s="182" t="s">
        <v>134</v>
      </c>
      <c r="H333" s="183">
        <v>14</v>
      </c>
      <c r="I333" s="184"/>
      <c r="J333" s="185">
        <f>ROUND(I333*H333,2)</f>
        <v>0</v>
      </c>
      <c r="K333" s="181" t="s">
        <v>140</v>
      </c>
      <c r="L333" s="54"/>
      <c r="M333" s="186" t="s">
        <v>22</v>
      </c>
      <c r="N333" s="187" t="s">
        <v>46</v>
      </c>
      <c r="O333" s="35"/>
      <c r="P333" s="188">
        <f>O333*H333</f>
        <v>0</v>
      </c>
      <c r="Q333" s="188">
        <v>0</v>
      </c>
      <c r="R333" s="188">
        <f>Q333*H333</f>
        <v>0</v>
      </c>
      <c r="S333" s="188">
        <v>0</v>
      </c>
      <c r="T333" s="189">
        <f>S333*H333</f>
        <v>0</v>
      </c>
      <c r="AR333" s="17" t="s">
        <v>135</v>
      </c>
      <c r="AT333" s="17" t="s">
        <v>131</v>
      </c>
      <c r="AU333" s="17" t="s">
        <v>142</v>
      </c>
      <c r="AY333" s="17" t="s">
        <v>130</v>
      </c>
      <c r="BE333" s="190">
        <f>IF(N333="základní",J333,0)</f>
        <v>0</v>
      </c>
      <c r="BF333" s="190">
        <f>IF(N333="snížená",J333,0)</f>
        <v>0</v>
      </c>
      <c r="BG333" s="190">
        <f>IF(N333="zákl. přenesená",J333,0)</f>
        <v>0</v>
      </c>
      <c r="BH333" s="190">
        <f>IF(N333="sníž. přenesená",J333,0)</f>
        <v>0</v>
      </c>
      <c r="BI333" s="190">
        <f>IF(N333="nulová",J333,0)</f>
        <v>0</v>
      </c>
      <c r="BJ333" s="17" t="s">
        <v>23</v>
      </c>
      <c r="BK333" s="190">
        <f>ROUND(I333*H333,2)</f>
        <v>0</v>
      </c>
      <c r="BL333" s="17" t="s">
        <v>135</v>
      </c>
      <c r="BM333" s="17" t="s">
        <v>1251</v>
      </c>
    </row>
    <row r="334" spans="2:51" s="11" customFormat="1" ht="13.5">
      <c r="B334" s="193"/>
      <c r="C334" s="194"/>
      <c r="D334" s="195" t="s">
        <v>146</v>
      </c>
      <c r="E334" s="196" t="s">
        <v>22</v>
      </c>
      <c r="F334" s="197" t="s">
        <v>1124</v>
      </c>
      <c r="G334" s="194"/>
      <c r="H334" s="198">
        <v>14</v>
      </c>
      <c r="I334" s="199"/>
      <c r="J334" s="194"/>
      <c r="K334" s="194"/>
      <c r="L334" s="200"/>
      <c r="M334" s="201"/>
      <c r="N334" s="202"/>
      <c r="O334" s="202"/>
      <c r="P334" s="202"/>
      <c r="Q334" s="202"/>
      <c r="R334" s="202"/>
      <c r="S334" s="202"/>
      <c r="T334" s="203"/>
      <c r="AT334" s="204" t="s">
        <v>146</v>
      </c>
      <c r="AU334" s="204" t="s">
        <v>142</v>
      </c>
      <c r="AV334" s="11" t="s">
        <v>84</v>
      </c>
      <c r="AW334" s="11" t="s">
        <v>38</v>
      </c>
      <c r="AX334" s="11" t="s">
        <v>23</v>
      </c>
      <c r="AY334" s="204" t="s">
        <v>130</v>
      </c>
    </row>
    <row r="335" spans="2:65" s="1" customFormat="1" ht="31.5" customHeight="1">
      <c r="B335" s="34"/>
      <c r="C335" s="179" t="s">
        <v>579</v>
      </c>
      <c r="D335" s="179" t="s">
        <v>131</v>
      </c>
      <c r="E335" s="180" t="s">
        <v>370</v>
      </c>
      <c r="F335" s="181" t="s">
        <v>1252</v>
      </c>
      <c r="G335" s="182" t="s">
        <v>134</v>
      </c>
      <c r="H335" s="183">
        <v>14</v>
      </c>
      <c r="I335" s="184"/>
      <c r="J335" s="185">
        <f>ROUND(I335*H335,2)</f>
        <v>0</v>
      </c>
      <c r="K335" s="181" t="s">
        <v>140</v>
      </c>
      <c r="L335" s="54"/>
      <c r="M335" s="186" t="s">
        <v>22</v>
      </c>
      <c r="N335" s="187" t="s">
        <v>46</v>
      </c>
      <c r="O335" s="35"/>
      <c r="P335" s="188">
        <f>O335*H335</f>
        <v>0</v>
      </c>
      <c r="Q335" s="188">
        <v>0</v>
      </c>
      <c r="R335" s="188">
        <f>Q335*H335</f>
        <v>0</v>
      </c>
      <c r="S335" s="188">
        <v>0</v>
      </c>
      <c r="T335" s="189">
        <f>S335*H335</f>
        <v>0</v>
      </c>
      <c r="AR335" s="17" t="s">
        <v>135</v>
      </c>
      <c r="AT335" s="17" t="s">
        <v>131</v>
      </c>
      <c r="AU335" s="17" t="s">
        <v>142</v>
      </c>
      <c r="AY335" s="17" t="s">
        <v>130</v>
      </c>
      <c r="BE335" s="190">
        <f>IF(N335="základní",J335,0)</f>
        <v>0</v>
      </c>
      <c r="BF335" s="190">
        <f>IF(N335="snížená",J335,0)</f>
        <v>0</v>
      </c>
      <c r="BG335" s="190">
        <f>IF(N335="zákl. přenesená",J335,0)</f>
        <v>0</v>
      </c>
      <c r="BH335" s="190">
        <f>IF(N335="sníž. přenesená",J335,0)</f>
        <v>0</v>
      </c>
      <c r="BI335" s="190">
        <f>IF(N335="nulová",J335,0)</f>
        <v>0</v>
      </c>
      <c r="BJ335" s="17" t="s">
        <v>23</v>
      </c>
      <c r="BK335" s="190">
        <f>ROUND(I335*H335,2)</f>
        <v>0</v>
      </c>
      <c r="BL335" s="17" t="s">
        <v>135</v>
      </c>
      <c r="BM335" s="17" t="s">
        <v>1253</v>
      </c>
    </row>
    <row r="336" spans="2:51" s="11" customFormat="1" ht="13.5">
      <c r="B336" s="193"/>
      <c r="C336" s="194"/>
      <c r="D336" s="205" t="s">
        <v>146</v>
      </c>
      <c r="E336" s="218" t="s">
        <v>22</v>
      </c>
      <c r="F336" s="219" t="s">
        <v>1124</v>
      </c>
      <c r="G336" s="194"/>
      <c r="H336" s="220">
        <v>14</v>
      </c>
      <c r="I336" s="199"/>
      <c r="J336" s="194"/>
      <c r="K336" s="194"/>
      <c r="L336" s="200"/>
      <c r="M336" s="246"/>
      <c r="N336" s="247"/>
      <c r="O336" s="247"/>
      <c r="P336" s="247"/>
      <c r="Q336" s="247"/>
      <c r="R336" s="247"/>
      <c r="S336" s="247"/>
      <c r="T336" s="248"/>
      <c r="AT336" s="204" t="s">
        <v>146</v>
      </c>
      <c r="AU336" s="204" t="s">
        <v>142</v>
      </c>
      <c r="AV336" s="11" t="s">
        <v>84</v>
      </c>
      <c r="AW336" s="11" t="s">
        <v>38</v>
      </c>
      <c r="AX336" s="11" t="s">
        <v>23</v>
      </c>
      <c r="AY336" s="204" t="s">
        <v>130</v>
      </c>
    </row>
    <row r="337" spans="2:12" s="1" customFormat="1" ht="6.95" customHeight="1">
      <c r="B337" s="49"/>
      <c r="C337" s="50"/>
      <c r="D337" s="50"/>
      <c r="E337" s="50"/>
      <c r="F337" s="50"/>
      <c r="G337" s="50"/>
      <c r="H337" s="50"/>
      <c r="I337" s="128"/>
      <c r="J337" s="50"/>
      <c r="K337" s="50"/>
      <c r="L337" s="54"/>
    </row>
  </sheetData>
  <sheetProtection algorithmName="SHA-512" hashValue="+ti7FlPbne9SHhL02oLcBo3aAM7lLg8iOR2YRwOCED5sEc135/kHhHSH0BmVkesd1eAcAhusDFoO2yKunNmf5Q==" saltValue="MQm9SW91Nfkx9nieWlkZIQ==" spinCount="100000"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1293</v>
      </c>
      <c r="G1" s="309" t="s">
        <v>1294</v>
      </c>
      <c r="H1" s="309"/>
      <c r="I1" s="310"/>
      <c r="J1" s="304" t="s">
        <v>1295</v>
      </c>
      <c r="K1" s="302" t="s">
        <v>97</v>
      </c>
      <c r="L1" s="304" t="s">
        <v>1296</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96</v>
      </c>
    </row>
    <row r="3" spans="2:46" ht="6.95" customHeight="1">
      <c r="B3" s="18"/>
      <c r="C3" s="19"/>
      <c r="D3" s="19"/>
      <c r="E3" s="19"/>
      <c r="F3" s="19"/>
      <c r="G3" s="19"/>
      <c r="H3" s="19"/>
      <c r="I3" s="105"/>
      <c r="J3" s="19"/>
      <c r="K3" s="20"/>
      <c r="AT3" s="17" t="s">
        <v>84</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6" t="str">
        <f>'Rekapitulace stavby'!K6</f>
        <v>K1608 Stavební úpravy komunikací a VO v ul. Janáčkova, Skalní</v>
      </c>
      <c r="F7" s="262"/>
      <c r="G7" s="262"/>
      <c r="H7" s="262"/>
      <c r="I7" s="106"/>
      <c r="J7" s="22"/>
      <c r="K7" s="24"/>
    </row>
    <row r="8" spans="2:11" s="1" customFormat="1" ht="13.5">
      <c r="B8" s="34"/>
      <c r="C8" s="35"/>
      <c r="D8" s="30" t="s">
        <v>99</v>
      </c>
      <c r="E8" s="35"/>
      <c r="F8" s="35"/>
      <c r="G8" s="35"/>
      <c r="H8" s="35"/>
      <c r="I8" s="107"/>
      <c r="J8" s="35"/>
      <c r="K8" s="38"/>
    </row>
    <row r="9" spans="2:11" s="1" customFormat="1" ht="36.95" customHeight="1">
      <c r="B9" s="34"/>
      <c r="C9" s="35"/>
      <c r="D9" s="35"/>
      <c r="E9" s="297" t="s">
        <v>1254</v>
      </c>
      <c r="F9" s="269"/>
      <c r="G9" s="269"/>
      <c r="H9" s="269"/>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22</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08.03.2017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101</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65" t="s">
        <v>22</v>
      </c>
      <c r="F24" s="298"/>
      <c r="G24" s="298"/>
      <c r="H24" s="298"/>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ROUND(SUM(BE78:BE93),2)</f>
        <v>0</v>
      </c>
      <c r="G30" s="35"/>
      <c r="H30" s="35"/>
      <c r="I30" s="120">
        <v>0.21</v>
      </c>
      <c r="J30" s="119">
        <f>ROUND(ROUND((SUM(BE78:BE93)),2)*I30,2)</f>
        <v>0</v>
      </c>
      <c r="K30" s="38"/>
    </row>
    <row r="31" spans="2:11" s="1" customFormat="1" ht="14.45" customHeight="1">
      <c r="B31" s="34"/>
      <c r="C31" s="35"/>
      <c r="D31" s="35"/>
      <c r="E31" s="42" t="s">
        <v>47</v>
      </c>
      <c r="F31" s="119">
        <f>ROUND(SUM(BF78:BF93),2)</f>
        <v>0</v>
      </c>
      <c r="G31" s="35"/>
      <c r="H31" s="35"/>
      <c r="I31" s="120">
        <v>0.15</v>
      </c>
      <c r="J31" s="119">
        <f>ROUND(ROUND((SUM(BF78:BF93)),2)*I31,2)</f>
        <v>0</v>
      </c>
      <c r="K31" s="38"/>
    </row>
    <row r="32" spans="2:11" s="1" customFormat="1" ht="14.45" customHeight="1" hidden="1">
      <c r="B32" s="34"/>
      <c r="C32" s="35"/>
      <c r="D32" s="35"/>
      <c r="E32" s="42" t="s">
        <v>48</v>
      </c>
      <c r="F32" s="119">
        <f>ROUND(SUM(BG78:BG93),2)</f>
        <v>0</v>
      </c>
      <c r="G32" s="35"/>
      <c r="H32" s="35"/>
      <c r="I32" s="120">
        <v>0.21</v>
      </c>
      <c r="J32" s="119">
        <v>0</v>
      </c>
      <c r="K32" s="38"/>
    </row>
    <row r="33" spans="2:11" s="1" customFormat="1" ht="14.45" customHeight="1" hidden="1">
      <c r="B33" s="34"/>
      <c r="C33" s="35"/>
      <c r="D33" s="35"/>
      <c r="E33" s="42" t="s">
        <v>49</v>
      </c>
      <c r="F33" s="119">
        <f>ROUND(SUM(BH78:BH93),2)</f>
        <v>0</v>
      </c>
      <c r="G33" s="35"/>
      <c r="H33" s="35"/>
      <c r="I33" s="120">
        <v>0.15</v>
      </c>
      <c r="J33" s="119">
        <v>0</v>
      </c>
      <c r="K33" s="38"/>
    </row>
    <row r="34" spans="2:11" s="1" customFormat="1" ht="14.45" customHeight="1" hidden="1">
      <c r="B34" s="34"/>
      <c r="C34" s="35"/>
      <c r="D34" s="35"/>
      <c r="E34" s="42" t="s">
        <v>50</v>
      </c>
      <c r="F34" s="119">
        <f>ROUND(SUM(BI78:BI93),2)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6" t="str">
        <f>E7</f>
        <v>K1608 Stavební úpravy komunikací a VO v ul. Janáčkova, Skalní</v>
      </c>
      <c r="F45" s="269"/>
      <c r="G45" s="269"/>
      <c r="H45" s="269"/>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297" t="str">
        <f>E9</f>
        <v>46.4 - VRN</v>
      </c>
      <c r="F47" s="269"/>
      <c r="G47" s="269"/>
      <c r="H47" s="269"/>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08.03.2017</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103</v>
      </c>
      <c r="D54" s="121"/>
      <c r="E54" s="121"/>
      <c r="F54" s="121"/>
      <c r="G54" s="121"/>
      <c r="H54" s="121"/>
      <c r="I54" s="134"/>
      <c r="J54" s="135" t="s">
        <v>104</v>
      </c>
      <c r="K54" s="136"/>
    </row>
    <row r="55" spans="2:11" s="1" customFormat="1" ht="10.35" customHeight="1">
      <c r="B55" s="34"/>
      <c r="C55" s="35"/>
      <c r="D55" s="35"/>
      <c r="E55" s="35"/>
      <c r="F55" s="35"/>
      <c r="G55" s="35"/>
      <c r="H55" s="35"/>
      <c r="I55" s="107"/>
      <c r="J55" s="35"/>
      <c r="K55" s="38"/>
    </row>
    <row r="56" spans="2:47" s="1" customFormat="1" ht="29.25" customHeight="1">
      <c r="B56" s="34"/>
      <c r="C56" s="137" t="s">
        <v>105</v>
      </c>
      <c r="D56" s="35"/>
      <c r="E56" s="35"/>
      <c r="F56" s="35"/>
      <c r="G56" s="35"/>
      <c r="H56" s="35"/>
      <c r="I56" s="107"/>
      <c r="J56" s="117">
        <f>J78</f>
        <v>0</v>
      </c>
      <c r="K56" s="38"/>
      <c r="AU56" s="17" t="s">
        <v>106</v>
      </c>
    </row>
    <row r="57" spans="2:11" s="7" customFormat="1" ht="24.95" customHeight="1">
      <c r="B57" s="138"/>
      <c r="C57" s="139"/>
      <c r="D57" s="140" t="s">
        <v>1255</v>
      </c>
      <c r="E57" s="141"/>
      <c r="F57" s="141"/>
      <c r="G57" s="141"/>
      <c r="H57" s="141"/>
      <c r="I57" s="142"/>
      <c r="J57" s="143">
        <f>J79</f>
        <v>0</v>
      </c>
      <c r="K57" s="144"/>
    </row>
    <row r="58" spans="2:11" s="8" customFormat="1" ht="19.9" customHeight="1">
      <c r="B58" s="145"/>
      <c r="C58" s="146"/>
      <c r="D58" s="147" t="s">
        <v>1256</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114</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299" t="str">
        <f>E7</f>
        <v>K1608 Stavební úpravy komunikací a VO v ul. Janáčkova, Skalní</v>
      </c>
      <c r="F68" s="280"/>
      <c r="G68" s="280"/>
      <c r="H68" s="280"/>
      <c r="I68" s="152"/>
      <c r="J68" s="56"/>
      <c r="K68" s="56"/>
      <c r="L68" s="54"/>
    </row>
    <row r="69" spans="2:12" s="1" customFormat="1" ht="14.45" customHeight="1">
      <c r="B69" s="34"/>
      <c r="C69" s="58" t="s">
        <v>99</v>
      </c>
      <c r="D69" s="56"/>
      <c r="E69" s="56"/>
      <c r="F69" s="56"/>
      <c r="G69" s="56"/>
      <c r="H69" s="56"/>
      <c r="I69" s="152"/>
      <c r="J69" s="56"/>
      <c r="K69" s="56"/>
      <c r="L69" s="54"/>
    </row>
    <row r="70" spans="2:12" s="1" customFormat="1" ht="23.25" customHeight="1">
      <c r="B70" s="34"/>
      <c r="C70" s="56"/>
      <c r="D70" s="56"/>
      <c r="E70" s="277" t="str">
        <f>E9</f>
        <v>46.4 - VRN</v>
      </c>
      <c r="F70" s="280"/>
      <c r="G70" s="280"/>
      <c r="H70" s="280"/>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24</v>
      </c>
      <c r="D72" s="56"/>
      <c r="E72" s="56"/>
      <c r="F72" s="153" t="str">
        <f>F12</f>
        <v>Litvínov</v>
      </c>
      <c r="G72" s="56"/>
      <c r="H72" s="56"/>
      <c r="I72" s="154" t="s">
        <v>26</v>
      </c>
      <c r="J72" s="66" t="str">
        <f>IF(J12="","",J12)</f>
        <v>08.03.2017</v>
      </c>
      <c r="K72" s="56"/>
      <c r="L72" s="54"/>
    </row>
    <row r="73" spans="2:12" s="1" customFormat="1" ht="6.95" customHeight="1">
      <c r="B73" s="34"/>
      <c r="C73" s="56"/>
      <c r="D73" s="56"/>
      <c r="E73" s="56"/>
      <c r="F73" s="56"/>
      <c r="G73" s="56"/>
      <c r="H73" s="56"/>
      <c r="I73" s="152"/>
      <c r="J73" s="56"/>
      <c r="K73" s="56"/>
      <c r="L73" s="54"/>
    </row>
    <row r="74" spans="2:12" s="1" customFormat="1" ht="13.5">
      <c r="B74" s="34"/>
      <c r="C74" s="58" t="s">
        <v>30</v>
      </c>
      <c r="D74" s="56"/>
      <c r="E74" s="56"/>
      <c r="F74" s="153" t="str">
        <f>E15</f>
        <v>Město Litvínov</v>
      </c>
      <c r="G74" s="56"/>
      <c r="H74" s="56"/>
      <c r="I74" s="154" t="s">
        <v>36</v>
      </c>
      <c r="J74" s="153" t="str">
        <f>E21</f>
        <v>Ing. Lucie Dvořáková</v>
      </c>
      <c r="K74" s="56"/>
      <c r="L74" s="54"/>
    </row>
    <row r="75" spans="2:12" s="1" customFormat="1" ht="14.45" customHeight="1">
      <c r="B75" s="34"/>
      <c r="C75" s="58" t="s">
        <v>34</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115</v>
      </c>
      <c r="D77" s="157" t="s">
        <v>60</v>
      </c>
      <c r="E77" s="157" t="s">
        <v>56</v>
      </c>
      <c r="F77" s="157" t="s">
        <v>116</v>
      </c>
      <c r="G77" s="157" t="s">
        <v>117</v>
      </c>
      <c r="H77" s="157" t="s">
        <v>118</v>
      </c>
      <c r="I77" s="158" t="s">
        <v>119</v>
      </c>
      <c r="J77" s="157" t="s">
        <v>104</v>
      </c>
      <c r="K77" s="159" t="s">
        <v>120</v>
      </c>
      <c r="L77" s="160"/>
      <c r="M77" s="75" t="s">
        <v>121</v>
      </c>
      <c r="N77" s="76" t="s">
        <v>45</v>
      </c>
      <c r="O77" s="76" t="s">
        <v>122</v>
      </c>
      <c r="P77" s="76" t="s">
        <v>123</v>
      </c>
      <c r="Q77" s="76" t="s">
        <v>124</v>
      </c>
      <c r="R77" s="76" t="s">
        <v>125</v>
      </c>
      <c r="S77" s="76" t="s">
        <v>126</v>
      </c>
      <c r="T77" s="77" t="s">
        <v>127</v>
      </c>
    </row>
    <row r="78" spans="2:63" s="1" customFormat="1" ht="29.25" customHeight="1">
      <c r="B78" s="34"/>
      <c r="C78" s="81" t="s">
        <v>105</v>
      </c>
      <c r="D78" s="56"/>
      <c r="E78" s="56"/>
      <c r="F78" s="56"/>
      <c r="G78" s="56"/>
      <c r="H78" s="56"/>
      <c r="I78" s="152"/>
      <c r="J78" s="161">
        <f>BK78</f>
        <v>0</v>
      </c>
      <c r="K78" s="56"/>
      <c r="L78" s="54"/>
      <c r="M78" s="78"/>
      <c r="N78" s="79"/>
      <c r="O78" s="79"/>
      <c r="P78" s="162">
        <f>P79</f>
        <v>0</v>
      </c>
      <c r="Q78" s="79"/>
      <c r="R78" s="162">
        <f>R79</f>
        <v>0</v>
      </c>
      <c r="S78" s="79"/>
      <c r="T78" s="163">
        <f>T79</f>
        <v>0</v>
      </c>
      <c r="AT78" s="17" t="s">
        <v>74</v>
      </c>
      <c r="AU78" s="17" t="s">
        <v>106</v>
      </c>
      <c r="BK78" s="164">
        <f>BK79</f>
        <v>0</v>
      </c>
    </row>
    <row r="79" spans="2:63" s="10" customFormat="1" ht="37.35" customHeight="1">
      <c r="B79" s="165"/>
      <c r="C79" s="166"/>
      <c r="D79" s="250" t="s">
        <v>74</v>
      </c>
      <c r="E79" s="251" t="s">
        <v>94</v>
      </c>
      <c r="F79" s="251" t="s">
        <v>1257</v>
      </c>
      <c r="G79" s="166"/>
      <c r="H79" s="166"/>
      <c r="I79" s="169"/>
      <c r="J79" s="252">
        <f>BK79</f>
        <v>0</v>
      </c>
      <c r="K79" s="166"/>
      <c r="L79" s="171"/>
      <c r="M79" s="172"/>
      <c r="N79" s="173"/>
      <c r="O79" s="173"/>
      <c r="P79" s="174">
        <f>P80</f>
        <v>0</v>
      </c>
      <c r="Q79" s="173"/>
      <c r="R79" s="174">
        <f>R80</f>
        <v>0</v>
      </c>
      <c r="S79" s="173"/>
      <c r="T79" s="175">
        <f>T80</f>
        <v>0</v>
      </c>
      <c r="AR79" s="176" t="s">
        <v>152</v>
      </c>
      <c r="AT79" s="177" t="s">
        <v>74</v>
      </c>
      <c r="AU79" s="177" t="s">
        <v>75</v>
      </c>
      <c r="AY79" s="176" t="s">
        <v>130</v>
      </c>
      <c r="BK79" s="178">
        <f>BK80</f>
        <v>0</v>
      </c>
    </row>
    <row r="80" spans="2:63" s="10" customFormat="1" ht="19.9" customHeight="1">
      <c r="B80" s="165"/>
      <c r="C80" s="166"/>
      <c r="D80" s="167" t="s">
        <v>74</v>
      </c>
      <c r="E80" s="191" t="s">
        <v>75</v>
      </c>
      <c r="F80" s="191" t="s">
        <v>1257</v>
      </c>
      <c r="G80" s="166"/>
      <c r="H80" s="166"/>
      <c r="I80" s="169"/>
      <c r="J80" s="192">
        <f>BK80</f>
        <v>0</v>
      </c>
      <c r="K80" s="166"/>
      <c r="L80" s="171"/>
      <c r="M80" s="172"/>
      <c r="N80" s="173"/>
      <c r="O80" s="173"/>
      <c r="P80" s="174">
        <f>SUM(P81:P93)</f>
        <v>0</v>
      </c>
      <c r="Q80" s="173"/>
      <c r="R80" s="174">
        <f>SUM(R81:R93)</f>
        <v>0</v>
      </c>
      <c r="S80" s="173"/>
      <c r="T80" s="175">
        <f>SUM(T81:T93)</f>
        <v>0</v>
      </c>
      <c r="AR80" s="176" t="s">
        <v>152</v>
      </c>
      <c r="AT80" s="177" t="s">
        <v>74</v>
      </c>
      <c r="AU80" s="177" t="s">
        <v>23</v>
      </c>
      <c r="AY80" s="176" t="s">
        <v>130</v>
      </c>
      <c r="BK80" s="178">
        <f>SUM(BK81:BK93)</f>
        <v>0</v>
      </c>
    </row>
    <row r="81" spans="2:65" s="1" customFormat="1" ht="31.5" customHeight="1">
      <c r="B81" s="34"/>
      <c r="C81" s="179" t="s">
        <v>23</v>
      </c>
      <c r="D81" s="179" t="s">
        <v>131</v>
      </c>
      <c r="E81" s="180" t="s">
        <v>1258</v>
      </c>
      <c r="F81" s="181" t="s">
        <v>1259</v>
      </c>
      <c r="G81" s="182" t="s">
        <v>1260</v>
      </c>
      <c r="H81" s="183">
        <v>1</v>
      </c>
      <c r="I81" s="184"/>
      <c r="J81" s="185">
        <f>ROUND(I81*H81,2)</f>
        <v>0</v>
      </c>
      <c r="K81" s="181" t="s">
        <v>22</v>
      </c>
      <c r="L81" s="54"/>
      <c r="M81" s="186" t="s">
        <v>22</v>
      </c>
      <c r="N81" s="187" t="s">
        <v>46</v>
      </c>
      <c r="O81" s="35"/>
      <c r="P81" s="188">
        <f>O81*H81</f>
        <v>0</v>
      </c>
      <c r="Q81" s="188">
        <v>0</v>
      </c>
      <c r="R81" s="188">
        <f>Q81*H81</f>
        <v>0</v>
      </c>
      <c r="S81" s="188">
        <v>0</v>
      </c>
      <c r="T81" s="189">
        <f>S81*H81</f>
        <v>0</v>
      </c>
      <c r="AR81" s="17" t="s">
        <v>1261</v>
      </c>
      <c r="AT81" s="17" t="s">
        <v>131</v>
      </c>
      <c r="AU81" s="17" t="s">
        <v>84</v>
      </c>
      <c r="AY81" s="17" t="s">
        <v>130</v>
      </c>
      <c r="BE81" s="190">
        <f>IF(N81="základní",J81,0)</f>
        <v>0</v>
      </c>
      <c r="BF81" s="190">
        <f>IF(N81="snížená",J81,0)</f>
        <v>0</v>
      </c>
      <c r="BG81" s="190">
        <f>IF(N81="zákl. přenesená",J81,0)</f>
        <v>0</v>
      </c>
      <c r="BH81" s="190">
        <f>IF(N81="sníž. přenesená",J81,0)</f>
        <v>0</v>
      </c>
      <c r="BI81" s="190">
        <f>IF(N81="nulová",J81,0)</f>
        <v>0</v>
      </c>
      <c r="BJ81" s="17" t="s">
        <v>23</v>
      </c>
      <c r="BK81" s="190">
        <f>ROUND(I81*H81,2)</f>
        <v>0</v>
      </c>
      <c r="BL81" s="17" t="s">
        <v>1261</v>
      </c>
      <c r="BM81" s="17" t="s">
        <v>1262</v>
      </c>
    </row>
    <row r="82" spans="2:47" s="1" customFormat="1" ht="54">
      <c r="B82" s="34"/>
      <c r="C82" s="56"/>
      <c r="D82" s="195" t="s">
        <v>159</v>
      </c>
      <c r="E82" s="56"/>
      <c r="F82" s="245" t="s">
        <v>1263</v>
      </c>
      <c r="G82" s="56"/>
      <c r="H82" s="56"/>
      <c r="I82" s="152"/>
      <c r="J82" s="56"/>
      <c r="K82" s="56"/>
      <c r="L82" s="54"/>
      <c r="M82" s="71"/>
      <c r="N82" s="35"/>
      <c r="O82" s="35"/>
      <c r="P82" s="35"/>
      <c r="Q82" s="35"/>
      <c r="R82" s="35"/>
      <c r="S82" s="35"/>
      <c r="T82" s="72"/>
      <c r="AT82" s="17" t="s">
        <v>159</v>
      </c>
      <c r="AU82" s="17" t="s">
        <v>84</v>
      </c>
    </row>
    <row r="83" spans="2:65" s="1" customFormat="1" ht="22.5" customHeight="1">
      <c r="B83" s="34"/>
      <c r="C83" s="179" t="s">
        <v>84</v>
      </c>
      <c r="D83" s="179" t="s">
        <v>131</v>
      </c>
      <c r="E83" s="180" t="s">
        <v>1264</v>
      </c>
      <c r="F83" s="181" t="s">
        <v>1265</v>
      </c>
      <c r="G83" s="182" t="s">
        <v>1260</v>
      </c>
      <c r="H83" s="183">
        <v>1</v>
      </c>
      <c r="I83" s="184"/>
      <c r="J83" s="185">
        <f>ROUND(I83*H83,2)</f>
        <v>0</v>
      </c>
      <c r="K83" s="181" t="s">
        <v>22</v>
      </c>
      <c r="L83" s="54"/>
      <c r="M83" s="186" t="s">
        <v>22</v>
      </c>
      <c r="N83" s="187" t="s">
        <v>46</v>
      </c>
      <c r="O83" s="35"/>
      <c r="P83" s="188">
        <f>O83*H83</f>
        <v>0</v>
      </c>
      <c r="Q83" s="188">
        <v>0</v>
      </c>
      <c r="R83" s="188">
        <f>Q83*H83</f>
        <v>0</v>
      </c>
      <c r="S83" s="188">
        <v>0</v>
      </c>
      <c r="T83" s="189">
        <f>S83*H83</f>
        <v>0</v>
      </c>
      <c r="AR83" s="17" t="s">
        <v>1261</v>
      </c>
      <c r="AT83" s="17" t="s">
        <v>131</v>
      </c>
      <c r="AU83" s="17" t="s">
        <v>84</v>
      </c>
      <c r="AY83" s="17" t="s">
        <v>130</v>
      </c>
      <c r="BE83" s="190">
        <f>IF(N83="základní",J83,0)</f>
        <v>0</v>
      </c>
      <c r="BF83" s="190">
        <f>IF(N83="snížená",J83,0)</f>
        <v>0</v>
      </c>
      <c r="BG83" s="190">
        <f>IF(N83="zákl. přenesená",J83,0)</f>
        <v>0</v>
      </c>
      <c r="BH83" s="190">
        <f>IF(N83="sníž. přenesená",J83,0)</f>
        <v>0</v>
      </c>
      <c r="BI83" s="190">
        <f>IF(N83="nulová",J83,0)</f>
        <v>0</v>
      </c>
      <c r="BJ83" s="17" t="s">
        <v>23</v>
      </c>
      <c r="BK83" s="190">
        <f>ROUND(I83*H83,2)</f>
        <v>0</v>
      </c>
      <c r="BL83" s="17" t="s">
        <v>1261</v>
      </c>
      <c r="BM83" s="17" t="s">
        <v>1266</v>
      </c>
    </row>
    <row r="84" spans="2:65" s="1" customFormat="1" ht="22.5" customHeight="1">
      <c r="B84" s="34"/>
      <c r="C84" s="179" t="s">
        <v>142</v>
      </c>
      <c r="D84" s="179" t="s">
        <v>131</v>
      </c>
      <c r="E84" s="180" t="s">
        <v>1267</v>
      </c>
      <c r="F84" s="181" t="s">
        <v>1268</v>
      </c>
      <c r="G84" s="182" t="s">
        <v>1260</v>
      </c>
      <c r="H84" s="183">
        <v>1</v>
      </c>
      <c r="I84" s="184"/>
      <c r="J84" s="185">
        <f>ROUND(I84*H84,2)</f>
        <v>0</v>
      </c>
      <c r="K84" s="181" t="s">
        <v>22</v>
      </c>
      <c r="L84" s="54"/>
      <c r="M84" s="186" t="s">
        <v>22</v>
      </c>
      <c r="N84" s="187" t="s">
        <v>46</v>
      </c>
      <c r="O84" s="35"/>
      <c r="P84" s="188">
        <f>O84*H84</f>
        <v>0</v>
      </c>
      <c r="Q84" s="188">
        <v>0</v>
      </c>
      <c r="R84" s="188">
        <f>Q84*H84</f>
        <v>0</v>
      </c>
      <c r="S84" s="188">
        <v>0</v>
      </c>
      <c r="T84" s="189">
        <f>S84*H84</f>
        <v>0</v>
      </c>
      <c r="AR84" s="17" t="s">
        <v>1261</v>
      </c>
      <c r="AT84" s="17" t="s">
        <v>131</v>
      </c>
      <c r="AU84" s="17" t="s">
        <v>84</v>
      </c>
      <c r="AY84" s="17" t="s">
        <v>130</v>
      </c>
      <c r="BE84" s="190">
        <f>IF(N84="základní",J84,0)</f>
        <v>0</v>
      </c>
      <c r="BF84" s="190">
        <f>IF(N84="snížená",J84,0)</f>
        <v>0</v>
      </c>
      <c r="BG84" s="190">
        <f>IF(N84="zákl. přenesená",J84,0)</f>
        <v>0</v>
      </c>
      <c r="BH84" s="190">
        <f>IF(N84="sníž. přenesená",J84,0)</f>
        <v>0</v>
      </c>
      <c r="BI84" s="190">
        <f>IF(N84="nulová",J84,0)</f>
        <v>0</v>
      </c>
      <c r="BJ84" s="17" t="s">
        <v>23</v>
      </c>
      <c r="BK84" s="190">
        <f>ROUND(I84*H84,2)</f>
        <v>0</v>
      </c>
      <c r="BL84" s="17" t="s">
        <v>1261</v>
      </c>
      <c r="BM84" s="17" t="s">
        <v>1269</v>
      </c>
    </row>
    <row r="85" spans="2:47" s="1" customFormat="1" ht="27">
      <c r="B85" s="34"/>
      <c r="C85" s="56"/>
      <c r="D85" s="195" t="s">
        <v>159</v>
      </c>
      <c r="E85" s="56"/>
      <c r="F85" s="245" t="s">
        <v>1270</v>
      </c>
      <c r="G85" s="56"/>
      <c r="H85" s="56"/>
      <c r="I85" s="152"/>
      <c r="J85" s="56"/>
      <c r="K85" s="56"/>
      <c r="L85" s="54"/>
      <c r="M85" s="71"/>
      <c r="N85" s="35"/>
      <c r="O85" s="35"/>
      <c r="P85" s="35"/>
      <c r="Q85" s="35"/>
      <c r="R85" s="35"/>
      <c r="S85" s="35"/>
      <c r="T85" s="72"/>
      <c r="AT85" s="17" t="s">
        <v>159</v>
      </c>
      <c r="AU85" s="17" t="s">
        <v>84</v>
      </c>
    </row>
    <row r="86" spans="2:65" s="1" customFormat="1" ht="22.5" customHeight="1">
      <c r="B86" s="34"/>
      <c r="C86" s="179" t="s">
        <v>135</v>
      </c>
      <c r="D86" s="179" t="s">
        <v>131</v>
      </c>
      <c r="E86" s="180" t="s">
        <v>1271</v>
      </c>
      <c r="F86" s="181" t="s">
        <v>1272</v>
      </c>
      <c r="G86" s="182" t="s">
        <v>1260</v>
      </c>
      <c r="H86" s="183">
        <v>1</v>
      </c>
      <c r="I86" s="184"/>
      <c r="J86" s="185">
        <f>ROUND(I86*H86,2)</f>
        <v>0</v>
      </c>
      <c r="K86" s="181" t="s">
        <v>22</v>
      </c>
      <c r="L86" s="54"/>
      <c r="M86" s="186" t="s">
        <v>22</v>
      </c>
      <c r="N86" s="187" t="s">
        <v>46</v>
      </c>
      <c r="O86" s="35"/>
      <c r="P86" s="188">
        <f>O86*H86</f>
        <v>0</v>
      </c>
      <c r="Q86" s="188">
        <v>0</v>
      </c>
      <c r="R86" s="188">
        <f>Q86*H86</f>
        <v>0</v>
      </c>
      <c r="S86" s="188">
        <v>0</v>
      </c>
      <c r="T86" s="189">
        <f>S86*H86</f>
        <v>0</v>
      </c>
      <c r="AR86" s="17" t="s">
        <v>1261</v>
      </c>
      <c r="AT86" s="17" t="s">
        <v>131</v>
      </c>
      <c r="AU86" s="17" t="s">
        <v>84</v>
      </c>
      <c r="AY86" s="17" t="s">
        <v>130</v>
      </c>
      <c r="BE86" s="190">
        <f>IF(N86="základní",J86,0)</f>
        <v>0</v>
      </c>
      <c r="BF86" s="190">
        <f>IF(N86="snížená",J86,0)</f>
        <v>0</v>
      </c>
      <c r="BG86" s="190">
        <f>IF(N86="zákl. přenesená",J86,0)</f>
        <v>0</v>
      </c>
      <c r="BH86" s="190">
        <f>IF(N86="sníž. přenesená",J86,0)</f>
        <v>0</v>
      </c>
      <c r="BI86" s="190">
        <f>IF(N86="nulová",J86,0)</f>
        <v>0</v>
      </c>
      <c r="BJ86" s="17" t="s">
        <v>23</v>
      </c>
      <c r="BK86" s="190">
        <f>ROUND(I86*H86,2)</f>
        <v>0</v>
      </c>
      <c r="BL86" s="17" t="s">
        <v>1261</v>
      </c>
      <c r="BM86" s="17" t="s">
        <v>1273</v>
      </c>
    </row>
    <row r="87" spans="2:47" s="1" customFormat="1" ht="27">
      <c r="B87" s="34"/>
      <c r="C87" s="56"/>
      <c r="D87" s="195" t="s">
        <v>159</v>
      </c>
      <c r="E87" s="56"/>
      <c r="F87" s="245" t="s">
        <v>1274</v>
      </c>
      <c r="G87" s="56"/>
      <c r="H87" s="56"/>
      <c r="I87" s="152"/>
      <c r="J87" s="56"/>
      <c r="K87" s="56"/>
      <c r="L87" s="54"/>
      <c r="M87" s="71"/>
      <c r="N87" s="35"/>
      <c r="O87" s="35"/>
      <c r="P87" s="35"/>
      <c r="Q87" s="35"/>
      <c r="R87" s="35"/>
      <c r="S87" s="35"/>
      <c r="T87" s="72"/>
      <c r="AT87" s="17" t="s">
        <v>159</v>
      </c>
      <c r="AU87" s="17" t="s">
        <v>84</v>
      </c>
    </row>
    <row r="88" spans="2:65" s="1" customFormat="1" ht="22.5" customHeight="1">
      <c r="B88" s="34"/>
      <c r="C88" s="179" t="s">
        <v>152</v>
      </c>
      <c r="D88" s="179" t="s">
        <v>131</v>
      </c>
      <c r="E88" s="180" t="s">
        <v>1275</v>
      </c>
      <c r="F88" s="181" t="s">
        <v>1276</v>
      </c>
      <c r="G88" s="182" t="s">
        <v>1260</v>
      </c>
      <c r="H88" s="183">
        <v>1</v>
      </c>
      <c r="I88" s="184"/>
      <c r="J88" s="185">
        <f>ROUND(I88*H88,2)</f>
        <v>0</v>
      </c>
      <c r="K88" s="181" t="s">
        <v>22</v>
      </c>
      <c r="L88" s="54"/>
      <c r="M88" s="186" t="s">
        <v>22</v>
      </c>
      <c r="N88" s="187" t="s">
        <v>46</v>
      </c>
      <c r="O88" s="35"/>
      <c r="P88" s="188">
        <f>O88*H88</f>
        <v>0</v>
      </c>
      <c r="Q88" s="188">
        <v>0</v>
      </c>
      <c r="R88" s="188">
        <f>Q88*H88</f>
        <v>0</v>
      </c>
      <c r="S88" s="188">
        <v>0</v>
      </c>
      <c r="T88" s="189">
        <f>S88*H88</f>
        <v>0</v>
      </c>
      <c r="AR88" s="17" t="s">
        <v>1261</v>
      </c>
      <c r="AT88" s="17" t="s">
        <v>131</v>
      </c>
      <c r="AU88" s="17" t="s">
        <v>84</v>
      </c>
      <c r="AY88" s="17" t="s">
        <v>130</v>
      </c>
      <c r="BE88" s="190">
        <f>IF(N88="základní",J88,0)</f>
        <v>0</v>
      </c>
      <c r="BF88" s="190">
        <f>IF(N88="snížená",J88,0)</f>
        <v>0</v>
      </c>
      <c r="BG88" s="190">
        <f>IF(N88="zákl. přenesená",J88,0)</f>
        <v>0</v>
      </c>
      <c r="BH88" s="190">
        <f>IF(N88="sníž. přenesená",J88,0)</f>
        <v>0</v>
      </c>
      <c r="BI88" s="190">
        <f>IF(N88="nulová",J88,0)</f>
        <v>0</v>
      </c>
      <c r="BJ88" s="17" t="s">
        <v>23</v>
      </c>
      <c r="BK88" s="190">
        <f>ROUND(I88*H88,2)</f>
        <v>0</v>
      </c>
      <c r="BL88" s="17" t="s">
        <v>1261</v>
      </c>
      <c r="BM88" s="17" t="s">
        <v>1277</v>
      </c>
    </row>
    <row r="89" spans="2:47" s="1" customFormat="1" ht="40.5">
      <c r="B89" s="34"/>
      <c r="C89" s="56"/>
      <c r="D89" s="195" t="s">
        <v>159</v>
      </c>
      <c r="E89" s="56"/>
      <c r="F89" s="245" t="s">
        <v>1278</v>
      </c>
      <c r="G89" s="56"/>
      <c r="H89" s="56"/>
      <c r="I89" s="152"/>
      <c r="J89" s="56"/>
      <c r="K89" s="56"/>
      <c r="L89" s="54"/>
      <c r="M89" s="71"/>
      <c r="N89" s="35"/>
      <c r="O89" s="35"/>
      <c r="P89" s="35"/>
      <c r="Q89" s="35"/>
      <c r="R89" s="35"/>
      <c r="S89" s="35"/>
      <c r="T89" s="72"/>
      <c r="AT89" s="17" t="s">
        <v>159</v>
      </c>
      <c r="AU89" s="17" t="s">
        <v>84</v>
      </c>
    </row>
    <row r="90" spans="2:65" s="1" customFormat="1" ht="22.5" customHeight="1">
      <c r="B90" s="34"/>
      <c r="C90" s="179" t="s">
        <v>162</v>
      </c>
      <c r="D90" s="179" t="s">
        <v>131</v>
      </c>
      <c r="E90" s="180" t="s">
        <v>1279</v>
      </c>
      <c r="F90" s="181" t="s">
        <v>1280</v>
      </c>
      <c r="G90" s="182" t="s">
        <v>1260</v>
      </c>
      <c r="H90" s="183">
        <v>1</v>
      </c>
      <c r="I90" s="184"/>
      <c r="J90" s="185">
        <f>ROUND(I90*H90,2)</f>
        <v>0</v>
      </c>
      <c r="K90" s="181" t="s">
        <v>22</v>
      </c>
      <c r="L90" s="54"/>
      <c r="M90" s="186" t="s">
        <v>22</v>
      </c>
      <c r="N90" s="187" t="s">
        <v>46</v>
      </c>
      <c r="O90" s="35"/>
      <c r="P90" s="188">
        <f>O90*H90</f>
        <v>0</v>
      </c>
      <c r="Q90" s="188">
        <v>0</v>
      </c>
      <c r="R90" s="188">
        <f>Q90*H90</f>
        <v>0</v>
      </c>
      <c r="S90" s="188">
        <v>0</v>
      </c>
      <c r="T90" s="189">
        <f>S90*H90</f>
        <v>0</v>
      </c>
      <c r="AR90" s="17" t="s">
        <v>1261</v>
      </c>
      <c r="AT90" s="17" t="s">
        <v>131</v>
      </c>
      <c r="AU90" s="17" t="s">
        <v>84</v>
      </c>
      <c r="AY90" s="17" t="s">
        <v>130</v>
      </c>
      <c r="BE90" s="190">
        <f>IF(N90="základní",J90,0)</f>
        <v>0</v>
      </c>
      <c r="BF90" s="190">
        <f>IF(N90="snížená",J90,0)</f>
        <v>0</v>
      </c>
      <c r="BG90" s="190">
        <f>IF(N90="zákl. přenesená",J90,0)</f>
        <v>0</v>
      </c>
      <c r="BH90" s="190">
        <f>IF(N90="sníž. přenesená",J90,0)</f>
        <v>0</v>
      </c>
      <c r="BI90" s="190">
        <f>IF(N90="nulová",J90,0)</f>
        <v>0</v>
      </c>
      <c r="BJ90" s="17" t="s">
        <v>23</v>
      </c>
      <c r="BK90" s="190">
        <f>ROUND(I90*H90,2)</f>
        <v>0</v>
      </c>
      <c r="BL90" s="17" t="s">
        <v>1261</v>
      </c>
      <c r="BM90" s="17" t="s">
        <v>1281</v>
      </c>
    </row>
    <row r="91" spans="2:47" s="1" customFormat="1" ht="40.5">
      <c r="B91" s="34"/>
      <c r="C91" s="56"/>
      <c r="D91" s="195" t="s">
        <v>159</v>
      </c>
      <c r="E91" s="56"/>
      <c r="F91" s="245" t="s">
        <v>1282</v>
      </c>
      <c r="G91" s="56"/>
      <c r="H91" s="56"/>
      <c r="I91" s="152"/>
      <c r="J91" s="56"/>
      <c r="K91" s="56"/>
      <c r="L91" s="54"/>
      <c r="M91" s="71"/>
      <c r="N91" s="35"/>
      <c r="O91" s="35"/>
      <c r="P91" s="35"/>
      <c r="Q91" s="35"/>
      <c r="R91" s="35"/>
      <c r="S91" s="35"/>
      <c r="T91" s="72"/>
      <c r="AT91" s="17" t="s">
        <v>159</v>
      </c>
      <c r="AU91" s="17" t="s">
        <v>84</v>
      </c>
    </row>
    <row r="92" spans="2:65" s="1" customFormat="1" ht="22.5" customHeight="1">
      <c r="B92" s="34"/>
      <c r="C92" s="179" t="s">
        <v>167</v>
      </c>
      <c r="D92" s="179" t="s">
        <v>131</v>
      </c>
      <c r="E92" s="180" t="s">
        <v>1283</v>
      </c>
      <c r="F92" s="181" t="s">
        <v>1284</v>
      </c>
      <c r="G92" s="182" t="s">
        <v>1260</v>
      </c>
      <c r="H92" s="183">
        <v>1</v>
      </c>
      <c r="I92" s="184"/>
      <c r="J92" s="185">
        <f>ROUND(I92*H92,2)</f>
        <v>0</v>
      </c>
      <c r="K92" s="181" t="s">
        <v>22</v>
      </c>
      <c r="L92" s="54"/>
      <c r="M92" s="186" t="s">
        <v>22</v>
      </c>
      <c r="N92" s="187" t="s">
        <v>46</v>
      </c>
      <c r="O92" s="35"/>
      <c r="P92" s="188">
        <f>O92*H92</f>
        <v>0</v>
      </c>
      <c r="Q92" s="188">
        <v>0</v>
      </c>
      <c r="R92" s="188">
        <f>Q92*H92</f>
        <v>0</v>
      </c>
      <c r="S92" s="188">
        <v>0</v>
      </c>
      <c r="T92" s="189">
        <f>S92*H92</f>
        <v>0</v>
      </c>
      <c r="AR92" s="17" t="s">
        <v>1261</v>
      </c>
      <c r="AT92" s="17" t="s">
        <v>131</v>
      </c>
      <c r="AU92" s="17" t="s">
        <v>84</v>
      </c>
      <c r="AY92" s="17" t="s">
        <v>130</v>
      </c>
      <c r="BE92" s="190">
        <f>IF(N92="základní",J92,0)</f>
        <v>0</v>
      </c>
      <c r="BF92" s="190">
        <f>IF(N92="snížená",J92,0)</f>
        <v>0</v>
      </c>
      <c r="BG92" s="190">
        <f>IF(N92="zákl. přenesená",J92,0)</f>
        <v>0</v>
      </c>
      <c r="BH92" s="190">
        <f>IF(N92="sníž. přenesená",J92,0)</f>
        <v>0</v>
      </c>
      <c r="BI92" s="190">
        <f>IF(N92="nulová",J92,0)</f>
        <v>0</v>
      </c>
      <c r="BJ92" s="17" t="s">
        <v>23</v>
      </c>
      <c r="BK92" s="190">
        <f>ROUND(I92*H92,2)</f>
        <v>0</v>
      </c>
      <c r="BL92" s="17" t="s">
        <v>1261</v>
      </c>
      <c r="BM92" s="17" t="s">
        <v>1285</v>
      </c>
    </row>
    <row r="93" spans="2:65" s="1" customFormat="1" ht="22.5" customHeight="1">
      <c r="B93" s="34"/>
      <c r="C93" s="179" t="s">
        <v>178</v>
      </c>
      <c r="D93" s="179" t="s">
        <v>131</v>
      </c>
      <c r="E93" s="180" t="s">
        <v>1286</v>
      </c>
      <c r="F93" s="181" t="s">
        <v>1287</v>
      </c>
      <c r="G93" s="182" t="s">
        <v>1260</v>
      </c>
      <c r="H93" s="183">
        <v>1</v>
      </c>
      <c r="I93" s="184"/>
      <c r="J93" s="185">
        <f>ROUND(I93*H93,2)</f>
        <v>0</v>
      </c>
      <c r="K93" s="181" t="s">
        <v>22</v>
      </c>
      <c r="L93" s="54"/>
      <c r="M93" s="186" t="s">
        <v>22</v>
      </c>
      <c r="N93" s="253" t="s">
        <v>46</v>
      </c>
      <c r="O93" s="254"/>
      <c r="P93" s="255">
        <f>O93*H93</f>
        <v>0</v>
      </c>
      <c r="Q93" s="255">
        <v>0</v>
      </c>
      <c r="R93" s="255">
        <f>Q93*H93</f>
        <v>0</v>
      </c>
      <c r="S93" s="255">
        <v>0</v>
      </c>
      <c r="T93" s="256">
        <f>S93*H93</f>
        <v>0</v>
      </c>
      <c r="AR93" s="17" t="s">
        <v>1288</v>
      </c>
      <c r="AT93" s="17" t="s">
        <v>131</v>
      </c>
      <c r="AU93" s="17" t="s">
        <v>84</v>
      </c>
      <c r="AY93" s="17" t="s">
        <v>130</v>
      </c>
      <c r="BE93" s="190">
        <f>IF(N93="základní",J93,0)</f>
        <v>0</v>
      </c>
      <c r="BF93" s="190">
        <f>IF(N93="snížená",J93,0)</f>
        <v>0</v>
      </c>
      <c r="BG93" s="190">
        <f>IF(N93="zákl. přenesená",J93,0)</f>
        <v>0</v>
      </c>
      <c r="BH93" s="190">
        <f>IF(N93="sníž. přenesená",J93,0)</f>
        <v>0</v>
      </c>
      <c r="BI93" s="190">
        <f>IF(N93="nulová",J93,0)</f>
        <v>0</v>
      </c>
      <c r="BJ93" s="17" t="s">
        <v>23</v>
      </c>
      <c r="BK93" s="190">
        <f>ROUND(I93*H93,2)</f>
        <v>0</v>
      </c>
      <c r="BL93" s="17" t="s">
        <v>1288</v>
      </c>
      <c r="BM93" s="17" t="s">
        <v>1289</v>
      </c>
    </row>
    <row r="94" spans="2:12" s="1" customFormat="1" ht="6.95" customHeight="1">
      <c r="B94" s="49"/>
      <c r="C94" s="50"/>
      <c r="D94" s="50"/>
      <c r="E94" s="50"/>
      <c r="F94" s="50"/>
      <c r="G94" s="50"/>
      <c r="H94" s="50"/>
      <c r="I94" s="128"/>
      <c r="J94" s="50"/>
      <c r="K94" s="50"/>
      <c r="L94" s="54"/>
    </row>
  </sheetData>
  <sheetProtection algorithmName="SHA-512" hashValue="NM+3QhbeIjdMR4POQC+fBtOqCaMhj3BRy/eqD0jQN/3Kv3y9hWQte2OsJzds260/6mlIadluYAsUqwaqgCU23Q==" saltValue="6hT6iSNHViFr9e46FxzM+g==" spinCount="100000"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11" customWidth="1"/>
    <col min="2" max="2" width="1.66796875" style="311" customWidth="1"/>
    <col min="3" max="4" width="5" style="311" customWidth="1"/>
    <col min="5" max="5" width="11.66015625" style="311" customWidth="1"/>
    <col min="6" max="6" width="9.16015625" style="311" customWidth="1"/>
    <col min="7" max="7" width="5" style="311" customWidth="1"/>
    <col min="8" max="8" width="77.83203125" style="311" customWidth="1"/>
    <col min="9" max="10" width="20" style="311" customWidth="1"/>
    <col min="11" max="11" width="1.66796875" style="311" customWidth="1"/>
    <col min="12" max="256" width="9.33203125" style="311" customWidth="1"/>
    <col min="257" max="257" width="8.33203125" style="311" customWidth="1"/>
    <col min="258" max="258" width="1.66796875" style="311" customWidth="1"/>
    <col min="259" max="260" width="5" style="311" customWidth="1"/>
    <col min="261" max="261" width="11.66015625" style="311" customWidth="1"/>
    <col min="262" max="262" width="9.16015625" style="311" customWidth="1"/>
    <col min="263" max="263" width="5" style="311" customWidth="1"/>
    <col min="264" max="264" width="77.83203125" style="311" customWidth="1"/>
    <col min="265" max="266" width="20" style="311" customWidth="1"/>
    <col min="267" max="267" width="1.66796875" style="311" customWidth="1"/>
    <col min="268" max="512" width="9.33203125" style="311" customWidth="1"/>
    <col min="513" max="513" width="8.33203125" style="311" customWidth="1"/>
    <col min="514" max="514" width="1.66796875" style="311" customWidth="1"/>
    <col min="515" max="516" width="5" style="311" customWidth="1"/>
    <col min="517" max="517" width="11.66015625" style="311" customWidth="1"/>
    <col min="518" max="518" width="9.16015625" style="311" customWidth="1"/>
    <col min="519" max="519" width="5" style="311" customWidth="1"/>
    <col min="520" max="520" width="77.83203125" style="311" customWidth="1"/>
    <col min="521" max="522" width="20" style="311" customWidth="1"/>
    <col min="523" max="523" width="1.66796875" style="311" customWidth="1"/>
    <col min="524" max="768" width="9.33203125" style="311" customWidth="1"/>
    <col min="769" max="769" width="8.33203125" style="311" customWidth="1"/>
    <col min="770" max="770" width="1.66796875" style="311" customWidth="1"/>
    <col min="771" max="772" width="5" style="311" customWidth="1"/>
    <col min="773" max="773" width="11.66015625" style="311" customWidth="1"/>
    <col min="774" max="774" width="9.16015625" style="311" customWidth="1"/>
    <col min="775" max="775" width="5" style="311" customWidth="1"/>
    <col min="776" max="776" width="77.83203125" style="311" customWidth="1"/>
    <col min="777" max="778" width="20" style="311" customWidth="1"/>
    <col min="779" max="779" width="1.66796875" style="311" customWidth="1"/>
    <col min="780" max="1024" width="9.33203125" style="311" customWidth="1"/>
    <col min="1025" max="1025" width="8.33203125" style="311" customWidth="1"/>
    <col min="1026" max="1026" width="1.66796875" style="311" customWidth="1"/>
    <col min="1027" max="1028" width="5" style="311" customWidth="1"/>
    <col min="1029" max="1029" width="11.66015625" style="311" customWidth="1"/>
    <col min="1030" max="1030" width="9.16015625" style="311" customWidth="1"/>
    <col min="1031" max="1031" width="5" style="311" customWidth="1"/>
    <col min="1032" max="1032" width="77.83203125" style="311" customWidth="1"/>
    <col min="1033" max="1034" width="20" style="311" customWidth="1"/>
    <col min="1035" max="1035" width="1.66796875" style="311" customWidth="1"/>
    <col min="1036" max="1280" width="9.33203125" style="311" customWidth="1"/>
    <col min="1281" max="1281" width="8.33203125" style="311" customWidth="1"/>
    <col min="1282" max="1282" width="1.66796875" style="311" customWidth="1"/>
    <col min="1283" max="1284" width="5" style="311" customWidth="1"/>
    <col min="1285" max="1285" width="11.66015625" style="311" customWidth="1"/>
    <col min="1286" max="1286" width="9.16015625" style="311" customWidth="1"/>
    <col min="1287" max="1287" width="5" style="311" customWidth="1"/>
    <col min="1288" max="1288" width="77.83203125" style="311" customWidth="1"/>
    <col min="1289" max="1290" width="20" style="311" customWidth="1"/>
    <col min="1291" max="1291" width="1.66796875" style="311" customWidth="1"/>
    <col min="1292" max="1536" width="9.33203125" style="311" customWidth="1"/>
    <col min="1537" max="1537" width="8.33203125" style="311" customWidth="1"/>
    <col min="1538" max="1538" width="1.66796875" style="311" customWidth="1"/>
    <col min="1539" max="1540" width="5" style="311" customWidth="1"/>
    <col min="1541" max="1541" width="11.66015625" style="311" customWidth="1"/>
    <col min="1542" max="1542" width="9.16015625" style="311" customWidth="1"/>
    <col min="1543" max="1543" width="5" style="311" customWidth="1"/>
    <col min="1544" max="1544" width="77.83203125" style="311" customWidth="1"/>
    <col min="1545" max="1546" width="20" style="311" customWidth="1"/>
    <col min="1547" max="1547" width="1.66796875" style="311" customWidth="1"/>
    <col min="1548" max="1792" width="9.33203125" style="311" customWidth="1"/>
    <col min="1793" max="1793" width="8.33203125" style="311" customWidth="1"/>
    <col min="1794" max="1794" width="1.66796875" style="311" customWidth="1"/>
    <col min="1795" max="1796" width="5" style="311" customWidth="1"/>
    <col min="1797" max="1797" width="11.66015625" style="311" customWidth="1"/>
    <col min="1798" max="1798" width="9.16015625" style="311" customWidth="1"/>
    <col min="1799" max="1799" width="5" style="311" customWidth="1"/>
    <col min="1800" max="1800" width="77.83203125" style="311" customWidth="1"/>
    <col min="1801" max="1802" width="20" style="311" customWidth="1"/>
    <col min="1803" max="1803" width="1.66796875" style="311" customWidth="1"/>
    <col min="1804" max="2048" width="9.33203125" style="311" customWidth="1"/>
    <col min="2049" max="2049" width="8.33203125" style="311" customWidth="1"/>
    <col min="2050" max="2050" width="1.66796875" style="311" customWidth="1"/>
    <col min="2051" max="2052" width="5" style="311" customWidth="1"/>
    <col min="2053" max="2053" width="11.66015625" style="311" customWidth="1"/>
    <col min="2054" max="2054" width="9.16015625" style="311" customWidth="1"/>
    <col min="2055" max="2055" width="5" style="311" customWidth="1"/>
    <col min="2056" max="2056" width="77.83203125" style="311" customWidth="1"/>
    <col min="2057" max="2058" width="20" style="311" customWidth="1"/>
    <col min="2059" max="2059" width="1.66796875" style="311" customWidth="1"/>
    <col min="2060" max="2304" width="9.33203125" style="311" customWidth="1"/>
    <col min="2305" max="2305" width="8.33203125" style="311" customWidth="1"/>
    <col min="2306" max="2306" width="1.66796875" style="311" customWidth="1"/>
    <col min="2307" max="2308" width="5" style="311" customWidth="1"/>
    <col min="2309" max="2309" width="11.66015625" style="311" customWidth="1"/>
    <col min="2310" max="2310" width="9.16015625" style="311" customWidth="1"/>
    <col min="2311" max="2311" width="5" style="311" customWidth="1"/>
    <col min="2312" max="2312" width="77.83203125" style="311" customWidth="1"/>
    <col min="2313" max="2314" width="20" style="311" customWidth="1"/>
    <col min="2315" max="2315" width="1.66796875" style="311" customWidth="1"/>
    <col min="2316" max="2560" width="9.33203125" style="311" customWidth="1"/>
    <col min="2561" max="2561" width="8.33203125" style="311" customWidth="1"/>
    <col min="2562" max="2562" width="1.66796875" style="311" customWidth="1"/>
    <col min="2563" max="2564" width="5" style="311" customWidth="1"/>
    <col min="2565" max="2565" width="11.66015625" style="311" customWidth="1"/>
    <col min="2566" max="2566" width="9.16015625" style="311" customWidth="1"/>
    <col min="2567" max="2567" width="5" style="311" customWidth="1"/>
    <col min="2568" max="2568" width="77.83203125" style="311" customWidth="1"/>
    <col min="2569" max="2570" width="20" style="311" customWidth="1"/>
    <col min="2571" max="2571" width="1.66796875" style="311" customWidth="1"/>
    <col min="2572" max="2816" width="9.33203125" style="311" customWidth="1"/>
    <col min="2817" max="2817" width="8.33203125" style="311" customWidth="1"/>
    <col min="2818" max="2818" width="1.66796875" style="311" customWidth="1"/>
    <col min="2819" max="2820" width="5" style="311" customWidth="1"/>
    <col min="2821" max="2821" width="11.66015625" style="311" customWidth="1"/>
    <col min="2822" max="2822" width="9.16015625" style="311" customWidth="1"/>
    <col min="2823" max="2823" width="5" style="311" customWidth="1"/>
    <col min="2824" max="2824" width="77.83203125" style="311" customWidth="1"/>
    <col min="2825" max="2826" width="20" style="311" customWidth="1"/>
    <col min="2827" max="2827" width="1.66796875" style="311" customWidth="1"/>
    <col min="2828" max="3072" width="9.33203125" style="311" customWidth="1"/>
    <col min="3073" max="3073" width="8.33203125" style="311" customWidth="1"/>
    <col min="3074" max="3074" width="1.66796875" style="311" customWidth="1"/>
    <col min="3075" max="3076" width="5" style="311" customWidth="1"/>
    <col min="3077" max="3077" width="11.66015625" style="311" customWidth="1"/>
    <col min="3078" max="3078" width="9.16015625" style="311" customWidth="1"/>
    <col min="3079" max="3079" width="5" style="311" customWidth="1"/>
    <col min="3080" max="3080" width="77.83203125" style="311" customWidth="1"/>
    <col min="3081" max="3082" width="20" style="311" customWidth="1"/>
    <col min="3083" max="3083" width="1.66796875" style="311" customWidth="1"/>
    <col min="3084" max="3328" width="9.33203125" style="311" customWidth="1"/>
    <col min="3329" max="3329" width="8.33203125" style="311" customWidth="1"/>
    <col min="3330" max="3330" width="1.66796875" style="311" customWidth="1"/>
    <col min="3331" max="3332" width="5" style="311" customWidth="1"/>
    <col min="3333" max="3333" width="11.66015625" style="311" customWidth="1"/>
    <col min="3334" max="3334" width="9.16015625" style="311" customWidth="1"/>
    <col min="3335" max="3335" width="5" style="311" customWidth="1"/>
    <col min="3336" max="3336" width="77.83203125" style="311" customWidth="1"/>
    <col min="3337" max="3338" width="20" style="311" customWidth="1"/>
    <col min="3339" max="3339" width="1.66796875" style="311" customWidth="1"/>
    <col min="3340" max="3584" width="9.33203125" style="311" customWidth="1"/>
    <col min="3585" max="3585" width="8.33203125" style="311" customWidth="1"/>
    <col min="3586" max="3586" width="1.66796875" style="311" customWidth="1"/>
    <col min="3587" max="3588" width="5" style="311" customWidth="1"/>
    <col min="3589" max="3589" width="11.66015625" style="311" customWidth="1"/>
    <col min="3590" max="3590" width="9.16015625" style="311" customWidth="1"/>
    <col min="3591" max="3591" width="5" style="311" customWidth="1"/>
    <col min="3592" max="3592" width="77.83203125" style="311" customWidth="1"/>
    <col min="3593" max="3594" width="20" style="311" customWidth="1"/>
    <col min="3595" max="3595" width="1.66796875" style="311" customWidth="1"/>
    <col min="3596" max="3840" width="9.33203125" style="311" customWidth="1"/>
    <col min="3841" max="3841" width="8.33203125" style="311" customWidth="1"/>
    <col min="3842" max="3842" width="1.66796875" style="311" customWidth="1"/>
    <col min="3843" max="3844" width="5" style="311" customWidth="1"/>
    <col min="3845" max="3845" width="11.66015625" style="311" customWidth="1"/>
    <col min="3846" max="3846" width="9.16015625" style="311" customWidth="1"/>
    <col min="3847" max="3847" width="5" style="311" customWidth="1"/>
    <col min="3848" max="3848" width="77.83203125" style="311" customWidth="1"/>
    <col min="3849" max="3850" width="20" style="311" customWidth="1"/>
    <col min="3851" max="3851" width="1.66796875" style="311" customWidth="1"/>
    <col min="3852" max="4096" width="9.33203125" style="311" customWidth="1"/>
    <col min="4097" max="4097" width="8.33203125" style="311" customWidth="1"/>
    <col min="4098" max="4098" width="1.66796875" style="311" customWidth="1"/>
    <col min="4099" max="4100" width="5" style="311" customWidth="1"/>
    <col min="4101" max="4101" width="11.66015625" style="311" customWidth="1"/>
    <col min="4102" max="4102" width="9.16015625" style="311" customWidth="1"/>
    <col min="4103" max="4103" width="5" style="311" customWidth="1"/>
    <col min="4104" max="4104" width="77.83203125" style="311" customWidth="1"/>
    <col min="4105" max="4106" width="20" style="311" customWidth="1"/>
    <col min="4107" max="4107" width="1.66796875" style="311" customWidth="1"/>
    <col min="4108" max="4352" width="9.33203125" style="311" customWidth="1"/>
    <col min="4353" max="4353" width="8.33203125" style="311" customWidth="1"/>
    <col min="4354" max="4354" width="1.66796875" style="311" customWidth="1"/>
    <col min="4355" max="4356" width="5" style="311" customWidth="1"/>
    <col min="4357" max="4357" width="11.66015625" style="311" customWidth="1"/>
    <col min="4358" max="4358" width="9.16015625" style="311" customWidth="1"/>
    <col min="4359" max="4359" width="5" style="311" customWidth="1"/>
    <col min="4360" max="4360" width="77.83203125" style="311" customWidth="1"/>
    <col min="4361" max="4362" width="20" style="311" customWidth="1"/>
    <col min="4363" max="4363" width="1.66796875" style="311" customWidth="1"/>
    <col min="4364" max="4608" width="9.33203125" style="311" customWidth="1"/>
    <col min="4609" max="4609" width="8.33203125" style="311" customWidth="1"/>
    <col min="4610" max="4610" width="1.66796875" style="311" customWidth="1"/>
    <col min="4611" max="4612" width="5" style="311" customWidth="1"/>
    <col min="4613" max="4613" width="11.66015625" style="311" customWidth="1"/>
    <col min="4614" max="4614" width="9.16015625" style="311" customWidth="1"/>
    <col min="4615" max="4615" width="5" style="311" customWidth="1"/>
    <col min="4616" max="4616" width="77.83203125" style="311" customWidth="1"/>
    <col min="4617" max="4618" width="20" style="311" customWidth="1"/>
    <col min="4619" max="4619" width="1.66796875" style="311" customWidth="1"/>
    <col min="4620" max="4864" width="9.33203125" style="311" customWidth="1"/>
    <col min="4865" max="4865" width="8.33203125" style="311" customWidth="1"/>
    <col min="4866" max="4866" width="1.66796875" style="311" customWidth="1"/>
    <col min="4867" max="4868" width="5" style="311" customWidth="1"/>
    <col min="4869" max="4869" width="11.66015625" style="311" customWidth="1"/>
    <col min="4870" max="4870" width="9.16015625" style="311" customWidth="1"/>
    <col min="4871" max="4871" width="5" style="311" customWidth="1"/>
    <col min="4872" max="4872" width="77.83203125" style="311" customWidth="1"/>
    <col min="4873" max="4874" width="20" style="311" customWidth="1"/>
    <col min="4875" max="4875" width="1.66796875" style="311" customWidth="1"/>
    <col min="4876" max="5120" width="9.33203125" style="311" customWidth="1"/>
    <col min="5121" max="5121" width="8.33203125" style="311" customWidth="1"/>
    <col min="5122" max="5122" width="1.66796875" style="311" customWidth="1"/>
    <col min="5123" max="5124" width="5" style="311" customWidth="1"/>
    <col min="5125" max="5125" width="11.66015625" style="311" customWidth="1"/>
    <col min="5126" max="5126" width="9.16015625" style="311" customWidth="1"/>
    <col min="5127" max="5127" width="5" style="311" customWidth="1"/>
    <col min="5128" max="5128" width="77.83203125" style="311" customWidth="1"/>
    <col min="5129" max="5130" width="20" style="311" customWidth="1"/>
    <col min="5131" max="5131" width="1.66796875" style="311" customWidth="1"/>
    <col min="5132" max="5376" width="9.33203125" style="311" customWidth="1"/>
    <col min="5377" max="5377" width="8.33203125" style="311" customWidth="1"/>
    <col min="5378" max="5378" width="1.66796875" style="311" customWidth="1"/>
    <col min="5379" max="5380" width="5" style="311" customWidth="1"/>
    <col min="5381" max="5381" width="11.66015625" style="311" customWidth="1"/>
    <col min="5382" max="5382" width="9.16015625" style="311" customWidth="1"/>
    <col min="5383" max="5383" width="5" style="311" customWidth="1"/>
    <col min="5384" max="5384" width="77.83203125" style="311" customWidth="1"/>
    <col min="5385" max="5386" width="20" style="311" customWidth="1"/>
    <col min="5387" max="5387" width="1.66796875" style="311" customWidth="1"/>
    <col min="5388" max="5632" width="9.33203125" style="311" customWidth="1"/>
    <col min="5633" max="5633" width="8.33203125" style="311" customWidth="1"/>
    <col min="5634" max="5634" width="1.66796875" style="311" customWidth="1"/>
    <col min="5635" max="5636" width="5" style="311" customWidth="1"/>
    <col min="5637" max="5637" width="11.66015625" style="311" customWidth="1"/>
    <col min="5638" max="5638" width="9.16015625" style="311" customWidth="1"/>
    <col min="5639" max="5639" width="5" style="311" customWidth="1"/>
    <col min="5640" max="5640" width="77.83203125" style="311" customWidth="1"/>
    <col min="5641" max="5642" width="20" style="311" customWidth="1"/>
    <col min="5643" max="5643" width="1.66796875" style="311" customWidth="1"/>
    <col min="5644" max="5888" width="9.33203125" style="311" customWidth="1"/>
    <col min="5889" max="5889" width="8.33203125" style="311" customWidth="1"/>
    <col min="5890" max="5890" width="1.66796875" style="311" customWidth="1"/>
    <col min="5891" max="5892" width="5" style="311" customWidth="1"/>
    <col min="5893" max="5893" width="11.66015625" style="311" customWidth="1"/>
    <col min="5894" max="5894" width="9.16015625" style="311" customWidth="1"/>
    <col min="5895" max="5895" width="5" style="311" customWidth="1"/>
    <col min="5896" max="5896" width="77.83203125" style="311" customWidth="1"/>
    <col min="5897" max="5898" width="20" style="311" customWidth="1"/>
    <col min="5899" max="5899" width="1.66796875" style="311" customWidth="1"/>
    <col min="5900" max="6144" width="9.33203125" style="311" customWidth="1"/>
    <col min="6145" max="6145" width="8.33203125" style="311" customWidth="1"/>
    <col min="6146" max="6146" width="1.66796875" style="311" customWidth="1"/>
    <col min="6147" max="6148" width="5" style="311" customWidth="1"/>
    <col min="6149" max="6149" width="11.66015625" style="311" customWidth="1"/>
    <col min="6150" max="6150" width="9.16015625" style="311" customWidth="1"/>
    <col min="6151" max="6151" width="5" style="311" customWidth="1"/>
    <col min="6152" max="6152" width="77.83203125" style="311" customWidth="1"/>
    <col min="6153" max="6154" width="20" style="311" customWidth="1"/>
    <col min="6155" max="6155" width="1.66796875" style="311" customWidth="1"/>
    <col min="6156" max="6400" width="9.33203125" style="311" customWidth="1"/>
    <col min="6401" max="6401" width="8.33203125" style="311" customWidth="1"/>
    <col min="6402" max="6402" width="1.66796875" style="311" customWidth="1"/>
    <col min="6403" max="6404" width="5" style="311" customWidth="1"/>
    <col min="6405" max="6405" width="11.66015625" style="311" customWidth="1"/>
    <col min="6406" max="6406" width="9.16015625" style="311" customWidth="1"/>
    <col min="6407" max="6407" width="5" style="311" customWidth="1"/>
    <col min="6408" max="6408" width="77.83203125" style="311" customWidth="1"/>
    <col min="6409" max="6410" width="20" style="311" customWidth="1"/>
    <col min="6411" max="6411" width="1.66796875" style="311" customWidth="1"/>
    <col min="6412" max="6656" width="9.33203125" style="311" customWidth="1"/>
    <col min="6657" max="6657" width="8.33203125" style="311" customWidth="1"/>
    <col min="6658" max="6658" width="1.66796875" style="311" customWidth="1"/>
    <col min="6659" max="6660" width="5" style="311" customWidth="1"/>
    <col min="6661" max="6661" width="11.66015625" style="311" customWidth="1"/>
    <col min="6662" max="6662" width="9.16015625" style="311" customWidth="1"/>
    <col min="6663" max="6663" width="5" style="311" customWidth="1"/>
    <col min="6664" max="6664" width="77.83203125" style="311" customWidth="1"/>
    <col min="6665" max="6666" width="20" style="311" customWidth="1"/>
    <col min="6667" max="6667" width="1.66796875" style="311" customWidth="1"/>
    <col min="6668" max="6912" width="9.33203125" style="311" customWidth="1"/>
    <col min="6913" max="6913" width="8.33203125" style="311" customWidth="1"/>
    <col min="6914" max="6914" width="1.66796875" style="311" customWidth="1"/>
    <col min="6915" max="6916" width="5" style="311" customWidth="1"/>
    <col min="6917" max="6917" width="11.66015625" style="311" customWidth="1"/>
    <col min="6918" max="6918" width="9.16015625" style="311" customWidth="1"/>
    <col min="6919" max="6919" width="5" style="311" customWidth="1"/>
    <col min="6920" max="6920" width="77.83203125" style="311" customWidth="1"/>
    <col min="6921" max="6922" width="20" style="311" customWidth="1"/>
    <col min="6923" max="6923" width="1.66796875" style="311" customWidth="1"/>
    <col min="6924" max="7168" width="9.33203125" style="311" customWidth="1"/>
    <col min="7169" max="7169" width="8.33203125" style="311" customWidth="1"/>
    <col min="7170" max="7170" width="1.66796875" style="311" customWidth="1"/>
    <col min="7171" max="7172" width="5" style="311" customWidth="1"/>
    <col min="7173" max="7173" width="11.66015625" style="311" customWidth="1"/>
    <col min="7174" max="7174" width="9.16015625" style="311" customWidth="1"/>
    <col min="7175" max="7175" width="5" style="311" customWidth="1"/>
    <col min="7176" max="7176" width="77.83203125" style="311" customWidth="1"/>
    <col min="7177" max="7178" width="20" style="311" customWidth="1"/>
    <col min="7179" max="7179" width="1.66796875" style="311" customWidth="1"/>
    <col min="7180" max="7424" width="9.33203125" style="311" customWidth="1"/>
    <col min="7425" max="7425" width="8.33203125" style="311" customWidth="1"/>
    <col min="7426" max="7426" width="1.66796875" style="311" customWidth="1"/>
    <col min="7427" max="7428" width="5" style="311" customWidth="1"/>
    <col min="7429" max="7429" width="11.66015625" style="311" customWidth="1"/>
    <col min="7430" max="7430" width="9.16015625" style="311" customWidth="1"/>
    <col min="7431" max="7431" width="5" style="311" customWidth="1"/>
    <col min="7432" max="7432" width="77.83203125" style="311" customWidth="1"/>
    <col min="7433" max="7434" width="20" style="311" customWidth="1"/>
    <col min="7435" max="7435" width="1.66796875" style="311" customWidth="1"/>
    <col min="7436" max="7680" width="9.33203125" style="311" customWidth="1"/>
    <col min="7681" max="7681" width="8.33203125" style="311" customWidth="1"/>
    <col min="7682" max="7682" width="1.66796875" style="311" customWidth="1"/>
    <col min="7683" max="7684" width="5" style="311" customWidth="1"/>
    <col min="7685" max="7685" width="11.66015625" style="311" customWidth="1"/>
    <col min="7686" max="7686" width="9.16015625" style="311" customWidth="1"/>
    <col min="7687" max="7687" width="5" style="311" customWidth="1"/>
    <col min="7688" max="7688" width="77.83203125" style="311" customWidth="1"/>
    <col min="7689" max="7690" width="20" style="311" customWidth="1"/>
    <col min="7691" max="7691" width="1.66796875" style="311" customWidth="1"/>
    <col min="7692" max="7936" width="9.33203125" style="311" customWidth="1"/>
    <col min="7937" max="7937" width="8.33203125" style="311" customWidth="1"/>
    <col min="7938" max="7938" width="1.66796875" style="311" customWidth="1"/>
    <col min="7939" max="7940" width="5" style="311" customWidth="1"/>
    <col min="7941" max="7941" width="11.66015625" style="311" customWidth="1"/>
    <col min="7942" max="7942" width="9.16015625" style="311" customWidth="1"/>
    <col min="7943" max="7943" width="5" style="311" customWidth="1"/>
    <col min="7944" max="7944" width="77.83203125" style="311" customWidth="1"/>
    <col min="7945" max="7946" width="20" style="311" customWidth="1"/>
    <col min="7947" max="7947" width="1.66796875" style="311" customWidth="1"/>
    <col min="7948" max="8192" width="9.33203125" style="311" customWidth="1"/>
    <col min="8193" max="8193" width="8.33203125" style="311" customWidth="1"/>
    <col min="8194" max="8194" width="1.66796875" style="311" customWidth="1"/>
    <col min="8195" max="8196" width="5" style="311" customWidth="1"/>
    <col min="8197" max="8197" width="11.66015625" style="311" customWidth="1"/>
    <col min="8198" max="8198" width="9.16015625" style="311" customWidth="1"/>
    <col min="8199" max="8199" width="5" style="311" customWidth="1"/>
    <col min="8200" max="8200" width="77.83203125" style="311" customWidth="1"/>
    <col min="8201" max="8202" width="20" style="311" customWidth="1"/>
    <col min="8203" max="8203" width="1.66796875" style="311" customWidth="1"/>
    <col min="8204" max="8448" width="9.33203125" style="311" customWidth="1"/>
    <col min="8449" max="8449" width="8.33203125" style="311" customWidth="1"/>
    <col min="8450" max="8450" width="1.66796875" style="311" customWidth="1"/>
    <col min="8451" max="8452" width="5" style="311" customWidth="1"/>
    <col min="8453" max="8453" width="11.66015625" style="311" customWidth="1"/>
    <col min="8454" max="8454" width="9.16015625" style="311" customWidth="1"/>
    <col min="8455" max="8455" width="5" style="311" customWidth="1"/>
    <col min="8456" max="8456" width="77.83203125" style="311" customWidth="1"/>
    <col min="8457" max="8458" width="20" style="311" customWidth="1"/>
    <col min="8459" max="8459" width="1.66796875" style="311" customWidth="1"/>
    <col min="8460" max="8704" width="9.33203125" style="311" customWidth="1"/>
    <col min="8705" max="8705" width="8.33203125" style="311" customWidth="1"/>
    <col min="8706" max="8706" width="1.66796875" style="311" customWidth="1"/>
    <col min="8707" max="8708" width="5" style="311" customWidth="1"/>
    <col min="8709" max="8709" width="11.66015625" style="311" customWidth="1"/>
    <col min="8710" max="8710" width="9.16015625" style="311" customWidth="1"/>
    <col min="8711" max="8711" width="5" style="311" customWidth="1"/>
    <col min="8712" max="8712" width="77.83203125" style="311" customWidth="1"/>
    <col min="8713" max="8714" width="20" style="311" customWidth="1"/>
    <col min="8715" max="8715" width="1.66796875" style="311" customWidth="1"/>
    <col min="8716" max="8960" width="9.33203125" style="311" customWidth="1"/>
    <col min="8961" max="8961" width="8.33203125" style="311" customWidth="1"/>
    <col min="8962" max="8962" width="1.66796875" style="311" customWidth="1"/>
    <col min="8963" max="8964" width="5" style="311" customWidth="1"/>
    <col min="8965" max="8965" width="11.66015625" style="311" customWidth="1"/>
    <col min="8966" max="8966" width="9.16015625" style="311" customWidth="1"/>
    <col min="8967" max="8967" width="5" style="311" customWidth="1"/>
    <col min="8968" max="8968" width="77.83203125" style="311" customWidth="1"/>
    <col min="8969" max="8970" width="20" style="311" customWidth="1"/>
    <col min="8971" max="8971" width="1.66796875" style="311" customWidth="1"/>
    <col min="8972" max="9216" width="9.33203125" style="311" customWidth="1"/>
    <col min="9217" max="9217" width="8.33203125" style="311" customWidth="1"/>
    <col min="9218" max="9218" width="1.66796875" style="311" customWidth="1"/>
    <col min="9219" max="9220" width="5" style="311" customWidth="1"/>
    <col min="9221" max="9221" width="11.66015625" style="311" customWidth="1"/>
    <col min="9222" max="9222" width="9.16015625" style="311" customWidth="1"/>
    <col min="9223" max="9223" width="5" style="311" customWidth="1"/>
    <col min="9224" max="9224" width="77.83203125" style="311" customWidth="1"/>
    <col min="9225" max="9226" width="20" style="311" customWidth="1"/>
    <col min="9227" max="9227" width="1.66796875" style="311" customWidth="1"/>
    <col min="9228" max="9472" width="9.33203125" style="311" customWidth="1"/>
    <col min="9473" max="9473" width="8.33203125" style="311" customWidth="1"/>
    <col min="9474" max="9474" width="1.66796875" style="311" customWidth="1"/>
    <col min="9475" max="9476" width="5" style="311" customWidth="1"/>
    <col min="9477" max="9477" width="11.66015625" style="311" customWidth="1"/>
    <col min="9478" max="9478" width="9.16015625" style="311" customWidth="1"/>
    <col min="9479" max="9479" width="5" style="311" customWidth="1"/>
    <col min="9480" max="9480" width="77.83203125" style="311" customWidth="1"/>
    <col min="9481" max="9482" width="20" style="311" customWidth="1"/>
    <col min="9483" max="9483" width="1.66796875" style="311" customWidth="1"/>
    <col min="9484" max="9728" width="9.33203125" style="311" customWidth="1"/>
    <col min="9729" max="9729" width="8.33203125" style="311" customWidth="1"/>
    <col min="9730" max="9730" width="1.66796875" style="311" customWidth="1"/>
    <col min="9731" max="9732" width="5" style="311" customWidth="1"/>
    <col min="9733" max="9733" width="11.66015625" style="311" customWidth="1"/>
    <col min="9734" max="9734" width="9.16015625" style="311" customWidth="1"/>
    <col min="9735" max="9735" width="5" style="311" customWidth="1"/>
    <col min="9736" max="9736" width="77.83203125" style="311" customWidth="1"/>
    <col min="9737" max="9738" width="20" style="311" customWidth="1"/>
    <col min="9739" max="9739" width="1.66796875" style="311" customWidth="1"/>
    <col min="9740" max="9984" width="9.33203125" style="311" customWidth="1"/>
    <col min="9985" max="9985" width="8.33203125" style="311" customWidth="1"/>
    <col min="9986" max="9986" width="1.66796875" style="311" customWidth="1"/>
    <col min="9987" max="9988" width="5" style="311" customWidth="1"/>
    <col min="9989" max="9989" width="11.66015625" style="311" customWidth="1"/>
    <col min="9990" max="9990" width="9.16015625" style="311" customWidth="1"/>
    <col min="9991" max="9991" width="5" style="311" customWidth="1"/>
    <col min="9992" max="9992" width="77.83203125" style="311" customWidth="1"/>
    <col min="9993" max="9994" width="20" style="311" customWidth="1"/>
    <col min="9995" max="9995" width="1.66796875" style="311" customWidth="1"/>
    <col min="9996" max="10240" width="9.33203125" style="311" customWidth="1"/>
    <col min="10241" max="10241" width="8.33203125" style="311" customWidth="1"/>
    <col min="10242" max="10242" width="1.66796875" style="311" customWidth="1"/>
    <col min="10243" max="10244" width="5" style="311" customWidth="1"/>
    <col min="10245" max="10245" width="11.66015625" style="311" customWidth="1"/>
    <col min="10246" max="10246" width="9.16015625" style="311" customWidth="1"/>
    <col min="10247" max="10247" width="5" style="311" customWidth="1"/>
    <col min="10248" max="10248" width="77.83203125" style="311" customWidth="1"/>
    <col min="10249" max="10250" width="20" style="311" customWidth="1"/>
    <col min="10251" max="10251" width="1.66796875" style="311" customWidth="1"/>
    <col min="10252" max="10496" width="9.33203125" style="311" customWidth="1"/>
    <col min="10497" max="10497" width="8.33203125" style="311" customWidth="1"/>
    <col min="10498" max="10498" width="1.66796875" style="311" customWidth="1"/>
    <col min="10499" max="10500" width="5" style="311" customWidth="1"/>
    <col min="10501" max="10501" width="11.66015625" style="311" customWidth="1"/>
    <col min="10502" max="10502" width="9.16015625" style="311" customWidth="1"/>
    <col min="10503" max="10503" width="5" style="311" customWidth="1"/>
    <col min="10504" max="10504" width="77.83203125" style="311" customWidth="1"/>
    <col min="10505" max="10506" width="20" style="311" customWidth="1"/>
    <col min="10507" max="10507" width="1.66796875" style="311" customWidth="1"/>
    <col min="10508" max="10752" width="9.33203125" style="311" customWidth="1"/>
    <col min="10753" max="10753" width="8.33203125" style="311" customWidth="1"/>
    <col min="10754" max="10754" width="1.66796875" style="311" customWidth="1"/>
    <col min="10755" max="10756" width="5" style="311" customWidth="1"/>
    <col min="10757" max="10757" width="11.66015625" style="311" customWidth="1"/>
    <col min="10758" max="10758" width="9.16015625" style="311" customWidth="1"/>
    <col min="10759" max="10759" width="5" style="311" customWidth="1"/>
    <col min="10760" max="10760" width="77.83203125" style="311" customWidth="1"/>
    <col min="10761" max="10762" width="20" style="311" customWidth="1"/>
    <col min="10763" max="10763" width="1.66796875" style="311" customWidth="1"/>
    <col min="10764" max="11008" width="9.33203125" style="311" customWidth="1"/>
    <col min="11009" max="11009" width="8.33203125" style="311" customWidth="1"/>
    <col min="11010" max="11010" width="1.66796875" style="311" customWidth="1"/>
    <col min="11011" max="11012" width="5" style="311" customWidth="1"/>
    <col min="11013" max="11013" width="11.66015625" style="311" customWidth="1"/>
    <col min="11014" max="11014" width="9.16015625" style="311" customWidth="1"/>
    <col min="11015" max="11015" width="5" style="311" customWidth="1"/>
    <col min="11016" max="11016" width="77.83203125" style="311" customWidth="1"/>
    <col min="11017" max="11018" width="20" style="311" customWidth="1"/>
    <col min="11019" max="11019" width="1.66796875" style="311" customWidth="1"/>
    <col min="11020" max="11264" width="9.33203125" style="311" customWidth="1"/>
    <col min="11265" max="11265" width="8.33203125" style="311" customWidth="1"/>
    <col min="11266" max="11266" width="1.66796875" style="311" customWidth="1"/>
    <col min="11267" max="11268" width="5" style="311" customWidth="1"/>
    <col min="11269" max="11269" width="11.66015625" style="311" customWidth="1"/>
    <col min="11270" max="11270" width="9.16015625" style="311" customWidth="1"/>
    <col min="11271" max="11271" width="5" style="311" customWidth="1"/>
    <col min="11272" max="11272" width="77.83203125" style="311" customWidth="1"/>
    <col min="11273" max="11274" width="20" style="311" customWidth="1"/>
    <col min="11275" max="11275" width="1.66796875" style="311" customWidth="1"/>
    <col min="11276" max="11520" width="9.33203125" style="311" customWidth="1"/>
    <col min="11521" max="11521" width="8.33203125" style="311" customWidth="1"/>
    <col min="11522" max="11522" width="1.66796875" style="311" customWidth="1"/>
    <col min="11523" max="11524" width="5" style="311" customWidth="1"/>
    <col min="11525" max="11525" width="11.66015625" style="311" customWidth="1"/>
    <col min="11526" max="11526" width="9.16015625" style="311" customWidth="1"/>
    <col min="11527" max="11527" width="5" style="311" customWidth="1"/>
    <col min="11528" max="11528" width="77.83203125" style="311" customWidth="1"/>
    <col min="11529" max="11530" width="20" style="311" customWidth="1"/>
    <col min="11531" max="11531" width="1.66796875" style="311" customWidth="1"/>
    <col min="11532" max="11776" width="9.33203125" style="311" customWidth="1"/>
    <col min="11777" max="11777" width="8.33203125" style="311" customWidth="1"/>
    <col min="11778" max="11778" width="1.66796875" style="311" customWidth="1"/>
    <col min="11779" max="11780" width="5" style="311" customWidth="1"/>
    <col min="11781" max="11781" width="11.66015625" style="311" customWidth="1"/>
    <col min="11782" max="11782" width="9.16015625" style="311" customWidth="1"/>
    <col min="11783" max="11783" width="5" style="311" customWidth="1"/>
    <col min="11784" max="11784" width="77.83203125" style="311" customWidth="1"/>
    <col min="11785" max="11786" width="20" style="311" customWidth="1"/>
    <col min="11787" max="11787" width="1.66796875" style="311" customWidth="1"/>
    <col min="11788" max="12032" width="9.33203125" style="311" customWidth="1"/>
    <col min="12033" max="12033" width="8.33203125" style="311" customWidth="1"/>
    <col min="12034" max="12034" width="1.66796875" style="311" customWidth="1"/>
    <col min="12035" max="12036" width="5" style="311" customWidth="1"/>
    <col min="12037" max="12037" width="11.66015625" style="311" customWidth="1"/>
    <col min="12038" max="12038" width="9.16015625" style="311" customWidth="1"/>
    <col min="12039" max="12039" width="5" style="311" customWidth="1"/>
    <col min="12040" max="12040" width="77.83203125" style="311" customWidth="1"/>
    <col min="12041" max="12042" width="20" style="311" customWidth="1"/>
    <col min="12043" max="12043" width="1.66796875" style="311" customWidth="1"/>
    <col min="12044" max="12288" width="9.33203125" style="311" customWidth="1"/>
    <col min="12289" max="12289" width="8.33203125" style="311" customWidth="1"/>
    <col min="12290" max="12290" width="1.66796875" style="311" customWidth="1"/>
    <col min="12291" max="12292" width="5" style="311" customWidth="1"/>
    <col min="12293" max="12293" width="11.66015625" style="311" customWidth="1"/>
    <col min="12294" max="12294" width="9.16015625" style="311" customWidth="1"/>
    <col min="12295" max="12295" width="5" style="311" customWidth="1"/>
    <col min="12296" max="12296" width="77.83203125" style="311" customWidth="1"/>
    <col min="12297" max="12298" width="20" style="311" customWidth="1"/>
    <col min="12299" max="12299" width="1.66796875" style="311" customWidth="1"/>
    <col min="12300" max="12544" width="9.33203125" style="311" customWidth="1"/>
    <col min="12545" max="12545" width="8.33203125" style="311" customWidth="1"/>
    <col min="12546" max="12546" width="1.66796875" style="311" customWidth="1"/>
    <col min="12547" max="12548" width="5" style="311" customWidth="1"/>
    <col min="12549" max="12549" width="11.66015625" style="311" customWidth="1"/>
    <col min="12550" max="12550" width="9.16015625" style="311" customWidth="1"/>
    <col min="12551" max="12551" width="5" style="311" customWidth="1"/>
    <col min="12552" max="12552" width="77.83203125" style="311" customWidth="1"/>
    <col min="12553" max="12554" width="20" style="311" customWidth="1"/>
    <col min="12555" max="12555" width="1.66796875" style="311" customWidth="1"/>
    <col min="12556" max="12800" width="9.33203125" style="311" customWidth="1"/>
    <col min="12801" max="12801" width="8.33203125" style="311" customWidth="1"/>
    <col min="12802" max="12802" width="1.66796875" style="311" customWidth="1"/>
    <col min="12803" max="12804" width="5" style="311" customWidth="1"/>
    <col min="12805" max="12805" width="11.66015625" style="311" customWidth="1"/>
    <col min="12806" max="12806" width="9.16015625" style="311" customWidth="1"/>
    <col min="12807" max="12807" width="5" style="311" customWidth="1"/>
    <col min="12808" max="12808" width="77.83203125" style="311" customWidth="1"/>
    <col min="12809" max="12810" width="20" style="311" customWidth="1"/>
    <col min="12811" max="12811" width="1.66796875" style="311" customWidth="1"/>
    <col min="12812" max="13056" width="9.33203125" style="311" customWidth="1"/>
    <col min="13057" max="13057" width="8.33203125" style="311" customWidth="1"/>
    <col min="13058" max="13058" width="1.66796875" style="311" customWidth="1"/>
    <col min="13059" max="13060" width="5" style="311" customWidth="1"/>
    <col min="13061" max="13061" width="11.66015625" style="311" customWidth="1"/>
    <col min="13062" max="13062" width="9.16015625" style="311" customWidth="1"/>
    <col min="13063" max="13063" width="5" style="311" customWidth="1"/>
    <col min="13064" max="13064" width="77.83203125" style="311" customWidth="1"/>
    <col min="13065" max="13066" width="20" style="311" customWidth="1"/>
    <col min="13067" max="13067" width="1.66796875" style="311" customWidth="1"/>
    <col min="13068" max="13312" width="9.33203125" style="311" customWidth="1"/>
    <col min="13313" max="13313" width="8.33203125" style="311" customWidth="1"/>
    <col min="13314" max="13314" width="1.66796875" style="311" customWidth="1"/>
    <col min="13315" max="13316" width="5" style="311" customWidth="1"/>
    <col min="13317" max="13317" width="11.66015625" style="311" customWidth="1"/>
    <col min="13318" max="13318" width="9.16015625" style="311" customWidth="1"/>
    <col min="13319" max="13319" width="5" style="311" customWidth="1"/>
    <col min="13320" max="13320" width="77.83203125" style="311" customWidth="1"/>
    <col min="13321" max="13322" width="20" style="311" customWidth="1"/>
    <col min="13323" max="13323" width="1.66796875" style="311" customWidth="1"/>
    <col min="13324" max="13568" width="9.33203125" style="311" customWidth="1"/>
    <col min="13569" max="13569" width="8.33203125" style="311" customWidth="1"/>
    <col min="13570" max="13570" width="1.66796875" style="311" customWidth="1"/>
    <col min="13571" max="13572" width="5" style="311" customWidth="1"/>
    <col min="13573" max="13573" width="11.66015625" style="311" customWidth="1"/>
    <col min="13574" max="13574" width="9.16015625" style="311" customWidth="1"/>
    <col min="13575" max="13575" width="5" style="311" customWidth="1"/>
    <col min="13576" max="13576" width="77.83203125" style="311" customWidth="1"/>
    <col min="13577" max="13578" width="20" style="311" customWidth="1"/>
    <col min="13579" max="13579" width="1.66796875" style="311" customWidth="1"/>
    <col min="13580" max="13824" width="9.33203125" style="311" customWidth="1"/>
    <col min="13825" max="13825" width="8.33203125" style="311" customWidth="1"/>
    <col min="13826" max="13826" width="1.66796875" style="311" customWidth="1"/>
    <col min="13827" max="13828" width="5" style="311" customWidth="1"/>
    <col min="13829" max="13829" width="11.66015625" style="311" customWidth="1"/>
    <col min="13830" max="13830" width="9.16015625" style="311" customWidth="1"/>
    <col min="13831" max="13831" width="5" style="311" customWidth="1"/>
    <col min="13832" max="13832" width="77.83203125" style="311" customWidth="1"/>
    <col min="13833" max="13834" width="20" style="311" customWidth="1"/>
    <col min="13835" max="13835" width="1.66796875" style="311" customWidth="1"/>
    <col min="13836" max="14080" width="9.33203125" style="311" customWidth="1"/>
    <col min="14081" max="14081" width="8.33203125" style="311" customWidth="1"/>
    <col min="14082" max="14082" width="1.66796875" style="311" customWidth="1"/>
    <col min="14083" max="14084" width="5" style="311" customWidth="1"/>
    <col min="14085" max="14085" width="11.66015625" style="311" customWidth="1"/>
    <col min="14086" max="14086" width="9.16015625" style="311" customWidth="1"/>
    <col min="14087" max="14087" width="5" style="311" customWidth="1"/>
    <col min="14088" max="14088" width="77.83203125" style="311" customWidth="1"/>
    <col min="14089" max="14090" width="20" style="311" customWidth="1"/>
    <col min="14091" max="14091" width="1.66796875" style="311" customWidth="1"/>
    <col min="14092" max="14336" width="9.33203125" style="311" customWidth="1"/>
    <col min="14337" max="14337" width="8.33203125" style="311" customWidth="1"/>
    <col min="14338" max="14338" width="1.66796875" style="311" customWidth="1"/>
    <col min="14339" max="14340" width="5" style="311" customWidth="1"/>
    <col min="14341" max="14341" width="11.66015625" style="311" customWidth="1"/>
    <col min="14342" max="14342" width="9.16015625" style="311" customWidth="1"/>
    <col min="14343" max="14343" width="5" style="311" customWidth="1"/>
    <col min="14344" max="14344" width="77.83203125" style="311" customWidth="1"/>
    <col min="14345" max="14346" width="20" style="311" customWidth="1"/>
    <col min="14347" max="14347" width="1.66796875" style="311" customWidth="1"/>
    <col min="14348" max="14592" width="9.33203125" style="311" customWidth="1"/>
    <col min="14593" max="14593" width="8.33203125" style="311" customWidth="1"/>
    <col min="14594" max="14594" width="1.66796875" style="311" customWidth="1"/>
    <col min="14595" max="14596" width="5" style="311" customWidth="1"/>
    <col min="14597" max="14597" width="11.66015625" style="311" customWidth="1"/>
    <col min="14598" max="14598" width="9.16015625" style="311" customWidth="1"/>
    <col min="14599" max="14599" width="5" style="311" customWidth="1"/>
    <col min="14600" max="14600" width="77.83203125" style="311" customWidth="1"/>
    <col min="14601" max="14602" width="20" style="311" customWidth="1"/>
    <col min="14603" max="14603" width="1.66796875" style="311" customWidth="1"/>
    <col min="14604" max="14848" width="9.33203125" style="311" customWidth="1"/>
    <col min="14849" max="14849" width="8.33203125" style="311" customWidth="1"/>
    <col min="14850" max="14850" width="1.66796875" style="311" customWidth="1"/>
    <col min="14851" max="14852" width="5" style="311" customWidth="1"/>
    <col min="14853" max="14853" width="11.66015625" style="311" customWidth="1"/>
    <col min="14854" max="14854" width="9.16015625" style="311" customWidth="1"/>
    <col min="14855" max="14855" width="5" style="311" customWidth="1"/>
    <col min="14856" max="14856" width="77.83203125" style="311" customWidth="1"/>
    <col min="14857" max="14858" width="20" style="311" customWidth="1"/>
    <col min="14859" max="14859" width="1.66796875" style="311" customWidth="1"/>
    <col min="14860" max="15104" width="9.33203125" style="311" customWidth="1"/>
    <col min="15105" max="15105" width="8.33203125" style="311" customWidth="1"/>
    <col min="15106" max="15106" width="1.66796875" style="311" customWidth="1"/>
    <col min="15107" max="15108" width="5" style="311" customWidth="1"/>
    <col min="15109" max="15109" width="11.66015625" style="311" customWidth="1"/>
    <col min="15110" max="15110" width="9.16015625" style="311" customWidth="1"/>
    <col min="15111" max="15111" width="5" style="311" customWidth="1"/>
    <col min="15112" max="15112" width="77.83203125" style="311" customWidth="1"/>
    <col min="15113" max="15114" width="20" style="311" customWidth="1"/>
    <col min="15115" max="15115" width="1.66796875" style="311" customWidth="1"/>
    <col min="15116" max="15360" width="9.33203125" style="311" customWidth="1"/>
    <col min="15361" max="15361" width="8.33203125" style="311" customWidth="1"/>
    <col min="15362" max="15362" width="1.66796875" style="311" customWidth="1"/>
    <col min="15363" max="15364" width="5" style="311" customWidth="1"/>
    <col min="15365" max="15365" width="11.66015625" style="311" customWidth="1"/>
    <col min="15366" max="15366" width="9.16015625" style="311" customWidth="1"/>
    <col min="15367" max="15367" width="5" style="311" customWidth="1"/>
    <col min="15368" max="15368" width="77.83203125" style="311" customWidth="1"/>
    <col min="15369" max="15370" width="20" style="311" customWidth="1"/>
    <col min="15371" max="15371" width="1.66796875" style="311" customWidth="1"/>
    <col min="15372" max="15616" width="9.33203125" style="311" customWidth="1"/>
    <col min="15617" max="15617" width="8.33203125" style="311" customWidth="1"/>
    <col min="15618" max="15618" width="1.66796875" style="311" customWidth="1"/>
    <col min="15619" max="15620" width="5" style="311" customWidth="1"/>
    <col min="15621" max="15621" width="11.66015625" style="311" customWidth="1"/>
    <col min="15622" max="15622" width="9.16015625" style="311" customWidth="1"/>
    <col min="15623" max="15623" width="5" style="311" customWidth="1"/>
    <col min="15624" max="15624" width="77.83203125" style="311" customWidth="1"/>
    <col min="15625" max="15626" width="20" style="311" customWidth="1"/>
    <col min="15627" max="15627" width="1.66796875" style="311" customWidth="1"/>
    <col min="15628" max="15872" width="9.33203125" style="311" customWidth="1"/>
    <col min="15873" max="15873" width="8.33203125" style="311" customWidth="1"/>
    <col min="15874" max="15874" width="1.66796875" style="311" customWidth="1"/>
    <col min="15875" max="15876" width="5" style="311" customWidth="1"/>
    <col min="15877" max="15877" width="11.66015625" style="311" customWidth="1"/>
    <col min="15878" max="15878" width="9.16015625" style="311" customWidth="1"/>
    <col min="15879" max="15879" width="5" style="311" customWidth="1"/>
    <col min="15880" max="15880" width="77.83203125" style="311" customWidth="1"/>
    <col min="15881" max="15882" width="20" style="311" customWidth="1"/>
    <col min="15883" max="15883" width="1.66796875" style="311" customWidth="1"/>
    <col min="15884" max="16128" width="9.33203125" style="311" customWidth="1"/>
    <col min="16129" max="16129" width="8.33203125" style="311" customWidth="1"/>
    <col min="16130" max="16130" width="1.66796875" style="311" customWidth="1"/>
    <col min="16131" max="16132" width="5" style="311" customWidth="1"/>
    <col min="16133" max="16133" width="11.66015625" style="311" customWidth="1"/>
    <col min="16134" max="16134" width="9.16015625" style="311" customWidth="1"/>
    <col min="16135" max="16135" width="5" style="311" customWidth="1"/>
    <col min="16136" max="16136" width="77.83203125" style="311" customWidth="1"/>
    <col min="16137" max="16138" width="20" style="311" customWidth="1"/>
    <col min="16139" max="16139" width="1.66796875" style="311" customWidth="1"/>
    <col min="16140" max="16384" width="9.33203125" style="311" customWidth="1"/>
  </cols>
  <sheetData>
    <row r="1" ht="37.5" customHeight="1"/>
    <row r="2" spans="2:11" ht="7.5" customHeight="1">
      <c r="B2" s="312"/>
      <c r="C2" s="313"/>
      <c r="D2" s="313"/>
      <c r="E2" s="313"/>
      <c r="F2" s="313"/>
      <c r="G2" s="313"/>
      <c r="H2" s="313"/>
      <c r="I2" s="313"/>
      <c r="J2" s="313"/>
      <c r="K2" s="314"/>
    </row>
    <row r="3" spans="2:11" s="318" customFormat="1" ht="45" customHeight="1">
      <c r="B3" s="315"/>
      <c r="C3" s="316" t="s">
        <v>1297</v>
      </c>
      <c r="D3" s="316"/>
      <c r="E3" s="316"/>
      <c r="F3" s="316"/>
      <c r="G3" s="316"/>
      <c r="H3" s="316"/>
      <c r="I3" s="316"/>
      <c r="J3" s="316"/>
      <c r="K3" s="317"/>
    </row>
    <row r="4" spans="2:11" ht="25.5" customHeight="1">
      <c r="B4" s="319"/>
      <c r="C4" s="320" t="s">
        <v>1298</v>
      </c>
      <c r="D4" s="320"/>
      <c r="E4" s="320"/>
      <c r="F4" s="320"/>
      <c r="G4" s="320"/>
      <c r="H4" s="320"/>
      <c r="I4" s="320"/>
      <c r="J4" s="320"/>
      <c r="K4" s="321"/>
    </row>
    <row r="5" spans="2:11" ht="5.25" customHeight="1">
      <c r="B5" s="319"/>
      <c r="C5" s="322"/>
      <c r="D5" s="322"/>
      <c r="E5" s="322"/>
      <c r="F5" s="322"/>
      <c r="G5" s="322"/>
      <c r="H5" s="322"/>
      <c r="I5" s="322"/>
      <c r="J5" s="322"/>
      <c r="K5" s="321"/>
    </row>
    <row r="6" spans="2:11" ht="15" customHeight="1">
      <c r="B6" s="319"/>
      <c r="C6" s="323" t="s">
        <v>1299</v>
      </c>
      <c r="D6" s="323"/>
      <c r="E6" s="323"/>
      <c r="F6" s="323"/>
      <c r="G6" s="323"/>
      <c r="H6" s="323"/>
      <c r="I6" s="323"/>
      <c r="J6" s="323"/>
      <c r="K6" s="321"/>
    </row>
    <row r="7" spans="2:11" ht="15" customHeight="1">
      <c r="B7" s="324"/>
      <c r="C7" s="323" t="s">
        <v>1300</v>
      </c>
      <c r="D7" s="323"/>
      <c r="E7" s="323"/>
      <c r="F7" s="323"/>
      <c r="G7" s="323"/>
      <c r="H7" s="323"/>
      <c r="I7" s="323"/>
      <c r="J7" s="323"/>
      <c r="K7" s="321"/>
    </row>
    <row r="8" spans="2:11" ht="12.75" customHeight="1">
      <c r="B8" s="324"/>
      <c r="C8" s="325"/>
      <c r="D8" s="325"/>
      <c r="E8" s="325"/>
      <c r="F8" s="325"/>
      <c r="G8" s="325"/>
      <c r="H8" s="325"/>
      <c r="I8" s="325"/>
      <c r="J8" s="325"/>
      <c r="K8" s="321"/>
    </row>
    <row r="9" spans="2:11" ht="15" customHeight="1">
      <c r="B9" s="324"/>
      <c r="C9" s="323" t="s">
        <v>1301</v>
      </c>
      <c r="D9" s="323"/>
      <c r="E9" s="323"/>
      <c r="F9" s="323"/>
      <c r="G9" s="323"/>
      <c r="H9" s="323"/>
      <c r="I9" s="323"/>
      <c r="J9" s="323"/>
      <c r="K9" s="321"/>
    </row>
    <row r="10" spans="2:11" ht="15" customHeight="1">
      <c r="B10" s="324"/>
      <c r="C10" s="325"/>
      <c r="D10" s="323" t="s">
        <v>1302</v>
      </c>
      <c r="E10" s="323"/>
      <c r="F10" s="323"/>
      <c r="G10" s="323"/>
      <c r="H10" s="323"/>
      <c r="I10" s="323"/>
      <c r="J10" s="323"/>
      <c r="K10" s="321"/>
    </row>
    <row r="11" spans="2:11" ht="15" customHeight="1">
      <c r="B11" s="324"/>
      <c r="C11" s="326"/>
      <c r="D11" s="323" t="s">
        <v>1303</v>
      </c>
      <c r="E11" s="323"/>
      <c r="F11" s="323"/>
      <c r="G11" s="323"/>
      <c r="H11" s="323"/>
      <c r="I11" s="323"/>
      <c r="J11" s="323"/>
      <c r="K11" s="321"/>
    </row>
    <row r="12" spans="2:11" ht="12.75" customHeight="1">
      <c r="B12" s="324"/>
      <c r="C12" s="326"/>
      <c r="D12" s="326"/>
      <c r="E12" s="326"/>
      <c r="F12" s="326"/>
      <c r="G12" s="326"/>
      <c r="H12" s="326"/>
      <c r="I12" s="326"/>
      <c r="J12" s="326"/>
      <c r="K12" s="321"/>
    </row>
    <row r="13" spans="2:11" ht="15" customHeight="1">
      <c r="B13" s="324"/>
      <c r="C13" s="326"/>
      <c r="D13" s="323" t="s">
        <v>1304</v>
      </c>
      <c r="E13" s="323"/>
      <c r="F13" s="323"/>
      <c r="G13" s="323"/>
      <c r="H13" s="323"/>
      <c r="I13" s="323"/>
      <c r="J13" s="323"/>
      <c r="K13" s="321"/>
    </row>
    <row r="14" spans="2:11" ht="15" customHeight="1">
      <c r="B14" s="324"/>
      <c r="C14" s="326"/>
      <c r="D14" s="323" t="s">
        <v>1305</v>
      </c>
      <c r="E14" s="323"/>
      <c r="F14" s="323"/>
      <c r="G14" s="323"/>
      <c r="H14" s="323"/>
      <c r="I14" s="323"/>
      <c r="J14" s="323"/>
      <c r="K14" s="321"/>
    </row>
    <row r="15" spans="2:11" ht="15" customHeight="1">
      <c r="B15" s="324"/>
      <c r="C15" s="326"/>
      <c r="D15" s="323" t="s">
        <v>1306</v>
      </c>
      <c r="E15" s="323"/>
      <c r="F15" s="323"/>
      <c r="G15" s="323"/>
      <c r="H15" s="323"/>
      <c r="I15" s="323"/>
      <c r="J15" s="323"/>
      <c r="K15" s="321"/>
    </row>
    <row r="16" spans="2:11" ht="15" customHeight="1">
      <c r="B16" s="324"/>
      <c r="C16" s="326"/>
      <c r="D16" s="326"/>
      <c r="E16" s="327" t="s">
        <v>81</v>
      </c>
      <c r="F16" s="323" t="s">
        <v>1307</v>
      </c>
      <c r="G16" s="323"/>
      <c r="H16" s="323"/>
      <c r="I16" s="323"/>
      <c r="J16" s="323"/>
      <c r="K16" s="321"/>
    </row>
    <row r="17" spans="2:11" ht="15" customHeight="1">
      <c r="B17" s="324"/>
      <c r="C17" s="326"/>
      <c r="D17" s="326"/>
      <c r="E17" s="327" t="s">
        <v>87</v>
      </c>
      <c r="F17" s="323" t="s">
        <v>1308</v>
      </c>
      <c r="G17" s="323"/>
      <c r="H17" s="323"/>
      <c r="I17" s="323"/>
      <c r="J17" s="323"/>
      <c r="K17" s="321"/>
    </row>
    <row r="18" spans="2:11" ht="15" customHeight="1">
      <c r="B18" s="324"/>
      <c r="C18" s="326"/>
      <c r="D18" s="326"/>
      <c r="E18" s="327" t="s">
        <v>1309</v>
      </c>
      <c r="F18" s="323" t="s">
        <v>1310</v>
      </c>
      <c r="G18" s="323"/>
      <c r="H18" s="323"/>
      <c r="I18" s="323"/>
      <c r="J18" s="323"/>
      <c r="K18" s="321"/>
    </row>
    <row r="19" spans="2:11" ht="15" customHeight="1">
      <c r="B19" s="324"/>
      <c r="C19" s="326"/>
      <c r="D19" s="326"/>
      <c r="E19" s="327" t="s">
        <v>1311</v>
      </c>
      <c r="F19" s="323" t="s">
        <v>1312</v>
      </c>
      <c r="G19" s="323"/>
      <c r="H19" s="323"/>
      <c r="I19" s="323"/>
      <c r="J19" s="323"/>
      <c r="K19" s="321"/>
    </row>
    <row r="20" spans="2:11" ht="15" customHeight="1">
      <c r="B20" s="324"/>
      <c r="C20" s="326"/>
      <c r="D20" s="326"/>
      <c r="E20" s="327" t="s">
        <v>95</v>
      </c>
      <c r="F20" s="323" t="s">
        <v>1313</v>
      </c>
      <c r="G20" s="323"/>
      <c r="H20" s="323"/>
      <c r="I20" s="323"/>
      <c r="J20" s="323"/>
      <c r="K20" s="321"/>
    </row>
    <row r="21" spans="2:11" ht="15" customHeight="1">
      <c r="B21" s="324"/>
      <c r="C21" s="326"/>
      <c r="D21" s="326"/>
      <c r="E21" s="327" t="s">
        <v>1314</v>
      </c>
      <c r="F21" s="323" t="s">
        <v>1315</v>
      </c>
      <c r="G21" s="323"/>
      <c r="H21" s="323"/>
      <c r="I21" s="323"/>
      <c r="J21" s="323"/>
      <c r="K21" s="321"/>
    </row>
    <row r="22" spans="2:11" ht="12.75" customHeight="1">
      <c r="B22" s="324"/>
      <c r="C22" s="326"/>
      <c r="D22" s="326"/>
      <c r="E22" s="326"/>
      <c r="F22" s="326"/>
      <c r="G22" s="326"/>
      <c r="H22" s="326"/>
      <c r="I22" s="326"/>
      <c r="J22" s="326"/>
      <c r="K22" s="321"/>
    </row>
    <row r="23" spans="2:11" ht="15" customHeight="1">
      <c r="B23" s="324"/>
      <c r="C23" s="323" t="s">
        <v>1316</v>
      </c>
      <c r="D23" s="323"/>
      <c r="E23" s="323"/>
      <c r="F23" s="323"/>
      <c r="G23" s="323"/>
      <c r="H23" s="323"/>
      <c r="I23" s="323"/>
      <c r="J23" s="323"/>
      <c r="K23" s="321"/>
    </row>
    <row r="24" spans="2:11" ht="15" customHeight="1">
      <c r="B24" s="324"/>
      <c r="C24" s="323" t="s">
        <v>1317</v>
      </c>
      <c r="D24" s="323"/>
      <c r="E24" s="323"/>
      <c r="F24" s="323"/>
      <c r="G24" s="323"/>
      <c r="H24" s="323"/>
      <c r="I24" s="323"/>
      <c r="J24" s="323"/>
      <c r="K24" s="321"/>
    </row>
    <row r="25" spans="2:11" ht="15" customHeight="1">
      <c r="B25" s="324"/>
      <c r="C25" s="325"/>
      <c r="D25" s="323" t="s">
        <v>1318</v>
      </c>
      <c r="E25" s="323"/>
      <c r="F25" s="323"/>
      <c r="G25" s="323"/>
      <c r="H25" s="323"/>
      <c r="I25" s="323"/>
      <c r="J25" s="323"/>
      <c r="K25" s="321"/>
    </row>
    <row r="26" spans="2:11" ht="15" customHeight="1">
      <c r="B26" s="324"/>
      <c r="C26" s="326"/>
      <c r="D26" s="323" t="s">
        <v>1319</v>
      </c>
      <c r="E26" s="323"/>
      <c r="F26" s="323"/>
      <c r="G26" s="323"/>
      <c r="H26" s="323"/>
      <c r="I26" s="323"/>
      <c r="J26" s="323"/>
      <c r="K26" s="321"/>
    </row>
    <row r="27" spans="2:11" ht="12.75" customHeight="1">
      <c r="B27" s="324"/>
      <c r="C27" s="326"/>
      <c r="D27" s="326"/>
      <c r="E27" s="326"/>
      <c r="F27" s="326"/>
      <c r="G27" s="326"/>
      <c r="H27" s="326"/>
      <c r="I27" s="326"/>
      <c r="J27" s="326"/>
      <c r="K27" s="321"/>
    </row>
    <row r="28" spans="2:11" ht="15" customHeight="1">
      <c r="B28" s="324"/>
      <c r="C28" s="326"/>
      <c r="D28" s="323" t="s">
        <v>1320</v>
      </c>
      <c r="E28" s="323"/>
      <c r="F28" s="323"/>
      <c r="G28" s="323"/>
      <c r="H28" s="323"/>
      <c r="I28" s="323"/>
      <c r="J28" s="323"/>
      <c r="K28" s="321"/>
    </row>
    <row r="29" spans="2:11" ht="15" customHeight="1">
      <c r="B29" s="324"/>
      <c r="C29" s="326"/>
      <c r="D29" s="323" t="s">
        <v>1321</v>
      </c>
      <c r="E29" s="323"/>
      <c r="F29" s="323"/>
      <c r="G29" s="323"/>
      <c r="H29" s="323"/>
      <c r="I29" s="323"/>
      <c r="J29" s="323"/>
      <c r="K29" s="321"/>
    </row>
    <row r="30" spans="2:11" ht="12.75" customHeight="1">
      <c r="B30" s="324"/>
      <c r="C30" s="326"/>
      <c r="D30" s="326"/>
      <c r="E30" s="326"/>
      <c r="F30" s="326"/>
      <c r="G30" s="326"/>
      <c r="H30" s="326"/>
      <c r="I30" s="326"/>
      <c r="J30" s="326"/>
      <c r="K30" s="321"/>
    </row>
    <row r="31" spans="2:11" ht="15" customHeight="1">
      <c r="B31" s="324"/>
      <c r="C31" s="326"/>
      <c r="D31" s="323" t="s">
        <v>1322</v>
      </c>
      <c r="E31" s="323"/>
      <c r="F31" s="323"/>
      <c r="G31" s="323"/>
      <c r="H31" s="323"/>
      <c r="I31" s="323"/>
      <c r="J31" s="323"/>
      <c r="K31" s="321"/>
    </row>
    <row r="32" spans="2:11" ht="15" customHeight="1">
      <c r="B32" s="324"/>
      <c r="C32" s="326"/>
      <c r="D32" s="323" t="s">
        <v>1323</v>
      </c>
      <c r="E32" s="323"/>
      <c r="F32" s="323"/>
      <c r="G32" s="323"/>
      <c r="H32" s="323"/>
      <c r="I32" s="323"/>
      <c r="J32" s="323"/>
      <c r="K32" s="321"/>
    </row>
    <row r="33" spans="2:11" ht="15" customHeight="1">
      <c r="B33" s="324"/>
      <c r="C33" s="326"/>
      <c r="D33" s="323" t="s">
        <v>1324</v>
      </c>
      <c r="E33" s="323"/>
      <c r="F33" s="323"/>
      <c r="G33" s="323"/>
      <c r="H33" s="323"/>
      <c r="I33" s="323"/>
      <c r="J33" s="323"/>
      <c r="K33" s="321"/>
    </row>
    <row r="34" spans="2:11" ht="15" customHeight="1">
      <c r="B34" s="324"/>
      <c r="C34" s="326"/>
      <c r="D34" s="325"/>
      <c r="E34" s="328" t="s">
        <v>115</v>
      </c>
      <c r="F34" s="325"/>
      <c r="G34" s="323" t="s">
        <v>1325</v>
      </c>
      <c r="H34" s="323"/>
      <c r="I34" s="323"/>
      <c r="J34" s="323"/>
      <c r="K34" s="321"/>
    </row>
    <row r="35" spans="2:11" ht="30.75" customHeight="1">
      <c r="B35" s="324"/>
      <c r="C35" s="326"/>
      <c r="D35" s="325"/>
      <c r="E35" s="328" t="s">
        <v>1326</v>
      </c>
      <c r="F35" s="325"/>
      <c r="G35" s="323" t="s">
        <v>1327</v>
      </c>
      <c r="H35" s="323"/>
      <c r="I35" s="323"/>
      <c r="J35" s="323"/>
      <c r="K35" s="321"/>
    </row>
    <row r="36" spans="2:11" ht="15" customHeight="1">
      <c r="B36" s="324"/>
      <c r="C36" s="326"/>
      <c r="D36" s="325"/>
      <c r="E36" s="328" t="s">
        <v>56</v>
      </c>
      <c r="F36" s="325"/>
      <c r="G36" s="323" t="s">
        <v>1328</v>
      </c>
      <c r="H36" s="323"/>
      <c r="I36" s="323"/>
      <c r="J36" s="323"/>
      <c r="K36" s="321"/>
    </row>
    <row r="37" spans="2:11" ht="15" customHeight="1">
      <c r="B37" s="324"/>
      <c r="C37" s="326"/>
      <c r="D37" s="325"/>
      <c r="E37" s="328" t="s">
        <v>116</v>
      </c>
      <c r="F37" s="325"/>
      <c r="G37" s="323" t="s">
        <v>1329</v>
      </c>
      <c r="H37" s="323"/>
      <c r="I37" s="323"/>
      <c r="J37" s="323"/>
      <c r="K37" s="321"/>
    </row>
    <row r="38" spans="2:11" ht="15" customHeight="1">
      <c r="B38" s="324"/>
      <c r="C38" s="326"/>
      <c r="D38" s="325"/>
      <c r="E38" s="328" t="s">
        <v>117</v>
      </c>
      <c r="F38" s="325"/>
      <c r="G38" s="323" t="s">
        <v>1330</v>
      </c>
      <c r="H38" s="323"/>
      <c r="I38" s="323"/>
      <c r="J38" s="323"/>
      <c r="K38" s="321"/>
    </row>
    <row r="39" spans="2:11" ht="15" customHeight="1">
      <c r="B39" s="324"/>
      <c r="C39" s="326"/>
      <c r="D39" s="325"/>
      <c r="E39" s="328" t="s">
        <v>118</v>
      </c>
      <c r="F39" s="325"/>
      <c r="G39" s="323" t="s">
        <v>1331</v>
      </c>
      <c r="H39" s="323"/>
      <c r="I39" s="323"/>
      <c r="J39" s="323"/>
      <c r="K39" s="321"/>
    </row>
    <row r="40" spans="2:11" ht="15" customHeight="1">
      <c r="B40" s="324"/>
      <c r="C40" s="326"/>
      <c r="D40" s="325"/>
      <c r="E40" s="328" t="s">
        <v>1332</v>
      </c>
      <c r="F40" s="325"/>
      <c r="G40" s="323" t="s">
        <v>1333</v>
      </c>
      <c r="H40" s="323"/>
      <c r="I40" s="323"/>
      <c r="J40" s="323"/>
      <c r="K40" s="321"/>
    </row>
    <row r="41" spans="2:11" ht="15" customHeight="1">
      <c r="B41" s="324"/>
      <c r="C41" s="326"/>
      <c r="D41" s="325"/>
      <c r="E41" s="328"/>
      <c r="F41" s="325"/>
      <c r="G41" s="323" t="s">
        <v>1334</v>
      </c>
      <c r="H41" s="323"/>
      <c r="I41" s="323"/>
      <c r="J41" s="323"/>
      <c r="K41" s="321"/>
    </row>
    <row r="42" spans="2:11" ht="15" customHeight="1">
      <c r="B42" s="324"/>
      <c r="C42" s="326"/>
      <c r="D42" s="325"/>
      <c r="E42" s="328" t="s">
        <v>1335</v>
      </c>
      <c r="F42" s="325"/>
      <c r="G42" s="323" t="s">
        <v>1336</v>
      </c>
      <c r="H42" s="323"/>
      <c r="I42" s="323"/>
      <c r="J42" s="323"/>
      <c r="K42" s="321"/>
    </row>
    <row r="43" spans="2:11" ht="15" customHeight="1">
      <c r="B43" s="324"/>
      <c r="C43" s="326"/>
      <c r="D43" s="325"/>
      <c r="E43" s="328" t="s">
        <v>120</v>
      </c>
      <c r="F43" s="325"/>
      <c r="G43" s="323" t="s">
        <v>1337</v>
      </c>
      <c r="H43" s="323"/>
      <c r="I43" s="323"/>
      <c r="J43" s="323"/>
      <c r="K43" s="321"/>
    </row>
    <row r="44" spans="2:11" ht="12.75" customHeight="1">
      <c r="B44" s="324"/>
      <c r="C44" s="326"/>
      <c r="D44" s="325"/>
      <c r="E44" s="325"/>
      <c r="F44" s="325"/>
      <c r="G44" s="325"/>
      <c r="H44" s="325"/>
      <c r="I44" s="325"/>
      <c r="J44" s="325"/>
      <c r="K44" s="321"/>
    </row>
    <row r="45" spans="2:11" ht="15" customHeight="1">
      <c r="B45" s="324"/>
      <c r="C45" s="326"/>
      <c r="D45" s="323" t="s">
        <v>1338</v>
      </c>
      <c r="E45" s="323"/>
      <c r="F45" s="323"/>
      <c r="G45" s="323"/>
      <c r="H45" s="323"/>
      <c r="I45" s="323"/>
      <c r="J45" s="323"/>
      <c r="K45" s="321"/>
    </row>
    <row r="46" spans="2:11" ht="15" customHeight="1">
      <c r="B46" s="324"/>
      <c r="C46" s="326"/>
      <c r="D46" s="326"/>
      <c r="E46" s="323" t="s">
        <v>1339</v>
      </c>
      <c r="F46" s="323"/>
      <c r="G46" s="323"/>
      <c r="H46" s="323"/>
      <c r="I46" s="323"/>
      <c r="J46" s="323"/>
      <c r="K46" s="321"/>
    </row>
    <row r="47" spans="2:11" ht="15" customHeight="1">
      <c r="B47" s="324"/>
      <c r="C47" s="326"/>
      <c r="D47" s="326"/>
      <c r="E47" s="323" t="s">
        <v>1340</v>
      </c>
      <c r="F47" s="323"/>
      <c r="G47" s="323"/>
      <c r="H47" s="323"/>
      <c r="I47" s="323"/>
      <c r="J47" s="323"/>
      <c r="K47" s="321"/>
    </row>
    <row r="48" spans="2:11" ht="15" customHeight="1">
      <c r="B48" s="324"/>
      <c r="C48" s="326"/>
      <c r="D48" s="326"/>
      <c r="E48" s="323" t="s">
        <v>1341</v>
      </c>
      <c r="F48" s="323"/>
      <c r="G48" s="323"/>
      <c r="H48" s="323"/>
      <c r="I48" s="323"/>
      <c r="J48" s="323"/>
      <c r="K48" s="321"/>
    </row>
    <row r="49" spans="2:11" ht="15" customHeight="1">
      <c r="B49" s="324"/>
      <c r="C49" s="326"/>
      <c r="D49" s="323" t="s">
        <v>1342</v>
      </c>
      <c r="E49" s="323"/>
      <c r="F49" s="323"/>
      <c r="G49" s="323"/>
      <c r="H49" s="323"/>
      <c r="I49" s="323"/>
      <c r="J49" s="323"/>
      <c r="K49" s="321"/>
    </row>
    <row r="50" spans="2:11" ht="25.5" customHeight="1">
      <c r="B50" s="319"/>
      <c r="C50" s="320" t="s">
        <v>1343</v>
      </c>
      <c r="D50" s="320"/>
      <c r="E50" s="320"/>
      <c r="F50" s="320"/>
      <c r="G50" s="320"/>
      <c r="H50" s="320"/>
      <c r="I50" s="320"/>
      <c r="J50" s="320"/>
      <c r="K50" s="321"/>
    </row>
    <row r="51" spans="2:11" ht="5.25" customHeight="1">
      <c r="B51" s="319"/>
      <c r="C51" s="322"/>
      <c r="D51" s="322"/>
      <c r="E51" s="322"/>
      <c r="F51" s="322"/>
      <c r="G51" s="322"/>
      <c r="H51" s="322"/>
      <c r="I51" s="322"/>
      <c r="J51" s="322"/>
      <c r="K51" s="321"/>
    </row>
    <row r="52" spans="2:11" ht="15" customHeight="1">
      <c r="B52" s="319"/>
      <c r="C52" s="323" t="s">
        <v>1344</v>
      </c>
      <c r="D52" s="323"/>
      <c r="E52" s="323"/>
      <c r="F52" s="323"/>
      <c r="G52" s="323"/>
      <c r="H52" s="323"/>
      <c r="I52" s="323"/>
      <c r="J52" s="323"/>
      <c r="K52" s="321"/>
    </row>
    <row r="53" spans="2:11" ht="15" customHeight="1">
      <c r="B53" s="319"/>
      <c r="C53" s="323" t="s">
        <v>1345</v>
      </c>
      <c r="D53" s="323"/>
      <c r="E53" s="323"/>
      <c r="F53" s="323"/>
      <c r="G53" s="323"/>
      <c r="H53" s="323"/>
      <c r="I53" s="323"/>
      <c r="J53" s="323"/>
      <c r="K53" s="321"/>
    </row>
    <row r="54" spans="2:11" ht="12.75" customHeight="1">
      <c r="B54" s="319"/>
      <c r="C54" s="325"/>
      <c r="D54" s="325"/>
      <c r="E54" s="325"/>
      <c r="F54" s="325"/>
      <c r="G54" s="325"/>
      <c r="H54" s="325"/>
      <c r="I54" s="325"/>
      <c r="J54" s="325"/>
      <c r="K54" s="321"/>
    </row>
    <row r="55" spans="2:11" ht="15" customHeight="1">
      <c r="B55" s="319"/>
      <c r="C55" s="323" t="s">
        <v>1346</v>
      </c>
      <c r="D55" s="323"/>
      <c r="E55" s="323"/>
      <c r="F55" s="323"/>
      <c r="G55" s="323"/>
      <c r="H55" s="323"/>
      <c r="I55" s="323"/>
      <c r="J55" s="323"/>
      <c r="K55" s="321"/>
    </row>
    <row r="56" spans="2:11" ht="15" customHeight="1">
      <c r="B56" s="319"/>
      <c r="C56" s="326"/>
      <c r="D56" s="323" t="s">
        <v>1347</v>
      </c>
      <c r="E56" s="323"/>
      <c r="F56" s="323"/>
      <c r="G56" s="323"/>
      <c r="H56" s="323"/>
      <c r="I56" s="323"/>
      <c r="J56" s="323"/>
      <c r="K56" s="321"/>
    </row>
    <row r="57" spans="2:11" ht="15" customHeight="1">
      <c r="B57" s="319"/>
      <c r="C57" s="326"/>
      <c r="D57" s="323" t="s">
        <v>1348</v>
      </c>
      <c r="E57" s="323"/>
      <c r="F57" s="323"/>
      <c r="G57" s="323"/>
      <c r="H57" s="323"/>
      <c r="I57" s="323"/>
      <c r="J57" s="323"/>
      <c r="K57" s="321"/>
    </row>
    <row r="58" spans="2:11" ht="15" customHeight="1">
      <c r="B58" s="319"/>
      <c r="C58" s="326"/>
      <c r="D58" s="323" t="s">
        <v>1349</v>
      </c>
      <c r="E58" s="323"/>
      <c r="F58" s="323"/>
      <c r="G58" s="323"/>
      <c r="H58" s="323"/>
      <c r="I58" s="323"/>
      <c r="J58" s="323"/>
      <c r="K58" s="321"/>
    </row>
    <row r="59" spans="2:11" ht="15" customHeight="1">
      <c r="B59" s="319"/>
      <c r="C59" s="326"/>
      <c r="D59" s="323" t="s">
        <v>1350</v>
      </c>
      <c r="E59" s="323"/>
      <c r="F59" s="323"/>
      <c r="G59" s="323"/>
      <c r="H59" s="323"/>
      <c r="I59" s="323"/>
      <c r="J59" s="323"/>
      <c r="K59" s="321"/>
    </row>
    <row r="60" spans="2:11" ht="15" customHeight="1">
      <c r="B60" s="319"/>
      <c r="C60" s="326"/>
      <c r="D60" s="329" t="s">
        <v>1351</v>
      </c>
      <c r="E60" s="329"/>
      <c r="F60" s="329"/>
      <c r="G60" s="329"/>
      <c r="H60" s="329"/>
      <c r="I60" s="329"/>
      <c r="J60" s="329"/>
      <c r="K60" s="321"/>
    </row>
    <row r="61" spans="2:11" ht="15" customHeight="1">
      <c r="B61" s="319"/>
      <c r="C61" s="326"/>
      <c r="D61" s="323" t="s">
        <v>1352</v>
      </c>
      <c r="E61" s="323"/>
      <c r="F61" s="323"/>
      <c r="G61" s="323"/>
      <c r="H61" s="323"/>
      <c r="I61" s="323"/>
      <c r="J61" s="323"/>
      <c r="K61" s="321"/>
    </row>
    <row r="62" spans="2:11" ht="12.75" customHeight="1">
      <c r="B62" s="319"/>
      <c r="C62" s="326"/>
      <c r="D62" s="326"/>
      <c r="E62" s="330"/>
      <c r="F62" s="326"/>
      <c r="G62" s="326"/>
      <c r="H62" s="326"/>
      <c r="I62" s="326"/>
      <c r="J62" s="326"/>
      <c r="K62" s="321"/>
    </row>
    <row r="63" spans="2:11" ht="15" customHeight="1">
      <c r="B63" s="319"/>
      <c r="C63" s="326"/>
      <c r="D63" s="323" t="s">
        <v>1353</v>
      </c>
      <c r="E63" s="323"/>
      <c r="F63" s="323"/>
      <c r="G63" s="323"/>
      <c r="H63" s="323"/>
      <c r="I63" s="323"/>
      <c r="J63" s="323"/>
      <c r="K63" s="321"/>
    </row>
    <row r="64" spans="2:11" ht="15" customHeight="1">
      <c r="B64" s="319"/>
      <c r="C64" s="326"/>
      <c r="D64" s="329" t="s">
        <v>1354</v>
      </c>
      <c r="E64" s="329"/>
      <c r="F64" s="329"/>
      <c r="G64" s="329"/>
      <c r="H64" s="329"/>
      <c r="I64" s="329"/>
      <c r="J64" s="329"/>
      <c r="K64" s="321"/>
    </row>
    <row r="65" spans="2:11" ht="15" customHeight="1">
      <c r="B65" s="319"/>
      <c r="C65" s="326"/>
      <c r="D65" s="323" t="s">
        <v>1355</v>
      </c>
      <c r="E65" s="323"/>
      <c r="F65" s="323"/>
      <c r="G65" s="323"/>
      <c r="H65" s="323"/>
      <c r="I65" s="323"/>
      <c r="J65" s="323"/>
      <c r="K65" s="321"/>
    </row>
    <row r="66" spans="2:11" ht="15" customHeight="1">
      <c r="B66" s="319"/>
      <c r="C66" s="326"/>
      <c r="D66" s="323" t="s">
        <v>1356</v>
      </c>
      <c r="E66" s="323"/>
      <c r="F66" s="323"/>
      <c r="G66" s="323"/>
      <c r="H66" s="323"/>
      <c r="I66" s="323"/>
      <c r="J66" s="323"/>
      <c r="K66" s="321"/>
    </row>
    <row r="67" spans="2:11" ht="15" customHeight="1">
      <c r="B67" s="319"/>
      <c r="C67" s="326"/>
      <c r="D67" s="323" t="s">
        <v>1357</v>
      </c>
      <c r="E67" s="323"/>
      <c r="F67" s="323"/>
      <c r="G67" s="323"/>
      <c r="H67" s="323"/>
      <c r="I67" s="323"/>
      <c r="J67" s="323"/>
      <c r="K67" s="321"/>
    </row>
    <row r="68" spans="2:11" ht="15" customHeight="1">
      <c r="B68" s="319"/>
      <c r="C68" s="326"/>
      <c r="D68" s="323" t="s">
        <v>1358</v>
      </c>
      <c r="E68" s="323"/>
      <c r="F68" s="323"/>
      <c r="G68" s="323"/>
      <c r="H68" s="323"/>
      <c r="I68" s="323"/>
      <c r="J68" s="323"/>
      <c r="K68" s="321"/>
    </row>
    <row r="69" spans="2:11" ht="12.75" customHeight="1">
      <c r="B69" s="331"/>
      <c r="C69" s="332"/>
      <c r="D69" s="332"/>
      <c r="E69" s="332"/>
      <c r="F69" s="332"/>
      <c r="G69" s="332"/>
      <c r="H69" s="332"/>
      <c r="I69" s="332"/>
      <c r="J69" s="332"/>
      <c r="K69" s="333"/>
    </row>
    <row r="70" spans="2:11" ht="18.75" customHeight="1">
      <c r="B70" s="334"/>
      <c r="C70" s="334"/>
      <c r="D70" s="334"/>
      <c r="E70" s="334"/>
      <c r="F70" s="334"/>
      <c r="G70" s="334"/>
      <c r="H70" s="334"/>
      <c r="I70" s="334"/>
      <c r="J70" s="334"/>
      <c r="K70" s="335"/>
    </row>
    <row r="71" spans="2:11" ht="18.75" customHeight="1">
      <c r="B71" s="335"/>
      <c r="C71" s="335"/>
      <c r="D71" s="335"/>
      <c r="E71" s="335"/>
      <c r="F71" s="335"/>
      <c r="G71" s="335"/>
      <c r="H71" s="335"/>
      <c r="I71" s="335"/>
      <c r="J71" s="335"/>
      <c r="K71" s="335"/>
    </row>
    <row r="72" spans="2:11" ht="7.5" customHeight="1">
      <c r="B72" s="336"/>
      <c r="C72" s="337"/>
      <c r="D72" s="337"/>
      <c r="E72" s="337"/>
      <c r="F72" s="337"/>
      <c r="G72" s="337"/>
      <c r="H72" s="337"/>
      <c r="I72" s="337"/>
      <c r="J72" s="337"/>
      <c r="K72" s="338"/>
    </row>
    <row r="73" spans="2:11" ht="45" customHeight="1">
      <c r="B73" s="339"/>
      <c r="C73" s="340" t="s">
        <v>1296</v>
      </c>
      <c r="D73" s="340"/>
      <c r="E73" s="340"/>
      <c r="F73" s="340"/>
      <c r="G73" s="340"/>
      <c r="H73" s="340"/>
      <c r="I73" s="340"/>
      <c r="J73" s="340"/>
      <c r="K73" s="341"/>
    </row>
    <row r="74" spans="2:11" ht="17.25" customHeight="1">
      <c r="B74" s="339"/>
      <c r="C74" s="342" t="s">
        <v>1359</v>
      </c>
      <c r="D74" s="342"/>
      <c r="E74" s="342"/>
      <c r="F74" s="342" t="s">
        <v>1360</v>
      </c>
      <c r="G74" s="343"/>
      <c r="H74" s="342" t="s">
        <v>116</v>
      </c>
      <c r="I74" s="342" t="s">
        <v>60</v>
      </c>
      <c r="J74" s="342" t="s">
        <v>1361</v>
      </c>
      <c r="K74" s="341"/>
    </row>
    <row r="75" spans="2:11" ht="17.25" customHeight="1">
      <c r="B75" s="339"/>
      <c r="C75" s="344" t="s">
        <v>1362</v>
      </c>
      <c r="D75" s="344"/>
      <c r="E75" s="344"/>
      <c r="F75" s="345" t="s">
        <v>1363</v>
      </c>
      <c r="G75" s="346"/>
      <c r="H75" s="344"/>
      <c r="I75" s="344"/>
      <c r="J75" s="344" t="s">
        <v>1364</v>
      </c>
      <c r="K75" s="341"/>
    </row>
    <row r="76" spans="2:11" ht="5.25" customHeight="1">
      <c r="B76" s="339"/>
      <c r="C76" s="347"/>
      <c r="D76" s="347"/>
      <c r="E76" s="347"/>
      <c r="F76" s="347"/>
      <c r="G76" s="348"/>
      <c r="H76" s="347"/>
      <c r="I76" s="347"/>
      <c r="J76" s="347"/>
      <c r="K76" s="341"/>
    </row>
    <row r="77" spans="2:11" ht="15" customHeight="1">
      <c r="B77" s="339"/>
      <c r="C77" s="328" t="s">
        <v>56</v>
      </c>
      <c r="D77" s="347"/>
      <c r="E77" s="347"/>
      <c r="F77" s="349" t="s">
        <v>1365</v>
      </c>
      <c r="G77" s="348"/>
      <c r="H77" s="328" t="s">
        <v>1366</v>
      </c>
      <c r="I77" s="328" t="s">
        <v>1367</v>
      </c>
      <c r="J77" s="328">
        <v>20</v>
      </c>
      <c r="K77" s="341"/>
    </row>
    <row r="78" spans="2:11" ht="15" customHeight="1">
      <c r="B78" s="339"/>
      <c r="C78" s="328" t="s">
        <v>1368</v>
      </c>
      <c r="D78" s="328"/>
      <c r="E78" s="328"/>
      <c r="F78" s="349" t="s">
        <v>1365</v>
      </c>
      <c r="G78" s="348"/>
      <c r="H78" s="328" t="s">
        <v>1369</v>
      </c>
      <c r="I78" s="328" t="s">
        <v>1367</v>
      </c>
      <c r="J78" s="328">
        <v>120</v>
      </c>
      <c r="K78" s="341"/>
    </row>
    <row r="79" spans="2:11" ht="15" customHeight="1">
      <c r="B79" s="350"/>
      <c r="C79" s="328" t="s">
        <v>1370</v>
      </c>
      <c r="D79" s="328"/>
      <c r="E79" s="328"/>
      <c r="F79" s="349" t="s">
        <v>1371</v>
      </c>
      <c r="G79" s="348"/>
      <c r="H79" s="328" t="s">
        <v>1372</v>
      </c>
      <c r="I79" s="328" t="s">
        <v>1367</v>
      </c>
      <c r="J79" s="328">
        <v>50</v>
      </c>
      <c r="K79" s="341"/>
    </row>
    <row r="80" spans="2:11" ht="15" customHeight="1">
      <c r="B80" s="350"/>
      <c r="C80" s="328" t="s">
        <v>1373</v>
      </c>
      <c r="D80" s="328"/>
      <c r="E80" s="328"/>
      <c r="F80" s="349" t="s">
        <v>1365</v>
      </c>
      <c r="G80" s="348"/>
      <c r="H80" s="328" t="s">
        <v>1374</v>
      </c>
      <c r="I80" s="328" t="s">
        <v>1375</v>
      </c>
      <c r="J80" s="328"/>
      <c r="K80" s="341"/>
    </row>
    <row r="81" spans="2:11" ht="15" customHeight="1">
      <c r="B81" s="350"/>
      <c r="C81" s="351" t="s">
        <v>1376</v>
      </c>
      <c r="D81" s="351"/>
      <c r="E81" s="351"/>
      <c r="F81" s="352" t="s">
        <v>1371</v>
      </c>
      <c r="G81" s="351"/>
      <c r="H81" s="351" t="s">
        <v>1377</v>
      </c>
      <c r="I81" s="351" t="s">
        <v>1367</v>
      </c>
      <c r="J81" s="351">
        <v>15</v>
      </c>
      <c r="K81" s="341"/>
    </row>
    <row r="82" spans="2:11" ht="15" customHeight="1">
      <c r="B82" s="350"/>
      <c r="C82" s="351" t="s">
        <v>1378</v>
      </c>
      <c r="D82" s="351"/>
      <c r="E82" s="351"/>
      <c r="F82" s="352" t="s">
        <v>1371</v>
      </c>
      <c r="G82" s="351"/>
      <c r="H82" s="351" t="s">
        <v>1379</v>
      </c>
      <c r="I82" s="351" t="s">
        <v>1367</v>
      </c>
      <c r="J82" s="351">
        <v>15</v>
      </c>
      <c r="K82" s="341"/>
    </row>
    <row r="83" spans="2:11" ht="15" customHeight="1">
      <c r="B83" s="350"/>
      <c r="C83" s="351" t="s">
        <v>1380</v>
      </c>
      <c r="D83" s="351"/>
      <c r="E83" s="351"/>
      <c r="F83" s="352" t="s">
        <v>1371</v>
      </c>
      <c r="G83" s="351"/>
      <c r="H83" s="351" t="s">
        <v>1381</v>
      </c>
      <c r="I83" s="351" t="s">
        <v>1367</v>
      </c>
      <c r="J83" s="351">
        <v>20</v>
      </c>
      <c r="K83" s="341"/>
    </row>
    <row r="84" spans="2:11" ht="15" customHeight="1">
      <c r="B84" s="350"/>
      <c r="C84" s="351" t="s">
        <v>1382</v>
      </c>
      <c r="D84" s="351"/>
      <c r="E84" s="351"/>
      <c r="F84" s="352" t="s">
        <v>1371</v>
      </c>
      <c r="G84" s="351"/>
      <c r="H84" s="351" t="s">
        <v>1383</v>
      </c>
      <c r="I84" s="351" t="s">
        <v>1367</v>
      </c>
      <c r="J84" s="351">
        <v>20</v>
      </c>
      <c r="K84" s="341"/>
    </row>
    <row r="85" spans="2:11" ht="15" customHeight="1">
      <c r="B85" s="350"/>
      <c r="C85" s="328" t="s">
        <v>1384</v>
      </c>
      <c r="D85" s="328"/>
      <c r="E85" s="328"/>
      <c r="F85" s="349" t="s">
        <v>1371</v>
      </c>
      <c r="G85" s="348"/>
      <c r="H85" s="328" t="s">
        <v>1385</v>
      </c>
      <c r="I85" s="328" t="s">
        <v>1367</v>
      </c>
      <c r="J85" s="328">
        <v>50</v>
      </c>
      <c r="K85" s="341"/>
    </row>
    <row r="86" spans="2:11" ht="15" customHeight="1">
      <c r="B86" s="350"/>
      <c r="C86" s="328" t="s">
        <v>1386</v>
      </c>
      <c r="D86" s="328"/>
      <c r="E86" s="328"/>
      <c r="F86" s="349" t="s">
        <v>1371</v>
      </c>
      <c r="G86" s="348"/>
      <c r="H86" s="328" t="s">
        <v>1387</v>
      </c>
      <c r="I86" s="328" t="s">
        <v>1367</v>
      </c>
      <c r="J86" s="328">
        <v>20</v>
      </c>
      <c r="K86" s="341"/>
    </row>
    <row r="87" spans="2:11" ht="15" customHeight="1">
      <c r="B87" s="350"/>
      <c r="C87" s="328" t="s">
        <v>1388</v>
      </c>
      <c r="D87" s="328"/>
      <c r="E87" s="328"/>
      <c r="F87" s="349" t="s">
        <v>1371</v>
      </c>
      <c r="G87" s="348"/>
      <c r="H87" s="328" t="s">
        <v>1389</v>
      </c>
      <c r="I87" s="328" t="s">
        <v>1367</v>
      </c>
      <c r="J87" s="328">
        <v>20</v>
      </c>
      <c r="K87" s="341"/>
    </row>
    <row r="88" spans="2:11" ht="15" customHeight="1">
      <c r="B88" s="350"/>
      <c r="C88" s="328" t="s">
        <v>1390</v>
      </c>
      <c r="D88" s="328"/>
      <c r="E88" s="328"/>
      <c r="F88" s="349" t="s">
        <v>1371</v>
      </c>
      <c r="G88" s="348"/>
      <c r="H88" s="328" t="s">
        <v>1391</v>
      </c>
      <c r="I88" s="328" t="s">
        <v>1367</v>
      </c>
      <c r="J88" s="328">
        <v>50</v>
      </c>
      <c r="K88" s="341"/>
    </row>
    <row r="89" spans="2:11" ht="15" customHeight="1">
      <c r="B89" s="350"/>
      <c r="C89" s="328" t="s">
        <v>1392</v>
      </c>
      <c r="D89" s="328"/>
      <c r="E89" s="328"/>
      <c r="F89" s="349" t="s">
        <v>1371</v>
      </c>
      <c r="G89" s="348"/>
      <c r="H89" s="328" t="s">
        <v>1392</v>
      </c>
      <c r="I89" s="328" t="s">
        <v>1367</v>
      </c>
      <c r="J89" s="328">
        <v>50</v>
      </c>
      <c r="K89" s="341"/>
    </row>
    <row r="90" spans="2:11" ht="15" customHeight="1">
      <c r="B90" s="350"/>
      <c r="C90" s="328" t="s">
        <v>121</v>
      </c>
      <c r="D90" s="328"/>
      <c r="E90" s="328"/>
      <c r="F90" s="349" t="s">
        <v>1371</v>
      </c>
      <c r="G90" s="348"/>
      <c r="H90" s="328" t="s">
        <v>1393</v>
      </c>
      <c r="I90" s="328" t="s">
        <v>1367</v>
      </c>
      <c r="J90" s="328">
        <v>255</v>
      </c>
      <c r="K90" s="341"/>
    </row>
    <row r="91" spans="2:11" ht="15" customHeight="1">
      <c r="B91" s="350"/>
      <c r="C91" s="328" t="s">
        <v>1394</v>
      </c>
      <c r="D91" s="328"/>
      <c r="E91" s="328"/>
      <c r="F91" s="349" t="s">
        <v>1365</v>
      </c>
      <c r="G91" s="348"/>
      <c r="H91" s="328" t="s">
        <v>1395</v>
      </c>
      <c r="I91" s="328" t="s">
        <v>1396</v>
      </c>
      <c r="J91" s="328"/>
      <c r="K91" s="341"/>
    </row>
    <row r="92" spans="2:11" ht="15" customHeight="1">
      <c r="B92" s="350"/>
      <c r="C92" s="328" t="s">
        <v>1397</v>
      </c>
      <c r="D92" s="328"/>
      <c r="E92" s="328"/>
      <c r="F92" s="349" t="s">
        <v>1365</v>
      </c>
      <c r="G92" s="348"/>
      <c r="H92" s="328" t="s">
        <v>1398</v>
      </c>
      <c r="I92" s="328" t="s">
        <v>1399</v>
      </c>
      <c r="J92" s="328"/>
      <c r="K92" s="341"/>
    </row>
    <row r="93" spans="2:11" ht="15" customHeight="1">
      <c r="B93" s="350"/>
      <c r="C93" s="328" t="s">
        <v>1400</v>
      </c>
      <c r="D93" s="328"/>
      <c r="E93" s="328"/>
      <c r="F93" s="349" t="s">
        <v>1365</v>
      </c>
      <c r="G93" s="348"/>
      <c r="H93" s="328" t="s">
        <v>1400</v>
      </c>
      <c r="I93" s="328" t="s">
        <v>1399</v>
      </c>
      <c r="J93" s="328"/>
      <c r="K93" s="341"/>
    </row>
    <row r="94" spans="2:11" ht="15" customHeight="1">
      <c r="B94" s="350"/>
      <c r="C94" s="328" t="s">
        <v>41</v>
      </c>
      <c r="D94" s="328"/>
      <c r="E94" s="328"/>
      <c r="F94" s="349" t="s">
        <v>1365</v>
      </c>
      <c r="G94" s="348"/>
      <c r="H94" s="328" t="s">
        <v>1401</v>
      </c>
      <c r="I94" s="328" t="s">
        <v>1399</v>
      </c>
      <c r="J94" s="328"/>
      <c r="K94" s="341"/>
    </row>
    <row r="95" spans="2:11" ht="15" customHeight="1">
      <c r="B95" s="350"/>
      <c r="C95" s="328" t="s">
        <v>51</v>
      </c>
      <c r="D95" s="328"/>
      <c r="E95" s="328"/>
      <c r="F95" s="349" t="s">
        <v>1365</v>
      </c>
      <c r="G95" s="348"/>
      <c r="H95" s="328" t="s">
        <v>1402</v>
      </c>
      <c r="I95" s="328" t="s">
        <v>1399</v>
      </c>
      <c r="J95" s="328"/>
      <c r="K95" s="341"/>
    </row>
    <row r="96" spans="2:11" ht="15" customHeight="1">
      <c r="B96" s="353"/>
      <c r="C96" s="354"/>
      <c r="D96" s="354"/>
      <c r="E96" s="354"/>
      <c r="F96" s="354"/>
      <c r="G96" s="354"/>
      <c r="H96" s="354"/>
      <c r="I96" s="354"/>
      <c r="J96" s="354"/>
      <c r="K96" s="355"/>
    </row>
    <row r="97" spans="2:11" ht="18.75" customHeight="1">
      <c r="B97" s="356"/>
      <c r="C97" s="357"/>
      <c r="D97" s="357"/>
      <c r="E97" s="357"/>
      <c r="F97" s="357"/>
      <c r="G97" s="357"/>
      <c r="H97" s="357"/>
      <c r="I97" s="357"/>
      <c r="J97" s="357"/>
      <c r="K97" s="356"/>
    </row>
    <row r="98" spans="2:11" ht="18.75" customHeight="1">
      <c r="B98" s="335"/>
      <c r="C98" s="335"/>
      <c r="D98" s="335"/>
      <c r="E98" s="335"/>
      <c r="F98" s="335"/>
      <c r="G98" s="335"/>
      <c r="H98" s="335"/>
      <c r="I98" s="335"/>
      <c r="J98" s="335"/>
      <c r="K98" s="335"/>
    </row>
    <row r="99" spans="2:11" ht="7.5" customHeight="1">
      <c r="B99" s="336"/>
      <c r="C99" s="337"/>
      <c r="D99" s="337"/>
      <c r="E99" s="337"/>
      <c r="F99" s="337"/>
      <c r="G99" s="337"/>
      <c r="H99" s="337"/>
      <c r="I99" s="337"/>
      <c r="J99" s="337"/>
      <c r="K99" s="338"/>
    </row>
    <row r="100" spans="2:11" ht="45" customHeight="1">
      <c r="B100" s="339"/>
      <c r="C100" s="340" t="s">
        <v>1403</v>
      </c>
      <c r="D100" s="340"/>
      <c r="E100" s="340"/>
      <c r="F100" s="340"/>
      <c r="G100" s="340"/>
      <c r="H100" s="340"/>
      <c r="I100" s="340"/>
      <c r="J100" s="340"/>
      <c r="K100" s="341"/>
    </row>
    <row r="101" spans="2:11" ht="17.25" customHeight="1">
      <c r="B101" s="339"/>
      <c r="C101" s="342" t="s">
        <v>1359</v>
      </c>
      <c r="D101" s="342"/>
      <c r="E101" s="342"/>
      <c r="F101" s="342" t="s">
        <v>1360</v>
      </c>
      <c r="G101" s="343"/>
      <c r="H101" s="342" t="s">
        <v>116</v>
      </c>
      <c r="I101" s="342" t="s">
        <v>60</v>
      </c>
      <c r="J101" s="342" t="s">
        <v>1361</v>
      </c>
      <c r="K101" s="341"/>
    </row>
    <row r="102" spans="2:11" ht="17.25" customHeight="1">
      <c r="B102" s="339"/>
      <c r="C102" s="344" t="s">
        <v>1362</v>
      </c>
      <c r="D102" s="344"/>
      <c r="E102" s="344"/>
      <c r="F102" s="345" t="s">
        <v>1363</v>
      </c>
      <c r="G102" s="346"/>
      <c r="H102" s="344"/>
      <c r="I102" s="344"/>
      <c r="J102" s="344" t="s">
        <v>1364</v>
      </c>
      <c r="K102" s="341"/>
    </row>
    <row r="103" spans="2:11" ht="5.25" customHeight="1">
      <c r="B103" s="339"/>
      <c r="C103" s="342"/>
      <c r="D103" s="342"/>
      <c r="E103" s="342"/>
      <c r="F103" s="342"/>
      <c r="G103" s="358"/>
      <c r="H103" s="342"/>
      <c r="I103" s="342"/>
      <c r="J103" s="342"/>
      <c r="K103" s="341"/>
    </row>
    <row r="104" spans="2:11" ht="15" customHeight="1">
      <c r="B104" s="339"/>
      <c r="C104" s="328" t="s">
        <v>56</v>
      </c>
      <c r="D104" s="347"/>
      <c r="E104" s="347"/>
      <c r="F104" s="349" t="s">
        <v>1365</v>
      </c>
      <c r="G104" s="358"/>
      <c r="H104" s="328" t="s">
        <v>1404</v>
      </c>
      <c r="I104" s="328" t="s">
        <v>1367</v>
      </c>
      <c r="J104" s="328">
        <v>20</v>
      </c>
      <c r="K104" s="341"/>
    </row>
    <row r="105" spans="2:11" ht="15" customHeight="1">
      <c r="B105" s="339"/>
      <c r="C105" s="328" t="s">
        <v>1368</v>
      </c>
      <c r="D105" s="328"/>
      <c r="E105" s="328"/>
      <c r="F105" s="349" t="s">
        <v>1365</v>
      </c>
      <c r="G105" s="328"/>
      <c r="H105" s="328" t="s">
        <v>1404</v>
      </c>
      <c r="I105" s="328" t="s">
        <v>1367</v>
      </c>
      <c r="J105" s="328">
        <v>120</v>
      </c>
      <c r="K105" s="341"/>
    </row>
    <row r="106" spans="2:11" ht="15" customHeight="1">
      <c r="B106" s="350"/>
      <c r="C106" s="328" t="s">
        <v>1370</v>
      </c>
      <c r="D106" s="328"/>
      <c r="E106" s="328"/>
      <c r="F106" s="349" t="s">
        <v>1371</v>
      </c>
      <c r="G106" s="328"/>
      <c r="H106" s="328" t="s">
        <v>1404</v>
      </c>
      <c r="I106" s="328" t="s">
        <v>1367</v>
      </c>
      <c r="J106" s="328">
        <v>50</v>
      </c>
      <c r="K106" s="341"/>
    </row>
    <row r="107" spans="2:11" ht="15" customHeight="1">
      <c r="B107" s="350"/>
      <c r="C107" s="328" t="s">
        <v>1373</v>
      </c>
      <c r="D107" s="328"/>
      <c r="E107" s="328"/>
      <c r="F107" s="349" t="s">
        <v>1365</v>
      </c>
      <c r="G107" s="328"/>
      <c r="H107" s="328" t="s">
        <v>1404</v>
      </c>
      <c r="I107" s="328" t="s">
        <v>1375</v>
      </c>
      <c r="J107" s="328"/>
      <c r="K107" s="341"/>
    </row>
    <row r="108" spans="2:11" ht="15" customHeight="1">
      <c r="B108" s="350"/>
      <c r="C108" s="328" t="s">
        <v>1384</v>
      </c>
      <c r="D108" s="328"/>
      <c r="E108" s="328"/>
      <c r="F108" s="349" t="s">
        <v>1371</v>
      </c>
      <c r="G108" s="328"/>
      <c r="H108" s="328" t="s">
        <v>1404</v>
      </c>
      <c r="I108" s="328" t="s">
        <v>1367</v>
      </c>
      <c r="J108" s="328">
        <v>50</v>
      </c>
      <c r="K108" s="341"/>
    </row>
    <row r="109" spans="2:11" ht="15" customHeight="1">
      <c r="B109" s="350"/>
      <c r="C109" s="328" t="s">
        <v>1392</v>
      </c>
      <c r="D109" s="328"/>
      <c r="E109" s="328"/>
      <c r="F109" s="349" t="s">
        <v>1371</v>
      </c>
      <c r="G109" s="328"/>
      <c r="H109" s="328" t="s">
        <v>1404</v>
      </c>
      <c r="I109" s="328" t="s">
        <v>1367</v>
      </c>
      <c r="J109" s="328">
        <v>50</v>
      </c>
      <c r="K109" s="341"/>
    </row>
    <row r="110" spans="2:11" ht="15" customHeight="1">
      <c r="B110" s="350"/>
      <c r="C110" s="328" t="s">
        <v>1390</v>
      </c>
      <c r="D110" s="328"/>
      <c r="E110" s="328"/>
      <c r="F110" s="349" t="s">
        <v>1371</v>
      </c>
      <c r="G110" s="328"/>
      <c r="H110" s="328" t="s">
        <v>1404</v>
      </c>
      <c r="I110" s="328" t="s">
        <v>1367</v>
      </c>
      <c r="J110" s="328">
        <v>50</v>
      </c>
      <c r="K110" s="341"/>
    </row>
    <row r="111" spans="2:11" ht="15" customHeight="1">
      <c r="B111" s="350"/>
      <c r="C111" s="328" t="s">
        <v>56</v>
      </c>
      <c r="D111" s="328"/>
      <c r="E111" s="328"/>
      <c r="F111" s="349" t="s">
        <v>1365</v>
      </c>
      <c r="G111" s="328"/>
      <c r="H111" s="328" t="s">
        <v>1405</v>
      </c>
      <c r="I111" s="328" t="s">
        <v>1367</v>
      </c>
      <c r="J111" s="328">
        <v>20</v>
      </c>
      <c r="K111" s="341"/>
    </row>
    <row r="112" spans="2:11" ht="15" customHeight="1">
      <c r="B112" s="350"/>
      <c r="C112" s="328" t="s">
        <v>1406</v>
      </c>
      <c r="D112" s="328"/>
      <c r="E112" s="328"/>
      <c r="F112" s="349" t="s">
        <v>1365</v>
      </c>
      <c r="G112" s="328"/>
      <c r="H112" s="328" t="s">
        <v>1407</v>
      </c>
      <c r="I112" s="328" t="s">
        <v>1367</v>
      </c>
      <c r="J112" s="328">
        <v>120</v>
      </c>
      <c r="K112" s="341"/>
    </row>
    <row r="113" spans="2:11" ht="15" customHeight="1">
      <c r="B113" s="350"/>
      <c r="C113" s="328" t="s">
        <v>41</v>
      </c>
      <c r="D113" s="328"/>
      <c r="E113" s="328"/>
      <c r="F113" s="349" t="s">
        <v>1365</v>
      </c>
      <c r="G113" s="328"/>
      <c r="H113" s="328" t="s">
        <v>1408</v>
      </c>
      <c r="I113" s="328" t="s">
        <v>1399</v>
      </c>
      <c r="J113" s="328"/>
      <c r="K113" s="341"/>
    </row>
    <row r="114" spans="2:11" ht="15" customHeight="1">
      <c r="B114" s="350"/>
      <c r="C114" s="328" t="s">
        <v>51</v>
      </c>
      <c r="D114" s="328"/>
      <c r="E114" s="328"/>
      <c r="F114" s="349" t="s">
        <v>1365</v>
      </c>
      <c r="G114" s="328"/>
      <c r="H114" s="328" t="s">
        <v>1409</v>
      </c>
      <c r="I114" s="328" t="s">
        <v>1399</v>
      </c>
      <c r="J114" s="328"/>
      <c r="K114" s="341"/>
    </row>
    <row r="115" spans="2:11" ht="15" customHeight="1">
      <c r="B115" s="350"/>
      <c r="C115" s="328" t="s">
        <v>60</v>
      </c>
      <c r="D115" s="328"/>
      <c r="E115" s="328"/>
      <c r="F115" s="349" t="s">
        <v>1365</v>
      </c>
      <c r="G115" s="328"/>
      <c r="H115" s="328" t="s">
        <v>1410</v>
      </c>
      <c r="I115" s="328" t="s">
        <v>1411</v>
      </c>
      <c r="J115" s="328"/>
      <c r="K115" s="341"/>
    </row>
    <row r="116" spans="2:11" ht="15" customHeight="1">
      <c r="B116" s="353"/>
      <c r="C116" s="359"/>
      <c r="D116" s="359"/>
      <c r="E116" s="359"/>
      <c r="F116" s="359"/>
      <c r="G116" s="359"/>
      <c r="H116" s="359"/>
      <c r="I116" s="359"/>
      <c r="J116" s="359"/>
      <c r="K116" s="355"/>
    </row>
    <row r="117" spans="2:11" ht="18.75" customHeight="1">
      <c r="B117" s="360"/>
      <c r="C117" s="325"/>
      <c r="D117" s="325"/>
      <c r="E117" s="325"/>
      <c r="F117" s="361"/>
      <c r="G117" s="325"/>
      <c r="H117" s="325"/>
      <c r="I117" s="325"/>
      <c r="J117" s="325"/>
      <c r="K117" s="360"/>
    </row>
    <row r="118" spans="2:11" ht="18.75" customHeight="1">
      <c r="B118" s="335"/>
      <c r="C118" s="335"/>
      <c r="D118" s="335"/>
      <c r="E118" s="335"/>
      <c r="F118" s="335"/>
      <c r="G118" s="335"/>
      <c r="H118" s="335"/>
      <c r="I118" s="335"/>
      <c r="J118" s="335"/>
      <c r="K118" s="335"/>
    </row>
    <row r="119" spans="2:11" ht="7.5" customHeight="1">
      <c r="B119" s="362"/>
      <c r="C119" s="363"/>
      <c r="D119" s="363"/>
      <c r="E119" s="363"/>
      <c r="F119" s="363"/>
      <c r="G119" s="363"/>
      <c r="H119" s="363"/>
      <c r="I119" s="363"/>
      <c r="J119" s="363"/>
      <c r="K119" s="364"/>
    </row>
    <row r="120" spans="2:11" ht="45" customHeight="1">
      <c r="B120" s="365"/>
      <c r="C120" s="316" t="s">
        <v>1412</v>
      </c>
      <c r="D120" s="316"/>
      <c r="E120" s="316"/>
      <c r="F120" s="316"/>
      <c r="G120" s="316"/>
      <c r="H120" s="316"/>
      <c r="I120" s="316"/>
      <c r="J120" s="316"/>
      <c r="K120" s="366"/>
    </row>
    <row r="121" spans="2:11" ht="17.25" customHeight="1">
      <c r="B121" s="367"/>
      <c r="C121" s="342" t="s">
        <v>1359</v>
      </c>
      <c r="D121" s="342"/>
      <c r="E121" s="342"/>
      <c r="F121" s="342" t="s">
        <v>1360</v>
      </c>
      <c r="G121" s="343"/>
      <c r="H121" s="342" t="s">
        <v>116</v>
      </c>
      <c r="I121" s="342" t="s">
        <v>60</v>
      </c>
      <c r="J121" s="342" t="s">
        <v>1361</v>
      </c>
      <c r="K121" s="368"/>
    </row>
    <row r="122" spans="2:11" ht="17.25" customHeight="1">
      <c r="B122" s="367"/>
      <c r="C122" s="344" t="s">
        <v>1362</v>
      </c>
      <c r="D122" s="344"/>
      <c r="E122" s="344"/>
      <c r="F122" s="345" t="s">
        <v>1363</v>
      </c>
      <c r="G122" s="346"/>
      <c r="H122" s="344"/>
      <c r="I122" s="344"/>
      <c r="J122" s="344" t="s">
        <v>1364</v>
      </c>
      <c r="K122" s="368"/>
    </row>
    <row r="123" spans="2:11" ht="5.25" customHeight="1">
      <c r="B123" s="369"/>
      <c r="C123" s="347"/>
      <c r="D123" s="347"/>
      <c r="E123" s="347"/>
      <c r="F123" s="347"/>
      <c r="G123" s="328"/>
      <c r="H123" s="347"/>
      <c r="I123" s="347"/>
      <c r="J123" s="347"/>
      <c r="K123" s="370"/>
    </row>
    <row r="124" spans="2:11" ht="15" customHeight="1">
      <c r="B124" s="369"/>
      <c r="C124" s="328" t="s">
        <v>1368</v>
      </c>
      <c r="D124" s="347"/>
      <c r="E124" s="347"/>
      <c r="F124" s="349" t="s">
        <v>1365</v>
      </c>
      <c r="G124" s="328"/>
      <c r="H124" s="328" t="s">
        <v>1404</v>
      </c>
      <c r="I124" s="328" t="s">
        <v>1367</v>
      </c>
      <c r="J124" s="328">
        <v>120</v>
      </c>
      <c r="K124" s="371"/>
    </row>
    <row r="125" spans="2:11" ht="15" customHeight="1">
      <c r="B125" s="369"/>
      <c r="C125" s="328" t="s">
        <v>1413</v>
      </c>
      <c r="D125" s="328"/>
      <c r="E125" s="328"/>
      <c r="F125" s="349" t="s">
        <v>1365</v>
      </c>
      <c r="G125" s="328"/>
      <c r="H125" s="328" t="s">
        <v>1414</v>
      </c>
      <c r="I125" s="328" t="s">
        <v>1367</v>
      </c>
      <c r="J125" s="328" t="s">
        <v>1415</v>
      </c>
      <c r="K125" s="371"/>
    </row>
    <row r="126" spans="2:11" ht="15" customHeight="1">
      <c r="B126" s="369"/>
      <c r="C126" s="328" t="s">
        <v>1314</v>
      </c>
      <c r="D126" s="328"/>
      <c r="E126" s="328"/>
      <c r="F126" s="349" t="s">
        <v>1365</v>
      </c>
      <c r="G126" s="328"/>
      <c r="H126" s="328" t="s">
        <v>1416</v>
      </c>
      <c r="I126" s="328" t="s">
        <v>1367</v>
      </c>
      <c r="J126" s="328" t="s">
        <v>1415</v>
      </c>
      <c r="K126" s="371"/>
    </row>
    <row r="127" spans="2:11" ht="15" customHeight="1">
      <c r="B127" s="369"/>
      <c r="C127" s="328" t="s">
        <v>1376</v>
      </c>
      <c r="D127" s="328"/>
      <c r="E127" s="328"/>
      <c r="F127" s="349" t="s">
        <v>1371</v>
      </c>
      <c r="G127" s="328"/>
      <c r="H127" s="328" t="s">
        <v>1377</v>
      </c>
      <c r="I127" s="328" t="s">
        <v>1367</v>
      </c>
      <c r="J127" s="328">
        <v>15</v>
      </c>
      <c r="K127" s="371"/>
    </row>
    <row r="128" spans="2:11" ht="15" customHeight="1">
      <c r="B128" s="369"/>
      <c r="C128" s="351" t="s">
        <v>1378</v>
      </c>
      <c r="D128" s="351"/>
      <c r="E128" s="351"/>
      <c r="F128" s="352" t="s">
        <v>1371</v>
      </c>
      <c r="G128" s="351"/>
      <c r="H128" s="351" t="s">
        <v>1379</v>
      </c>
      <c r="I128" s="351" t="s">
        <v>1367</v>
      </c>
      <c r="J128" s="351">
        <v>15</v>
      </c>
      <c r="K128" s="371"/>
    </row>
    <row r="129" spans="2:11" ht="15" customHeight="1">
      <c r="B129" s="369"/>
      <c r="C129" s="351" t="s">
        <v>1380</v>
      </c>
      <c r="D129" s="351"/>
      <c r="E129" s="351"/>
      <c r="F129" s="352" t="s">
        <v>1371</v>
      </c>
      <c r="G129" s="351"/>
      <c r="H129" s="351" t="s">
        <v>1381</v>
      </c>
      <c r="I129" s="351" t="s">
        <v>1367</v>
      </c>
      <c r="J129" s="351">
        <v>20</v>
      </c>
      <c r="K129" s="371"/>
    </row>
    <row r="130" spans="2:11" ht="15" customHeight="1">
      <c r="B130" s="369"/>
      <c r="C130" s="351" t="s">
        <v>1382</v>
      </c>
      <c r="D130" s="351"/>
      <c r="E130" s="351"/>
      <c r="F130" s="352" t="s">
        <v>1371</v>
      </c>
      <c r="G130" s="351"/>
      <c r="H130" s="351" t="s">
        <v>1383</v>
      </c>
      <c r="I130" s="351" t="s">
        <v>1367</v>
      </c>
      <c r="J130" s="351">
        <v>20</v>
      </c>
      <c r="K130" s="371"/>
    </row>
    <row r="131" spans="2:11" ht="15" customHeight="1">
      <c r="B131" s="369"/>
      <c r="C131" s="328" t="s">
        <v>1370</v>
      </c>
      <c r="D131" s="328"/>
      <c r="E131" s="328"/>
      <c r="F131" s="349" t="s">
        <v>1371</v>
      </c>
      <c r="G131" s="328"/>
      <c r="H131" s="328" t="s">
        <v>1404</v>
      </c>
      <c r="I131" s="328" t="s">
        <v>1367</v>
      </c>
      <c r="J131" s="328">
        <v>50</v>
      </c>
      <c r="K131" s="371"/>
    </row>
    <row r="132" spans="2:11" ht="15" customHeight="1">
      <c r="B132" s="369"/>
      <c r="C132" s="328" t="s">
        <v>1384</v>
      </c>
      <c r="D132" s="328"/>
      <c r="E132" s="328"/>
      <c r="F132" s="349" t="s">
        <v>1371</v>
      </c>
      <c r="G132" s="328"/>
      <c r="H132" s="328" t="s">
        <v>1404</v>
      </c>
      <c r="I132" s="328" t="s">
        <v>1367</v>
      </c>
      <c r="J132" s="328">
        <v>50</v>
      </c>
      <c r="K132" s="371"/>
    </row>
    <row r="133" spans="2:11" ht="15" customHeight="1">
      <c r="B133" s="369"/>
      <c r="C133" s="328" t="s">
        <v>1390</v>
      </c>
      <c r="D133" s="328"/>
      <c r="E133" s="328"/>
      <c r="F133" s="349" t="s">
        <v>1371</v>
      </c>
      <c r="G133" s="328"/>
      <c r="H133" s="328" t="s">
        <v>1404</v>
      </c>
      <c r="I133" s="328" t="s">
        <v>1367</v>
      </c>
      <c r="J133" s="328">
        <v>50</v>
      </c>
      <c r="K133" s="371"/>
    </row>
    <row r="134" spans="2:11" ht="15" customHeight="1">
      <c r="B134" s="369"/>
      <c r="C134" s="328" t="s">
        <v>1392</v>
      </c>
      <c r="D134" s="328"/>
      <c r="E134" s="328"/>
      <c r="F134" s="349" t="s">
        <v>1371</v>
      </c>
      <c r="G134" s="328"/>
      <c r="H134" s="328" t="s">
        <v>1404</v>
      </c>
      <c r="I134" s="328" t="s">
        <v>1367</v>
      </c>
      <c r="J134" s="328">
        <v>50</v>
      </c>
      <c r="K134" s="371"/>
    </row>
    <row r="135" spans="2:11" ht="15" customHeight="1">
      <c r="B135" s="369"/>
      <c r="C135" s="328" t="s">
        <v>121</v>
      </c>
      <c r="D135" s="328"/>
      <c r="E135" s="328"/>
      <c r="F135" s="349" t="s">
        <v>1371</v>
      </c>
      <c r="G135" s="328"/>
      <c r="H135" s="328" t="s">
        <v>1417</v>
      </c>
      <c r="I135" s="328" t="s">
        <v>1367</v>
      </c>
      <c r="J135" s="328">
        <v>255</v>
      </c>
      <c r="K135" s="371"/>
    </row>
    <row r="136" spans="2:11" ht="15" customHeight="1">
      <c r="B136" s="369"/>
      <c r="C136" s="328" t="s">
        <v>1394</v>
      </c>
      <c r="D136" s="328"/>
      <c r="E136" s="328"/>
      <c r="F136" s="349" t="s">
        <v>1365</v>
      </c>
      <c r="G136" s="328"/>
      <c r="H136" s="328" t="s">
        <v>1418</v>
      </c>
      <c r="I136" s="328" t="s">
        <v>1396</v>
      </c>
      <c r="J136" s="328"/>
      <c r="K136" s="371"/>
    </row>
    <row r="137" spans="2:11" ht="15" customHeight="1">
      <c r="B137" s="369"/>
      <c r="C137" s="328" t="s">
        <v>1397</v>
      </c>
      <c r="D137" s="328"/>
      <c r="E137" s="328"/>
      <c r="F137" s="349" t="s">
        <v>1365</v>
      </c>
      <c r="G137" s="328"/>
      <c r="H137" s="328" t="s">
        <v>1419</v>
      </c>
      <c r="I137" s="328" t="s">
        <v>1399</v>
      </c>
      <c r="J137" s="328"/>
      <c r="K137" s="371"/>
    </row>
    <row r="138" spans="2:11" ht="15" customHeight="1">
      <c r="B138" s="369"/>
      <c r="C138" s="328" t="s">
        <v>1400</v>
      </c>
      <c r="D138" s="328"/>
      <c r="E138" s="328"/>
      <c r="F138" s="349" t="s">
        <v>1365</v>
      </c>
      <c r="G138" s="328"/>
      <c r="H138" s="328" t="s">
        <v>1400</v>
      </c>
      <c r="I138" s="328" t="s">
        <v>1399</v>
      </c>
      <c r="J138" s="328"/>
      <c r="K138" s="371"/>
    </row>
    <row r="139" spans="2:11" ht="15" customHeight="1">
      <c r="B139" s="369"/>
      <c r="C139" s="328" t="s">
        <v>41</v>
      </c>
      <c r="D139" s="328"/>
      <c r="E139" s="328"/>
      <c r="F139" s="349" t="s">
        <v>1365</v>
      </c>
      <c r="G139" s="328"/>
      <c r="H139" s="328" t="s">
        <v>1420</v>
      </c>
      <c r="I139" s="328" t="s">
        <v>1399</v>
      </c>
      <c r="J139" s="328"/>
      <c r="K139" s="371"/>
    </row>
    <row r="140" spans="2:11" ht="15" customHeight="1">
      <c r="B140" s="369"/>
      <c r="C140" s="328" t="s">
        <v>1421</v>
      </c>
      <c r="D140" s="328"/>
      <c r="E140" s="328"/>
      <c r="F140" s="349" t="s">
        <v>1365</v>
      </c>
      <c r="G140" s="328"/>
      <c r="H140" s="328" t="s">
        <v>1422</v>
      </c>
      <c r="I140" s="328" t="s">
        <v>1399</v>
      </c>
      <c r="J140" s="328"/>
      <c r="K140" s="371"/>
    </row>
    <row r="141" spans="2:11" ht="15" customHeight="1">
      <c r="B141" s="372"/>
      <c r="C141" s="373"/>
      <c r="D141" s="373"/>
      <c r="E141" s="373"/>
      <c r="F141" s="373"/>
      <c r="G141" s="373"/>
      <c r="H141" s="373"/>
      <c r="I141" s="373"/>
      <c r="J141" s="373"/>
      <c r="K141" s="374"/>
    </row>
    <row r="142" spans="2:11" ht="18.75" customHeight="1">
      <c r="B142" s="325"/>
      <c r="C142" s="325"/>
      <c r="D142" s="325"/>
      <c r="E142" s="325"/>
      <c r="F142" s="361"/>
      <c r="G142" s="325"/>
      <c r="H142" s="325"/>
      <c r="I142" s="325"/>
      <c r="J142" s="325"/>
      <c r="K142" s="325"/>
    </row>
    <row r="143" spans="2:11" ht="18.75" customHeight="1">
      <c r="B143" s="335"/>
      <c r="C143" s="335"/>
      <c r="D143" s="335"/>
      <c r="E143" s="335"/>
      <c r="F143" s="335"/>
      <c r="G143" s="335"/>
      <c r="H143" s="335"/>
      <c r="I143" s="335"/>
      <c r="J143" s="335"/>
      <c r="K143" s="335"/>
    </row>
    <row r="144" spans="2:11" ht="7.5" customHeight="1">
      <c r="B144" s="336"/>
      <c r="C144" s="337"/>
      <c r="D144" s="337"/>
      <c r="E144" s="337"/>
      <c r="F144" s="337"/>
      <c r="G144" s="337"/>
      <c r="H144" s="337"/>
      <c r="I144" s="337"/>
      <c r="J144" s="337"/>
      <c r="K144" s="338"/>
    </row>
    <row r="145" spans="2:11" ht="45" customHeight="1">
      <c r="B145" s="339"/>
      <c r="C145" s="340" t="s">
        <v>1423</v>
      </c>
      <c r="D145" s="340"/>
      <c r="E145" s="340"/>
      <c r="F145" s="340"/>
      <c r="G145" s="340"/>
      <c r="H145" s="340"/>
      <c r="I145" s="340"/>
      <c r="J145" s="340"/>
      <c r="K145" s="341"/>
    </row>
    <row r="146" spans="2:11" ht="17.25" customHeight="1">
      <c r="B146" s="339"/>
      <c r="C146" s="342" t="s">
        <v>1359</v>
      </c>
      <c r="D146" s="342"/>
      <c r="E146" s="342"/>
      <c r="F146" s="342" t="s">
        <v>1360</v>
      </c>
      <c r="G146" s="343"/>
      <c r="H146" s="342" t="s">
        <v>116</v>
      </c>
      <c r="I146" s="342" t="s">
        <v>60</v>
      </c>
      <c r="J146" s="342" t="s">
        <v>1361</v>
      </c>
      <c r="K146" s="341"/>
    </row>
    <row r="147" spans="2:11" ht="17.25" customHeight="1">
      <c r="B147" s="339"/>
      <c r="C147" s="344" t="s">
        <v>1362</v>
      </c>
      <c r="D147" s="344"/>
      <c r="E147" s="344"/>
      <c r="F147" s="345" t="s">
        <v>1363</v>
      </c>
      <c r="G147" s="346"/>
      <c r="H147" s="344"/>
      <c r="I147" s="344"/>
      <c r="J147" s="344" t="s">
        <v>1364</v>
      </c>
      <c r="K147" s="341"/>
    </row>
    <row r="148" spans="2:11" ht="5.25" customHeight="1">
      <c r="B148" s="350"/>
      <c r="C148" s="347"/>
      <c r="D148" s="347"/>
      <c r="E148" s="347"/>
      <c r="F148" s="347"/>
      <c r="G148" s="348"/>
      <c r="H148" s="347"/>
      <c r="I148" s="347"/>
      <c r="J148" s="347"/>
      <c r="K148" s="371"/>
    </row>
    <row r="149" spans="2:11" ht="15" customHeight="1">
      <c r="B149" s="350"/>
      <c r="C149" s="375" t="s">
        <v>1368</v>
      </c>
      <c r="D149" s="328"/>
      <c r="E149" s="328"/>
      <c r="F149" s="376" t="s">
        <v>1365</v>
      </c>
      <c r="G149" s="328"/>
      <c r="H149" s="375" t="s">
        <v>1404</v>
      </c>
      <c r="I149" s="375" t="s">
        <v>1367</v>
      </c>
      <c r="J149" s="375">
        <v>120</v>
      </c>
      <c r="K149" s="371"/>
    </row>
    <row r="150" spans="2:11" ht="15" customHeight="1">
      <c r="B150" s="350"/>
      <c r="C150" s="375" t="s">
        <v>1413</v>
      </c>
      <c r="D150" s="328"/>
      <c r="E150" s="328"/>
      <c r="F150" s="376" t="s">
        <v>1365</v>
      </c>
      <c r="G150" s="328"/>
      <c r="H150" s="375" t="s">
        <v>1424</v>
      </c>
      <c r="I150" s="375" t="s">
        <v>1367</v>
      </c>
      <c r="J150" s="375" t="s">
        <v>1415</v>
      </c>
      <c r="K150" s="371"/>
    </row>
    <row r="151" spans="2:11" ht="15" customHeight="1">
      <c r="B151" s="350"/>
      <c r="C151" s="375" t="s">
        <v>1314</v>
      </c>
      <c r="D151" s="328"/>
      <c r="E151" s="328"/>
      <c r="F151" s="376" t="s">
        <v>1365</v>
      </c>
      <c r="G151" s="328"/>
      <c r="H151" s="375" t="s">
        <v>1425</v>
      </c>
      <c r="I151" s="375" t="s">
        <v>1367</v>
      </c>
      <c r="J151" s="375" t="s">
        <v>1415</v>
      </c>
      <c r="K151" s="371"/>
    </row>
    <row r="152" spans="2:11" ht="15" customHeight="1">
      <c r="B152" s="350"/>
      <c r="C152" s="375" t="s">
        <v>1370</v>
      </c>
      <c r="D152" s="328"/>
      <c r="E152" s="328"/>
      <c r="F152" s="376" t="s">
        <v>1371</v>
      </c>
      <c r="G152" s="328"/>
      <c r="H152" s="375" t="s">
        <v>1404</v>
      </c>
      <c r="I152" s="375" t="s">
        <v>1367</v>
      </c>
      <c r="J152" s="375">
        <v>50</v>
      </c>
      <c r="K152" s="371"/>
    </row>
    <row r="153" spans="2:11" ht="15" customHeight="1">
      <c r="B153" s="350"/>
      <c r="C153" s="375" t="s">
        <v>1373</v>
      </c>
      <c r="D153" s="328"/>
      <c r="E153" s="328"/>
      <c r="F153" s="376" t="s">
        <v>1365</v>
      </c>
      <c r="G153" s="328"/>
      <c r="H153" s="375" t="s">
        <v>1404</v>
      </c>
      <c r="I153" s="375" t="s">
        <v>1375</v>
      </c>
      <c r="J153" s="375"/>
      <c r="K153" s="371"/>
    </row>
    <row r="154" spans="2:11" ht="15" customHeight="1">
      <c r="B154" s="350"/>
      <c r="C154" s="375" t="s">
        <v>1384</v>
      </c>
      <c r="D154" s="328"/>
      <c r="E154" s="328"/>
      <c r="F154" s="376" t="s">
        <v>1371</v>
      </c>
      <c r="G154" s="328"/>
      <c r="H154" s="375" t="s">
        <v>1404</v>
      </c>
      <c r="I154" s="375" t="s">
        <v>1367</v>
      </c>
      <c r="J154" s="375">
        <v>50</v>
      </c>
      <c r="K154" s="371"/>
    </row>
    <row r="155" spans="2:11" ht="15" customHeight="1">
      <c r="B155" s="350"/>
      <c r="C155" s="375" t="s">
        <v>1392</v>
      </c>
      <c r="D155" s="328"/>
      <c r="E155" s="328"/>
      <c r="F155" s="376" t="s">
        <v>1371</v>
      </c>
      <c r="G155" s="328"/>
      <c r="H155" s="375" t="s">
        <v>1404</v>
      </c>
      <c r="I155" s="375" t="s">
        <v>1367</v>
      </c>
      <c r="J155" s="375">
        <v>50</v>
      </c>
      <c r="K155" s="371"/>
    </row>
    <row r="156" spans="2:11" ht="15" customHeight="1">
      <c r="B156" s="350"/>
      <c r="C156" s="375" t="s">
        <v>1390</v>
      </c>
      <c r="D156" s="328"/>
      <c r="E156" s="328"/>
      <c r="F156" s="376" t="s">
        <v>1371</v>
      </c>
      <c r="G156" s="328"/>
      <c r="H156" s="375" t="s">
        <v>1404</v>
      </c>
      <c r="I156" s="375" t="s">
        <v>1367</v>
      </c>
      <c r="J156" s="375">
        <v>50</v>
      </c>
      <c r="K156" s="371"/>
    </row>
    <row r="157" spans="2:11" ht="15" customHeight="1">
      <c r="B157" s="350"/>
      <c r="C157" s="375" t="s">
        <v>103</v>
      </c>
      <c r="D157" s="328"/>
      <c r="E157" s="328"/>
      <c r="F157" s="376" t="s">
        <v>1365</v>
      </c>
      <c r="G157" s="328"/>
      <c r="H157" s="375" t="s">
        <v>1426</v>
      </c>
      <c r="I157" s="375" t="s">
        <v>1367</v>
      </c>
      <c r="J157" s="375" t="s">
        <v>1427</v>
      </c>
      <c r="K157" s="371"/>
    </row>
    <row r="158" spans="2:11" ht="15" customHeight="1">
      <c r="B158" s="350"/>
      <c r="C158" s="375" t="s">
        <v>1428</v>
      </c>
      <c r="D158" s="328"/>
      <c r="E158" s="328"/>
      <c r="F158" s="376" t="s">
        <v>1365</v>
      </c>
      <c r="G158" s="328"/>
      <c r="H158" s="375" t="s">
        <v>1429</v>
      </c>
      <c r="I158" s="375" t="s">
        <v>1399</v>
      </c>
      <c r="J158" s="375"/>
      <c r="K158" s="371"/>
    </row>
    <row r="159" spans="2:11" ht="15" customHeight="1">
      <c r="B159" s="377"/>
      <c r="C159" s="359"/>
      <c r="D159" s="359"/>
      <c r="E159" s="359"/>
      <c r="F159" s="359"/>
      <c r="G159" s="359"/>
      <c r="H159" s="359"/>
      <c r="I159" s="359"/>
      <c r="J159" s="359"/>
      <c r="K159" s="378"/>
    </row>
    <row r="160" spans="2:11" ht="18.75" customHeight="1">
      <c r="B160" s="325"/>
      <c r="C160" s="328"/>
      <c r="D160" s="328"/>
      <c r="E160" s="328"/>
      <c r="F160" s="349"/>
      <c r="G160" s="328"/>
      <c r="H160" s="328"/>
      <c r="I160" s="328"/>
      <c r="J160" s="328"/>
      <c r="K160" s="325"/>
    </row>
    <row r="161" spans="2:11" ht="18.75" customHeight="1">
      <c r="B161" s="335"/>
      <c r="C161" s="335"/>
      <c r="D161" s="335"/>
      <c r="E161" s="335"/>
      <c r="F161" s="335"/>
      <c r="G161" s="335"/>
      <c r="H161" s="335"/>
      <c r="I161" s="335"/>
      <c r="J161" s="335"/>
      <c r="K161" s="335"/>
    </row>
    <row r="162" spans="2:11" ht="7.5" customHeight="1">
      <c r="B162" s="312"/>
      <c r="C162" s="313"/>
      <c r="D162" s="313"/>
      <c r="E162" s="313"/>
      <c r="F162" s="313"/>
      <c r="G162" s="313"/>
      <c r="H162" s="313"/>
      <c r="I162" s="313"/>
      <c r="J162" s="313"/>
      <c r="K162" s="314"/>
    </row>
    <row r="163" spans="2:11" ht="45" customHeight="1">
      <c r="B163" s="315"/>
      <c r="C163" s="316" t="s">
        <v>1430</v>
      </c>
      <c r="D163" s="316"/>
      <c r="E163" s="316"/>
      <c r="F163" s="316"/>
      <c r="G163" s="316"/>
      <c r="H163" s="316"/>
      <c r="I163" s="316"/>
      <c r="J163" s="316"/>
      <c r="K163" s="317"/>
    </row>
    <row r="164" spans="2:11" ht="17.25" customHeight="1">
      <c r="B164" s="315"/>
      <c r="C164" s="342" t="s">
        <v>1359</v>
      </c>
      <c r="D164" s="342"/>
      <c r="E164" s="342"/>
      <c r="F164" s="342" t="s">
        <v>1360</v>
      </c>
      <c r="G164" s="379"/>
      <c r="H164" s="380" t="s">
        <v>116</v>
      </c>
      <c r="I164" s="380" t="s">
        <v>60</v>
      </c>
      <c r="J164" s="342" t="s">
        <v>1361</v>
      </c>
      <c r="K164" s="317"/>
    </row>
    <row r="165" spans="2:11" ht="17.25" customHeight="1">
      <c r="B165" s="319"/>
      <c r="C165" s="344" t="s">
        <v>1362</v>
      </c>
      <c r="D165" s="344"/>
      <c r="E165" s="344"/>
      <c r="F165" s="345" t="s">
        <v>1363</v>
      </c>
      <c r="G165" s="381"/>
      <c r="H165" s="382"/>
      <c r="I165" s="382"/>
      <c r="J165" s="344" t="s">
        <v>1364</v>
      </c>
      <c r="K165" s="321"/>
    </row>
    <row r="166" spans="2:11" ht="5.25" customHeight="1">
      <c r="B166" s="350"/>
      <c r="C166" s="347"/>
      <c r="D166" s="347"/>
      <c r="E166" s="347"/>
      <c r="F166" s="347"/>
      <c r="G166" s="348"/>
      <c r="H166" s="347"/>
      <c r="I166" s="347"/>
      <c r="J166" s="347"/>
      <c r="K166" s="371"/>
    </row>
    <row r="167" spans="2:11" ht="15" customHeight="1">
      <c r="B167" s="350"/>
      <c r="C167" s="328" t="s">
        <v>1368</v>
      </c>
      <c r="D167" s="328"/>
      <c r="E167" s="328"/>
      <c r="F167" s="349" t="s">
        <v>1365</v>
      </c>
      <c r="G167" s="328"/>
      <c r="H167" s="328" t="s">
        <v>1404</v>
      </c>
      <c r="I167" s="328" t="s">
        <v>1367</v>
      </c>
      <c r="J167" s="328">
        <v>120</v>
      </c>
      <c r="K167" s="371"/>
    </row>
    <row r="168" spans="2:11" ht="15" customHeight="1">
      <c r="B168" s="350"/>
      <c r="C168" s="328" t="s">
        <v>1413</v>
      </c>
      <c r="D168" s="328"/>
      <c r="E168" s="328"/>
      <c r="F168" s="349" t="s">
        <v>1365</v>
      </c>
      <c r="G168" s="328"/>
      <c r="H168" s="328" t="s">
        <v>1414</v>
      </c>
      <c r="I168" s="328" t="s">
        <v>1367</v>
      </c>
      <c r="J168" s="328" t="s">
        <v>1415</v>
      </c>
      <c r="K168" s="371"/>
    </row>
    <row r="169" spans="2:11" ht="15" customHeight="1">
      <c r="B169" s="350"/>
      <c r="C169" s="328" t="s">
        <v>1314</v>
      </c>
      <c r="D169" s="328"/>
      <c r="E169" s="328"/>
      <c r="F169" s="349" t="s">
        <v>1365</v>
      </c>
      <c r="G169" s="328"/>
      <c r="H169" s="328" t="s">
        <v>1431</v>
      </c>
      <c r="I169" s="328" t="s">
        <v>1367</v>
      </c>
      <c r="J169" s="328" t="s">
        <v>1415</v>
      </c>
      <c r="K169" s="371"/>
    </row>
    <row r="170" spans="2:11" ht="15" customHeight="1">
      <c r="B170" s="350"/>
      <c r="C170" s="328" t="s">
        <v>1370</v>
      </c>
      <c r="D170" s="328"/>
      <c r="E170" s="328"/>
      <c r="F170" s="349" t="s">
        <v>1371</v>
      </c>
      <c r="G170" s="328"/>
      <c r="H170" s="328" t="s">
        <v>1431</v>
      </c>
      <c r="I170" s="328" t="s">
        <v>1367</v>
      </c>
      <c r="J170" s="328">
        <v>50</v>
      </c>
      <c r="K170" s="371"/>
    </row>
    <row r="171" spans="2:11" ht="15" customHeight="1">
      <c r="B171" s="350"/>
      <c r="C171" s="328" t="s">
        <v>1373</v>
      </c>
      <c r="D171" s="328"/>
      <c r="E171" s="328"/>
      <c r="F171" s="349" t="s">
        <v>1365</v>
      </c>
      <c r="G171" s="328"/>
      <c r="H171" s="328" t="s">
        <v>1431</v>
      </c>
      <c r="I171" s="328" t="s">
        <v>1375</v>
      </c>
      <c r="J171" s="328"/>
      <c r="K171" s="371"/>
    </row>
    <row r="172" spans="2:11" ht="15" customHeight="1">
      <c r="B172" s="350"/>
      <c r="C172" s="328" t="s">
        <v>1384</v>
      </c>
      <c r="D172" s="328"/>
      <c r="E172" s="328"/>
      <c r="F172" s="349" t="s">
        <v>1371</v>
      </c>
      <c r="G172" s="328"/>
      <c r="H172" s="328" t="s">
        <v>1431</v>
      </c>
      <c r="I172" s="328" t="s">
        <v>1367</v>
      </c>
      <c r="J172" s="328">
        <v>50</v>
      </c>
      <c r="K172" s="371"/>
    </row>
    <row r="173" spans="2:11" ht="15" customHeight="1">
      <c r="B173" s="350"/>
      <c r="C173" s="328" t="s">
        <v>1392</v>
      </c>
      <c r="D173" s="328"/>
      <c r="E173" s="328"/>
      <c r="F173" s="349" t="s">
        <v>1371</v>
      </c>
      <c r="G173" s="328"/>
      <c r="H173" s="328" t="s">
        <v>1431</v>
      </c>
      <c r="I173" s="328" t="s">
        <v>1367</v>
      </c>
      <c r="J173" s="328">
        <v>50</v>
      </c>
      <c r="K173" s="371"/>
    </row>
    <row r="174" spans="2:11" ht="15" customHeight="1">
      <c r="B174" s="350"/>
      <c r="C174" s="328" t="s">
        <v>1390</v>
      </c>
      <c r="D174" s="328"/>
      <c r="E174" s="328"/>
      <c r="F174" s="349" t="s">
        <v>1371</v>
      </c>
      <c r="G174" s="328"/>
      <c r="H174" s="328" t="s">
        <v>1431</v>
      </c>
      <c r="I174" s="328" t="s">
        <v>1367</v>
      </c>
      <c r="J174" s="328">
        <v>50</v>
      </c>
      <c r="K174" s="371"/>
    </row>
    <row r="175" spans="2:11" ht="15" customHeight="1">
      <c r="B175" s="350"/>
      <c r="C175" s="328" t="s">
        <v>115</v>
      </c>
      <c r="D175" s="328"/>
      <c r="E175" s="328"/>
      <c r="F175" s="349" t="s">
        <v>1365</v>
      </c>
      <c r="G175" s="328"/>
      <c r="H175" s="328" t="s">
        <v>1432</v>
      </c>
      <c r="I175" s="328" t="s">
        <v>1433</v>
      </c>
      <c r="J175" s="328"/>
      <c r="K175" s="371"/>
    </row>
    <row r="176" spans="2:11" ht="15" customHeight="1">
      <c r="B176" s="350"/>
      <c r="C176" s="328" t="s">
        <v>60</v>
      </c>
      <c r="D176" s="328"/>
      <c r="E176" s="328"/>
      <c r="F176" s="349" t="s">
        <v>1365</v>
      </c>
      <c r="G176" s="328"/>
      <c r="H176" s="328" t="s">
        <v>1434</v>
      </c>
      <c r="I176" s="328" t="s">
        <v>1435</v>
      </c>
      <c r="J176" s="328">
        <v>1</v>
      </c>
      <c r="K176" s="371"/>
    </row>
    <row r="177" spans="2:11" ht="15" customHeight="1">
      <c r="B177" s="350"/>
      <c r="C177" s="328" t="s">
        <v>56</v>
      </c>
      <c r="D177" s="328"/>
      <c r="E177" s="328"/>
      <c r="F177" s="349" t="s">
        <v>1365</v>
      </c>
      <c r="G177" s="328"/>
      <c r="H177" s="328" t="s">
        <v>1436</v>
      </c>
      <c r="I177" s="328" t="s">
        <v>1367</v>
      </c>
      <c r="J177" s="328">
        <v>20</v>
      </c>
      <c r="K177" s="371"/>
    </row>
    <row r="178" spans="2:11" ht="15" customHeight="1">
      <c r="B178" s="350"/>
      <c r="C178" s="328" t="s">
        <v>116</v>
      </c>
      <c r="D178" s="328"/>
      <c r="E178" s="328"/>
      <c r="F178" s="349" t="s">
        <v>1365</v>
      </c>
      <c r="G178" s="328"/>
      <c r="H178" s="328" t="s">
        <v>1437</v>
      </c>
      <c r="I178" s="328" t="s">
        <v>1367</v>
      </c>
      <c r="J178" s="328">
        <v>255</v>
      </c>
      <c r="K178" s="371"/>
    </row>
    <row r="179" spans="2:11" ht="15" customHeight="1">
      <c r="B179" s="350"/>
      <c r="C179" s="328" t="s">
        <v>117</v>
      </c>
      <c r="D179" s="328"/>
      <c r="E179" s="328"/>
      <c r="F179" s="349" t="s">
        <v>1365</v>
      </c>
      <c r="G179" s="328"/>
      <c r="H179" s="328" t="s">
        <v>1330</v>
      </c>
      <c r="I179" s="328" t="s">
        <v>1367</v>
      </c>
      <c r="J179" s="328">
        <v>10</v>
      </c>
      <c r="K179" s="371"/>
    </row>
    <row r="180" spans="2:11" ht="15" customHeight="1">
      <c r="B180" s="350"/>
      <c r="C180" s="328" t="s">
        <v>118</v>
      </c>
      <c r="D180" s="328"/>
      <c r="E180" s="328"/>
      <c r="F180" s="349" t="s">
        <v>1365</v>
      </c>
      <c r="G180" s="328"/>
      <c r="H180" s="328" t="s">
        <v>1438</v>
      </c>
      <c r="I180" s="328" t="s">
        <v>1399</v>
      </c>
      <c r="J180" s="328"/>
      <c r="K180" s="371"/>
    </row>
    <row r="181" spans="2:11" ht="15" customHeight="1">
      <c r="B181" s="350"/>
      <c r="C181" s="328" t="s">
        <v>1439</v>
      </c>
      <c r="D181" s="328"/>
      <c r="E181" s="328"/>
      <c r="F181" s="349" t="s">
        <v>1365</v>
      </c>
      <c r="G181" s="328"/>
      <c r="H181" s="328" t="s">
        <v>1440</v>
      </c>
      <c r="I181" s="328" t="s">
        <v>1399</v>
      </c>
      <c r="J181" s="328"/>
      <c r="K181" s="371"/>
    </row>
    <row r="182" spans="2:11" ht="15" customHeight="1">
      <c r="B182" s="350"/>
      <c r="C182" s="328" t="s">
        <v>1428</v>
      </c>
      <c r="D182" s="328"/>
      <c r="E182" s="328"/>
      <c r="F182" s="349" t="s">
        <v>1365</v>
      </c>
      <c r="G182" s="328"/>
      <c r="H182" s="328" t="s">
        <v>1441</v>
      </c>
      <c r="I182" s="328" t="s">
        <v>1399</v>
      </c>
      <c r="J182" s="328"/>
      <c r="K182" s="371"/>
    </row>
    <row r="183" spans="2:11" ht="15" customHeight="1">
      <c r="B183" s="350"/>
      <c r="C183" s="328" t="s">
        <v>120</v>
      </c>
      <c r="D183" s="328"/>
      <c r="E183" s="328"/>
      <c r="F183" s="349" t="s">
        <v>1371</v>
      </c>
      <c r="G183" s="328"/>
      <c r="H183" s="328" t="s">
        <v>1442</v>
      </c>
      <c r="I183" s="328" t="s">
        <v>1367</v>
      </c>
      <c r="J183" s="328">
        <v>50</v>
      </c>
      <c r="K183" s="371"/>
    </row>
    <row r="184" spans="2:11" ht="15" customHeight="1">
      <c r="B184" s="350"/>
      <c r="C184" s="328" t="s">
        <v>1443</v>
      </c>
      <c r="D184" s="328"/>
      <c r="E184" s="328"/>
      <c r="F184" s="349" t="s">
        <v>1371</v>
      </c>
      <c r="G184" s="328"/>
      <c r="H184" s="328" t="s">
        <v>1444</v>
      </c>
      <c r="I184" s="328" t="s">
        <v>1445</v>
      </c>
      <c r="J184" s="328"/>
      <c r="K184" s="371"/>
    </row>
    <row r="185" spans="2:11" ht="15" customHeight="1">
      <c r="B185" s="350"/>
      <c r="C185" s="328" t="s">
        <v>1446</v>
      </c>
      <c r="D185" s="328"/>
      <c r="E185" s="328"/>
      <c r="F185" s="349" t="s">
        <v>1371</v>
      </c>
      <c r="G185" s="328"/>
      <c r="H185" s="328" t="s">
        <v>1447</v>
      </c>
      <c r="I185" s="328" t="s">
        <v>1445</v>
      </c>
      <c r="J185" s="328"/>
      <c r="K185" s="371"/>
    </row>
    <row r="186" spans="2:11" ht="15" customHeight="1">
      <c r="B186" s="350"/>
      <c r="C186" s="328" t="s">
        <v>1448</v>
      </c>
      <c r="D186" s="328"/>
      <c r="E186" s="328"/>
      <c r="F186" s="349" t="s">
        <v>1371</v>
      </c>
      <c r="G186" s="328"/>
      <c r="H186" s="328" t="s">
        <v>1449</v>
      </c>
      <c r="I186" s="328" t="s">
        <v>1445</v>
      </c>
      <c r="J186" s="328"/>
      <c r="K186" s="371"/>
    </row>
    <row r="187" spans="2:11" ht="15" customHeight="1">
      <c r="B187" s="350"/>
      <c r="C187" s="383" t="s">
        <v>1450</v>
      </c>
      <c r="D187" s="328"/>
      <c r="E187" s="328"/>
      <c r="F187" s="349" t="s">
        <v>1371</v>
      </c>
      <c r="G187" s="328"/>
      <c r="H187" s="328" t="s">
        <v>1451</v>
      </c>
      <c r="I187" s="328" t="s">
        <v>1452</v>
      </c>
      <c r="J187" s="384" t="s">
        <v>1453</v>
      </c>
      <c r="K187" s="371"/>
    </row>
    <row r="188" spans="2:11" ht="15" customHeight="1">
      <c r="B188" s="350"/>
      <c r="C188" s="334" t="s">
        <v>45</v>
      </c>
      <c r="D188" s="328"/>
      <c r="E188" s="328"/>
      <c r="F188" s="349" t="s">
        <v>1365</v>
      </c>
      <c r="G188" s="328"/>
      <c r="H188" s="325" t="s">
        <v>1454</v>
      </c>
      <c r="I188" s="328" t="s">
        <v>1455</v>
      </c>
      <c r="J188" s="328"/>
      <c r="K188" s="371"/>
    </row>
    <row r="189" spans="2:11" ht="15" customHeight="1">
      <c r="B189" s="350"/>
      <c r="C189" s="334" t="s">
        <v>1456</v>
      </c>
      <c r="D189" s="328"/>
      <c r="E189" s="328"/>
      <c r="F189" s="349" t="s">
        <v>1365</v>
      </c>
      <c r="G189" s="328"/>
      <c r="H189" s="328" t="s">
        <v>1457</v>
      </c>
      <c r="I189" s="328" t="s">
        <v>1399</v>
      </c>
      <c r="J189" s="328"/>
      <c r="K189" s="371"/>
    </row>
    <row r="190" spans="2:11" ht="15" customHeight="1">
      <c r="B190" s="350"/>
      <c r="C190" s="334" t="s">
        <v>1458</v>
      </c>
      <c r="D190" s="328"/>
      <c r="E190" s="328"/>
      <c r="F190" s="349" t="s">
        <v>1365</v>
      </c>
      <c r="G190" s="328"/>
      <c r="H190" s="328" t="s">
        <v>1459</v>
      </c>
      <c r="I190" s="328" t="s">
        <v>1399</v>
      </c>
      <c r="J190" s="328"/>
      <c r="K190" s="371"/>
    </row>
    <row r="191" spans="2:11" ht="15" customHeight="1">
      <c r="B191" s="350"/>
      <c r="C191" s="334" t="s">
        <v>1460</v>
      </c>
      <c r="D191" s="328"/>
      <c r="E191" s="328"/>
      <c r="F191" s="349" t="s">
        <v>1371</v>
      </c>
      <c r="G191" s="328"/>
      <c r="H191" s="328" t="s">
        <v>1461</v>
      </c>
      <c r="I191" s="328" t="s">
        <v>1399</v>
      </c>
      <c r="J191" s="328"/>
      <c r="K191" s="371"/>
    </row>
    <row r="192" spans="2:11" ht="15" customHeight="1">
      <c r="B192" s="377"/>
      <c r="C192" s="385"/>
      <c r="D192" s="359"/>
      <c r="E192" s="359"/>
      <c r="F192" s="359"/>
      <c r="G192" s="359"/>
      <c r="H192" s="359"/>
      <c r="I192" s="359"/>
      <c r="J192" s="359"/>
      <c r="K192" s="378"/>
    </row>
    <row r="193" spans="2:11" ht="18.75" customHeight="1">
      <c r="B193" s="325"/>
      <c r="C193" s="328"/>
      <c r="D193" s="328"/>
      <c r="E193" s="328"/>
      <c r="F193" s="349"/>
      <c r="G193" s="328"/>
      <c r="H193" s="328"/>
      <c r="I193" s="328"/>
      <c r="J193" s="328"/>
      <c r="K193" s="325"/>
    </row>
    <row r="194" spans="2:11" ht="18.75" customHeight="1">
      <c r="B194" s="325"/>
      <c r="C194" s="328"/>
      <c r="D194" s="328"/>
      <c r="E194" s="328"/>
      <c r="F194" s="349"/>
      <c r="G194" s="328"/>
      <c r="H194" s="328"/>
      <c r="I194" s="328"/>
      <c r="J194" s="328"/>
      <c r="K194" s="325"/>
    </row>
    <row r="195" spans="2:11" ht="18.75" customHeight="1">
      <c r="B195" s="335"/>
      <c r="C195" s="335"/>
      <c r="D195" s="335"/>
      <c r="E195" s="335"/>
      <c r="F195" s="335"/>
      <c r="G195" s="335"/>
      <c r="H195" s="335"/>
      <c r="I195" s="335"/>
      <c r="J195" s="335"/>
      <c r="K195" s="335"/>
    </row>
    <row r="196" spans="2:11" ht="13.5">
      <c r="B196" s="312"/>
      <c r="C196" s="313"/>
      <c r="D196" s="313"/>
      <c r="E196" s="313"/>
      <c r="F196" s="313"/>
      <c r="G196" s="313"/>
      <c r="H196" s="313"/>
      <c r="I196" s="313"/>
      <c r="J196" s="313"/>
      <c r="K196" s="314"/>
    </row>
    <row r="197" spans="2:11" ht="21">
      <c r="B197" s="315"/>
      <c r="C197" s="316" t="s">
        <v>1462</v>
      </c>
      <c r="D197" s="316"/>
      <c r="E197" s="316"/>
      <c r="F197" s="316"/>
      <c r="G197" s="316"/>
      <c r="H197" s="316"/>
      <c r="I197" s="316"/>
      <c r="J197" s="316"/>
      <c r="K197" s="317"/>
    </row>
    <row r="198" spans="2:11" ht="25.5" customHeight="1">
      <c r="B198" s="315"/>
      <c r="C198" s="386" t="s">
        <v>1463</v>
      </c>
      <c r="D198" s="386"/>
      <c r="E198" s="386"/>
      <c r="F198" s="386" t="s">
        <v>1464</v>
      </c>
      <c r="G198" s="387"/>
      <c r="H198" s="388" t="s">
        <v>1465</v>
      </c>
      <c r="I198" s="388"/>
      <c r="J198" s="388"/>
      <c r="K198" s="317"/>
    </row>
    <row r="199" spans="2:11" ht="5.25" customHeight="1">
      <c r="B199" s="350"/>
      <c r="C199" s="347"/>
      <c r="D199" s="347"/>
      <c r="E199" s="347"/>
      <c r="F199" s="347"/>
      <c r="G199" s="328"/>
      <c r="H199" s="347"/>
      <c r="I199" s="347"/>
      <c r="J199" s="347"/>
      <c r="K199" s="371"/>
    </row>
    <row r="200" spans="2:11" ht="15" customHeight="1">
      <c r="B200" s="350"/>
      <c r="C200" s="328" t="s">
        <v>1455</v>
      </c>
      <c r="D200" s="328"/>
      <c r="E200" s="328"/>
      <c r="F200" s="349" t="s">
        <v>46</v>
      </c>
      <c r="G200" s="328"/>
      <c r="H200" s="389" t="s">
        <v>1466</v>
      </c>
      <c r="I200" s="389"/>
      <c r="J200" s="389"/>
      <c r="K200" s="371"/>
    </row>
    <row r="201" spans="2:11" ht="15" customHeight="1">
      <c r="B201" s="350"/>
      <c r="C201" s="356"/>
      <c r="D201" s="328"/>
      <c r="E201" s="328"/>
      <c r="F201" s="349" t="s">
        <v>47</v>
      </c>
      <c r="G201" s="328"/>
      <c r="H201" s="389" t="s">
        <v>1467</v>
      </c>
      <c r="I201" s="389"/>
      <c r="J201" s="389"/>
      <c r="K201" s="371"/>
    </row>
    <row r="202" spans="2:11" ht="15" customHeight="1">
      <c r="B202" s="350"/>
      <c r="C202" s="356"/>
      <c r="D202" s="328"/>
      <c r="E202" s="328"/>
      <c r="F202" s="349" t="s">
        <v>50</v>
      </c>
      <c r="G202" s="328"/>
      <c r="H202" s="389" t="s">
        <v>1468</v>
      </c>
      <c r="I202" s="389"/>
      <c r="J202" s="389"/>
      <c r="K202" s="371"/>
    </row>
    <row r="203" spans="2:11" ht="15" customHeight="1">
      <c r="B203" s="350"/>
      <c r="C203" s="328"/>
      <c r="D203" s="328"/>
      <c r="E203" s="328"/>
      <c r="F203" s="349" t="s">
        <v>48</v>
      </c>
      <c r="G203" s="328"/>
      <c r="H203" s="389" t="s">
        <v>1469</v>
      </c>
      <c r="I203" s="389"/>
      <c r="J203" s="389"/>
      <c r="K203" s="371"/>
    </row>
    <row r="204" spans="2:11" ht="15" customHeight="1">
      <c r="B204" s="350"/>
      <c r="C204" s="328"/>
      <c r="D204" s="328"/>
      <c r="E204" s="328"/>
      <c r="F204" s="349" t="s">
        <v>49</v>
      </c>
      <c r="G204" s="328"/>
      <c r="H204" s="389" t="s">
        <v>1470</v>
      </c>
      <c r="I204" s="389"/>
      <c r="J204" s="389"/>
      <c r="K204" s="371"/>
    </row>
    <row r="205" spans="2:11" ht="15" customHeight="1">
      <c r="B205" s="350"/>
      <c r="C205" s="328"/>
      <c r="D205" s="328"/>
      <c r="E205" s="328"/>
      <c r="F205" s="349"/>
      <c r="G205" s="328"/>
      <c r="H205" s="328"/>
      <c r="I205" s="328"/>
      <c r="J205" s="328"/>
      <c r="K205" s="371"/>
    </row>
    <row r="206" spans="2:11" ht="15" customHeight="1">
      <c r="B206" s="350"/>
      <c r="C206" s="328" t="s">
        <v>1411</v>
      </c>
      <c r="D206" s="328"/>
      <c r="E206" s="328"/>
      <c r="F206" s="349" t="s">
        <v>81</v>
      </c>
      <c r="G206" s="328"/>
      <c r="H206" s="389" t="s">
        <v>1471</v>
      </c>
      <c r="I206" s="389"/>
      <c r="J206" s="389"/>
      <c r="K206" s="371"/>
    </row>
    <row r="207" spans="2:11" ht="15" customHeight="1">
      <c r="B207" s="350"/>
      <c r="C207" s="356"/>
      <c r="D207" s="328"/>
      <c r="E207" s="328"/>
      <c r="F207" s="349" t="s">
        <v>1309</v>
      </c>
      <c r="G207" s="328"/>
      <c r="H207" s="389" t="s">
        <v>1310</v>
      </c>
      <c r="I207" s="389"/>
      <c r="J207" s="389"/>
      <c r="K207" s="371"/>
    </row>
    <row r="208" spans="2:11" ht="15" customHeight="1">
      <c r="B208" s="350"/>
      <c r="C208" s="328"/>
      <c r="D208" s="328"/>
      <c r="E208" s="328"/>
      <c r="F208" s="349" t="s">
        <v>87</v>
      </c>
      <c r="G208" s="328"/>
      <c r="H208" s="389" t="s">
        <v>1472</v>
      </c>
      <c r="I208" s="389"/>
      <c r="J208" s="389"/>
      <c r="K208" s="371"/>
    </row>
    <row r="209" spans="2:11" ht="15" customHeight="1">
      <c r="B209" s="390"/>
      <c r="C209" s="356"/>
      <c r="D209" s="356"/>
      <c r="E209" s="356"/>
      <c r="F209" s="349" t="s">
        <v>1311</v>
      </c>
      <c r="G209" s="334"/>
      <c r="H209" s="391" t="s">
        <v>1312</v>
      </c>
      <c r="I209" s="391"/>
      <c r="J209" s="391"/>
      <c r="K209" s="392"/>
    </row>
    <row r="210" spans="2:11" ht="15" customHeight="1">
      <c r="B210" s="390"/>
      <c r="C210" s="356"/>
      <c r="D210" s="356"/>
      <c r="E210" s="356"/>
      <c r="F210" s="349" t="s">
        <v>95</v>
      </c>
      <c r="G210" s="334"/>
      <c r="H210" s="391" t="s">
        <v>1473</v>
      </c>
      <c r="I210" s="391"/>
      <c r="J210" s="391"/>
      <c r="K210" s="392"/>
    </row>
    <row r="211" spans="2:11" ht="15" customHeight="1">
      <c r="B211" s="390"/>
      <c r="C211" s="356"/>
      <c r="D211" s="356"/>
      <c r="E211" s="356"/>
      <c r="F211" s="393"/>
      <c r="G211" s="334"/>
      <c r="H211" s="394"/>
      <c r="I211" s="394"/>
      <c r="J211" s="394"/>
      <c r="K211" s="392"/>
    </row>
    <row r="212" spans="2:11" ht="15" customHeight="1">
      <c r="B212" s="390"/>
      <c r="C212" s="328" t="s">
        <v>1435</v>
      </c>
      <c r="D212" s="356"/>
      <c r="E212" s="356"/>
      <c r="F212" s="349">
        <v>1</v>
      </c>
      <c r="G212" s="334"/>
      <c r="H212" s="391" t="s">
        <v>1474</v>
      </c>
      <c r="I212" s="391"/>
      <c r="J212" s="391"/>
      <c r="K212" s="392"/>
    </row>
    <row r="213" spans="2:11" ht="15" customHeight="1">
      <c r="B213" s="390"/>
      <c r="C213" s="356"/>
      <c r="D213" s="356"/>
      <c r="E213" s="356"/>
      <c r="F213" s="349">
        <v>2</v>
      </c>
      <c r="G213" s="334"/>
      <c r="H213" s="391" t="s">
        <v>1475</v>
      </c>
      <c r="I213" s="391"/>
      <c r="J213" s="391"/>
      <c r="K213" s="392"/>
    </row>
    <row r="214" spans="2:11" ht="15" customHeight="1">
      <c r="B214" s="390"/>
      <c r="C214" s="356"/>
      <c r="D214" s="356"/>
      <c r="E214" s="356"/>
      <c r="F214" s="349">
        <v>3</v>
      </c>
      <c r="G214" s="334"/>
      <c r="H214" s="391" t="s">
        <v>1476</v>
      </c>
      <c r="I214" s="391"/>
      <c r="J214" s="391"/>
      <c r="K214" s="392"/>
    </row>
    <row r="215" spans="2:11" ht="15" customHeight="1">
      <c r="B215" s="390"/>
      <c r="C215" s="356"/>
      <c r="D215" s="356"/>
      <c r="E215" s="356"/>
      <c r="F215" s="349">
        <v>4</v>
      </c>
      <c r="G215" s="334"/>
      <c r="H215" s="391" t="s">
        <v>1477</v>
      </c>
      <c r="I215" s="391"/>
      <c r="J215" s="391"/>
      <c r="K215" s="392"/>
    </row>
    <row r="216" spans="2:11" ht="12.75" customHeight="1">
      <c r="B216" s="395"/>
      <c r="C216" s="396"/>
      <c r="D216" s="396"/>
      <c r="E216" s="396"/>
      <c r="F216" s="396"/>
      <c r="G216" s="396"/>
      <c r="H216" s="396"/>
      <c r="I216" s="396"/>
      <c r="J216" s="396"/>
      <c r="K216" s="397"/>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Kohout Milos</dc:creator>
  <cp:keywords/>
  <dc:description/>
  <cp:lastModifiedBy>Kohout Milos</cp:lastModifiedBy>
  <dcterms:created xsi:type="dcterms:W3CDTF">2017-03-20T08:30:39Z</dcterms:created>
  <dcterms:modified xsi:type="dcterms:W3CDTF">2017-03-20T08:30:51Z</dcterms:modified>
  <cp:category/>
  <cp:version/>
  <cp:contentType/>
  <cp:contentStatus/>
</cp:coreProperties>
</file>