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tmp"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7970" windowHeight="11280" activeTab="0"/>
  </bookViews>
  <sheets>
    <sheet name="Rekapitulace stavby" sheetId="1" r:id="rId1"/>
    <sheet name="SO-01 - Komunikace" sheetId="2" r:id="rId2"/>
    <sheet name="03 - VRN" sheetId="3" r:id="rId3"/>
    <sheet name="Pokyny pro vyplnění" sheetId="4" r:id="rId4"/>
  </sheets>
  <definedNames>
    <definedName name="_xlnm._FilterDatabase" localSheetId="2" hidden="1">'03 - VRN'!$C$77:$K$77</definedName>
    <definedName name="_xlnm._FilterDatabase" localSheetId="1" hidden="1">'SO-01 - Komunikace'!$C$81:$K$81</definedName>
    <definedName name="_xlnm.Print_Area" localSheetId="2">'03 - VRN'!$C$4:$J$36,'03 - VRN'!$C$42:$J$59,'03 - VRN'!$C$65:$K$94</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Area" localSheetId="1">'SO-01 - Komunikace'!$C$4:$J$36,'SO-01 - Komunikace'!$C$42:$J$63,'SO-01 - Komunikace'!$C$69:$K$315</definedName>
    <definedName name="_xlnm.Print_Titles" localSheetId="0">'Rekapitulace stavby'!$49:$49</definedName>
    <definedName name="_xlnm.Print_Titles" localSheetId="1">'SO-01 - Komunikace'!$81:$81</definedName>
    <definedName name="_xlnm.Print_Titles" localSheetId="2">'03 - VRN'!$77:$77</definedName>
  </definedNames>
  <calcPr calcId="152511"/>
</workbook>
</file>

<file path=xl/sharedStrings.xml><?xml version="1.0" encoding="utf-8"?>
<sst xmlns="http://schemas.openxmlformats.org/spreadsheetml/2006/main" count="3247" uniqueCount="782">
  <si>
    <t>Export VZ</t>
  </si>
  <si>
    <t>List obsahuje:</t>
  </si>
  <si>
    <t>3.0</t>
  </si>
  <si>
    <t>ZAMOK</t>
  </si>
  <si>
    <t>False</t>
  </si>
  <si>
    <t>{effdb43b-612e-40be-af0b-91279c7aef07}</t>
  </si>
  <si>
    <t>0,01</t>
  </si>
  <si>
    <t>21</t>
  </si>
  <si>
    <t>15</t>
  </si>
  <si>
    <t>REKAPITULACE STAVBY</t>
  </si>
  <si>
    <t>v ---  níže se nacházejí doplnkové a pomocné údaje k sestavám  --- v</t>
  </si>
  <si>
    <t>Návod na vyplnění</t>
  </si>
  <si>
    <t>0,001</t>
  </si>
  <si>
    <t>Kód:</t>
  </si>
  <si>
    <t>40</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</si>
  <si>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</si>
  <si>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</si>
  <si>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Stavební úpravy komunikací a zpevněných ploch v ul. Mlýnská v Litvínově</t>
  </si>
  <si>
    <t>0,1</t>
  </si>
  <si>
    <t>KSO:</t>
  </si>
  <si>
    <t>822</t>
  </si>
  <si>
    <t>CC-CZ:</t>
  </si>
  <si>
    <t/>
  </si>
  <si>
    <t>1</t>
  </si>
  <si>
    <t>Místo:</t>
  </si>
  <si>
    <t>Litvínov</t>
  </si>
  <si>
    <t>Datum:</t>
  </si>
  <si>
    <t>14.09.2016</t>
  </si>
  <si>
    <t>10</t>
  </si>
  <si>
    <t>100</t>
  </si>
  <si>
    <t>Zadavatel:</t>
  </si>
  <si>
    <t>IČ:</t>
  </si>
  <si>
    <t>Město Litvínov</t>
  </si>
  <si>
    <t>DIČ:</t>
  </si>
  <si>
    <t>Uchazeč:</t>
  </si>
  <si>
    <t>Vyplň údaj</t>
  </si>
  <si>
    <t>Projektant:</t>
  </si>
  <si>
    <t>Ing. Lucie Dvořáková</t>
  </si>
  <si>
    <t>True</t>
  </si>
  <si>
    <t>Poznámka:</t>
  </si>
  <si>
    <t>Soupis prací je sestaven za využití položek cenové soustavy ÚRS. Cenové a technické podmínky položek Cenové soustavy  ÚRS, které nejsou uvedeny v soupisu prací (tzv. úvodní část katalogů) jsou neomezeně dálkově k dispozici na www.cs-urs.cz. Položky soupisů prací, které nemají ve sloupci "Cenová soustava" uveden žádný údaj, nepochází z cenové soustavy ÚRS.Dalším zdrojem byly internetové stránky několika výrobců. Podrobný popis jednotlivých prvků je uveden v projektové dokumentaci.</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</si>
  <si>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</si>
  <si>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</si>
  <si>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</si>
  <si>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</si>
  <si>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</si>
  <si>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</si>
  <si>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</si>
  <si>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</si>
  <si>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</si>
  <si>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</si>
  <si>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</si>
  <si>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</si>
  <si>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</si>
  <si>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</si>
  <si>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</si>
  <si>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</si>
  <si>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</si>
  <si>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</si>
  <si>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</si>
  <si>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</si>
  <si>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</si>
  <si>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</si>
  <si>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</si>
  <si>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</si>
  <si>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</si>
  <si>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</si>
  <si>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</si>
  <si>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</si>
  <si>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</si>
  <si>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</si>
  <si>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</si>
  <si>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</si>
  <si>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</si>
  <si>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</si>
  <si>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</si>
  <si>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</si>
  <si>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</si>
  <si>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</si>
  <si>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SO-01</t>
  </si>
  <si>
    <t>Komunikace</t>
  </si>
  <si>
    <t>STA</t>
  </si>
  <si>
    <t>{cb050171-8a4e-47f3-a2e1-d943d3679ceb}</t>
  </si>
  <si>
    <t>822 29</t>
  </si>
  <si>
    <t>2</t>
  </si>
  <si>
    <t>03</t>
  </si>
  <si>
    <t>VRN</t>
  </si>
  <si>
    <t>OST</t>
  </si>
  <si>
    <t>{de6567d0-e510-4246-ba0c-8621118d0eea}</t>
  </si>
  <si>
    <t>Zpět na list:</t>
  </si>
  <si>
    <t>KRYCÍ LIST SOUPISU</t>
  </si>
  <si>
    <t>Objekt:</t>
  </si>
  <si>
    <t>SO-01 - Komunikace</t>
  </si>
  <si>
    <t>REKAPITULACE ČLENĚNÍ SOUPISU PRACÍ</t>
  </si>
  <si>
    <t>Kód dílu - Popis</t>
  </si>
  <si>
    <t>Cena celkem [CZK]</t>
  </si>
  <si>
    <t>Náklady soupisu celkem</t>
  </si>
  <si>
    <t>-1</t>
  </si>
  <si>
    <t>HSV - Práce a dodávky HSV</t>
  </si>
  <si>
    <t xml:space="preserve">    1 - Zemní práce</t>
  </si>
  <si>
    <t xml:space="preserve">    5 - Komunikace</t>
  </si>
  <si>
    <t xml:space="preserve">    8 - Trubní vedení</t>
  </si>
  <si>
    <t xml:space="preserve">    9 - Ostatní konstrukce a práce-bourání</t>
  </si>
  <si>
    <t xml:space="preserve">      99 -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</si>
  <si>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</si>
  <si>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</si>
  <si>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</si>
  <si>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</si>
  <si>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</si>
  <si>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</si>
  <si>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</si>
  <si>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</si>
  <si>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</si>
  <si>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</si>
  <si>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</si>
  <si>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</si>
  <si>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</si>
  <si>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</si>
  <si>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</si>
  <si>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</si>
  <si>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</si>
  <si>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</si>
  <si>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</si>
  <si>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113106151</t>
  </si>
  <si>
    <t>Rozebrání dlažeb a dílců komunikací pro pěší, vozovek a ploch s přemístěním hmot na skládku na vzdálenost do 3 m nebo s naložením na dopravní prostředek vozovek a ploch, s jakoukoliv výplní spár v ploše jednotlivě do 50 m2 z velkých kostek kladených do lože z kameniva</t>
  </si>
  <si>
    <t>m2</t>
  </si>
  <si>
    <t>CS ÚRS 2016 01</t>
  </si>
  <si>
    <t>4</t>
  </si>
  <si>
    <t>-1032415382</t>
  </si>
  <si>
    <t>VV</t>
  </si>
  <si>
    <t>6,7</t>
  </si>
  <si>
    <t>113106161</t>
  </si>
  <si>
    <t>Rozebrání dlažeb a dílců komunikací pro pěší, vozovek a ploch s přemístěním hmot na skládku na vzdálenost do 3 m nebo s naložením na dopravní prostředek vozovek a ploch, s jakoukoliv výplní spár v ploše jednotlivě do 50 m2 z drobných kostek nebo odseků kladených do lože z kameniva</t>
  </si>
  <si>
    <t>1281300542</t>
  </si>
  <si>
    <t>3</t>
  </si>
  <si>
    <t>979071012</t>
  </si>
  <si>
    <t>Očištění vybouraných dlažebních kostek při překopech inženýrských sítí od spojovacího materiálu, s přemístěním hmot na skládku na vzdálenost do 3 m nebo s naložením na dopravní prostředek velkých, s původním vyplněním spár živicí nebo cementovou maltou</t>
  </si>
  <si>
    <t>359052655</t>
  </si>
  <si>
    <t>132301101</t>
  </si>
  <si>
    <t>Hloubení zapažených i nezapažených rýh šířky do 600 mm s urovnáním dna do předepsaného profilu a spádu v hornině tř. 4 do 100 m3</t>
  </si>
  <si>
    <t>m3</t>
  </si>
  <si>
    <t>23552389</t>
  </si>
  <si>
    <t>PSC</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</si>
  <si>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</si>
  <si>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t>
  </si>
  <si>
    <t>Poznámka k položce:
výskyt  i větších kamenů.  Do hloubky 1m.</t>
  </si>
  <si>
    <t>(35+26+26+55+2+9,7+24+55+12+24)*0.5*0,8</t>
  </si>
  <si>
    <t>5</t>
  </si>
  <si>
    <t>132301109</t>
  </si>
  <si>
    <t>Hloubení zapažených i nezapažených rýh šířky do 600 mm s urovnáním dna do předepsaného profilu a spádu v hornině tř. 4 Příplatek k cenám za lepivost horniny tř. 4</t>
  </si>
  <si>
    <t>1032184870</t>
  </si>
  <si>
    <t>Poznámka k položce:
výskyt  i větších kamenů</t>
  </si>
  <si>
    <t>107,48</t>
  </si>
  <si>
    <t>6</t>
  </si>
  <si>
    <t>174101101</t>
  </si>
  <si>
    <t>Zásyp sypaninou z jakékoliv horniny s uložením výkopku ve vrstvách se zhutněním jam, šachet, rýh nebo kolem objektů v těchto vykopávkách</t>
  </si>
  <si>
    <t>1463470713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</si>
  <si>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</si>
  <si>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Poznámka k položce:
ŠD 16-32</t>
  </si>
  <si>
    <t>107,48*1,2</t>
  </si>
  <si>
    <t>7</t>
  </si>
  <si>
    <t>M</t>
  </si>
  <si>
    <t>583439640R</t>
  </si>
  <si>
    <t>Kamenivo přírodní drcené hutné pro stavební účely PDK (drobné, hrubé a štěrkodrť) kamenivo drcené hrubé d&gt;=2 a D&lt;=45 mm (ČSN EN 13043 ) d&gt;=2 a D&gt;=4 mm (ČSN EN 12620, ČSN EN 13139 ) d&gt;=1 a D&gt;=2 mm (ČSN EN 13242) frakce  16-32-63 (m)  horninová směs V nižší místech může být i s frakcí 63</t>
  </si>
  <si>
    <t>t</t>
  </si>
  <si>
    <t>8</t>
  </si>
  <si>
    <t>-2119235442</t>
  </si>
  <si>
    <t>Poznámka k položce:
Drcené kamenivo dle ČSN EN 13242 (kamenivo pro nestmelené směsi …..)</t>
  </si>
  <si>
    <t>128,976*2</t>
  </si>
  <si>
    <t>120001101R00</t>
  </si>
  <si>
    <t>Příplatek za ztížení vykopávky v blízkosti podzemního vedení</t>
  </si>
  <si>
    <t>1837573286</t>
  </si>
  <si>
    <t>Poznámka k položce:
Cena zahrnuje také práce prováděné ručně v ochranných pásmech vedení
Cna yychází z ceny URS</t>
  </si>
  <si>
    <t>58</t>
  </si>
  <si>
    <t>9</t>
  </si>
  <si>
    <t>122302201R00</t>
  </si>
  <si>
    <t>Odkopávky a prokopávky nezapažené pro silnice objemu do 100 m3 v hornině tř. 4</t>
  </si>
  <si>
    <t>-1132972042</t>
  </si>
  <si>
    <t>Poznámka k položce:
podklad může být různorodý,mohou bt i větší kameny</t>
  </si>
  <si>
    <t>(176-(53,56+6,6+4,5+7+4+4,5))*0,04</t>
  </si>
  <si>
    <t>1078*0.21</t>
  </si>
  <si>
    <t>(53,56+48,6)*0,17</t>
  </si>
  <si>
    <t>77,3*0,09</t>
  </si>
  <si>
    <t>570*0.21</t>
  </si>
  <si>
    <t>122302209</t>
  </si>
  <si>
    <t>Odkopávky a prokopávky nezapažené pro silnice s přemístěním výkopku v příčných profilech na vzdálenost do 15 m nebo s naložením na dopravní prostředek v hornině tř. 4 Příplatek k cenám za lepivost horniny tř. 4</t>
  </si>
  <si>
    <t>-471373922</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</si>
  <si>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</si>
  <si>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374,238</t>
  </si>
  <si>
    <t>11</t>
  </si>
  <si>
    <t>162701105</t>
  </si>
  <si>
    <t>Vodorovné přemístění výkopku nebo sypaniny po suchu na obvyklém dopravním prostředku, bez naložení výkopku, avšak se složením bez rozhrnutí z horniny tř. 1 až 4 na vzdálenost přes 9 000 do 10 000 m</t>
  </si>
  <si>
    <t>-2029929011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</si>
  <si>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</si>
  <si>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107,48+374,238+53,74</t>
  </si>
  <si>
    <t>12</t>
  </si>
  <si>
    <t>171201211</t>
  </si>
  <si>
    <t>Uložení sypaniny poplatek za uložení sypaniny na skládce (skládkovné)</t>
  </si>
  <si>
    <t>-1582891049</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</si>
  <si>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</si>
  <si>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535,458*2</t>
  </si>
  <si>
    <t>13</t>
  </si>
  <si>
    <t>181114711</t>
  </si>
  <si>
    <t>Odstranění kamene z pozemku sebráním kamene, hmotnosti jednotlivě do 15 kg</t>
  </si>
  <si>
    <t>-1482574520</t>
  </si>
  <si>
    <t xml:space="preserve">Poznámka k souboru cen:
1. V cenách jsou započteny i náklady na odklizení na hromady na vzdálenost do 10 m nebo s naložením na dopravní prostředek. 2. Cena - 4712 lze použít i pro odstranění patek sloupů chmelnicových konstrukcí z hloubky do 0,6 m. 3. Ceny nelze použít pro odstranění skalního podkladu. 4. Množství sebraného kamene pro přemístění se určuje koeficientem 0,7 z objemu hromady. </t>
  </si>
  <si>
    <t>14</t>
  </si>
  <si>
    <t>113107032</t>
  </si>
  <si>
    <t>Odstranění podkladů nebo krytů při překopech inženýrských sítí v ploše jednotlivě do 15 m2 s přemístěním hmot na skládku ve vzdálenosti do 3 m nebo s naložením na dopravní prostředek z betonu prostého, o tl. vrstvy přes 150 do 300 mm</t>
  </si>
  <si>
    <t>883690440</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</si>
  <si>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přeložek nebo běžných oprav. 3. Ceny nelze použít v rámci výstavby nových inženýrských sítí. 4. Ceny a) –7011 až –7013 lze použít i pro odstranění podkladů nebo krytů ze štěrkopísku, škváry, strusky nebo z mechanicky zpevněných zemin, b) –7021 až 7025 lze použít i pro odstranění podkladů nebo krytů ze zemin stabilizovaných vápnem, c) –7030 až -7032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u cen –7011 až –7046 se oceňuje cenami souborů cen 997 22-1 Vodorovná doprava suti. 8. Ceny -704 . nelze použít pro odstranění podkladu nebo krytu frézováním, tyto práce se oceňují individuálně. </t>
  </si>
  <si>
    <t>25+10+15,5+17+4,5+5,3</t>
  </si>
  <si>
    <t>113107041</t>
  </si>
  <si>
    <t>Odstranění podkladů nebo krytů při překopech inženýrských sítí v ploše jednotlivě do 15 m2 s přemístěním hmot na skládku ve vzdálenosti do 3 m nebo s naložením na dopravní prostředek živičných, o tl. vrstvy do 50 mm</t>
  </si>
  <si>
    <t>1173517866</t>
  </si>
  <si>
    <t>16</t>
  </si>
  <si>
    <t>113107183</t>
  </si>
  <si>
    <t>Odstranění podkladů nebo krytů s přemístěním hmot na skládku na vzdálenost do 20 m nebo s naložením na dopravní prostředek v ploše jednotlivě přes 50 m2 do 200 m2 živičných, o tl. vrstvy přes 100 do 150 mm</t>
  </si>
  <si>
    <t>1967708694</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</si>
  <si>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</si>
  <si>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176-(5,3+25+10+6,7)</t>
  </si>
  <si>
    <t>17</t>
  </si>
  <si>
    <t>113107122</t>
  </si>
  <si>
    <t>Odstranění podkladů nebo krytů s přemístěním hmot na skládku na vzdálenost do 3 m nebo s naložením na dopravní prostředek v ploše jednotlivě do 50 m2 z kameniva hrubého drceného, o tl. vrstvy přes 100 do 200 mm</t>
  </si>
  <si>
    <t>-2013294035</t>
  </si>
  <si>
    <t>570+1078+129+6,7+77,3</t>
  </si>
  <si>
    <t>18</t>
  </si>
  <si>
    <t>113154263R</t>
  </si>
  <si>
    <t>Frézování živičného podkladu nebo krytu s naložením na dopravní prostředek plochy přes 500 do 1 000 m2 s překážkami v trase pruhu šířky přes 1 m do 2 m, tloušťky vrstvy 50 mm</t>
  </si>
  <si>
    <t>209397337</t>
  </si>
  <si>
    <t>1207-129</t>
  </si>
  <si>
    <t>19</t>
  </si>
  <si>
    <t>113202111</t>
  </si>
  <si>
    <t>Vytrhání obrub s vybouráním lože, s přemístěním hmot na skládku na vzdálenost do 3 m nebo s naložením na dopravní prostředek z krajníků nebo obrubníků stojatých</t>
  </si>
  <si>
    <t>m</t>
  </si>
  <si>
    <t>1999303122</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</si>
  <si>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</si>
  <si>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11+3+7+28+10</t>
  </si>
  <si>
    <t>20</t>
  </si>
  <si>
    <t>113203111</t>
  </si>
  <si>
    <t>Vytrhání obrub s vybouráním lože, s přemístěním hmot na skládku na vzdálenost do 3 m nebo s naložením na dopravní prostředek z dlažebních kostek</t>
  </si>
  <si>
    <t>385550863</t>
  </si>
  <si>
    <t>55+10</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</si>
  <si>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</si>
  <si>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</si>
  <si>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-1139499559</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</si>
  <si>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</si>
  <si>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22</t>
  </si>
  <si>
    <t>185803511R00</t>
  </si>
  <si>
    <t>Odstranění travního drnu a kamenů s naložením a odvozem odpadu do 20 km</t>
  </si>
  <si>
    <t>2069547529</t>
  </si>
  <si>
    <t>Poznámka k položce:
Obvyklá cena za dané práce z internetových stránek</t>
  </si>
  <si>
    <t>35+26+26+55+2+9,7+24+55+12+24</t>
  </si>
  <si>
    <t>23</t>
  </si>
  <si>
    <t>121112112</t>
  </si>
  <si>
    <t>Sejmutí ornice ručně s vodorovným přemístěním do 50 m na dočasné či trvalé skládky nebo na hromady v místě upotřebení tloušťky vrstvy přes 150 mm</t>
  </si>
  <si>
    <t>-1286068096</t>
  </si>
  <si>
    <t>Poznámka k položce:
podél komunikace v 1 m šíři</t>
  </si>
  <si>
    <t>268,7*0,2</t>
  </si>
  <si>
    <t>24</t>
  </si>
  <si>
    <t>181301103</t>
  </si>
  <si>
    <t>Rozprostření a urovnání ornice v rovině nebo ve svahu sklonu do 1:5 při souvislé ploše do 500 m2, tl. vrstvy přes 150 do 200 mm</t>
  </si>
  <si>
    <t>674310772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</si>
  <si>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</si>
  <si>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Poznámka k položce:
Podél drenáže 0,5 m šíři</t>
  </si>
  <si>
    <t>268,7*0,5</t>
  </si>
  <si>
    <t>25</t>
  </si>
  <si>
    <t>181411131</t>
  </si>
  <si>
    <t>Založení trávníku na půdě předem připravené plochy do 1000 m2 výsevem včetně utažení parkového v rovině nebo na svahu do 1:5</t>
  </si>
  <si>
    <t>866563544</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</si>
  <si>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</si>
  <si>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134,35</t>
  </si>
  <si>
    <t>26</t>
  </si>
  <si>
    <t>005724100</t>
  </si>
  <si>
    <t>Osiva pícnin směsi travní balení obvykle 25 kg parková</t>
  </si>
  <si>
    <t>kg</t>
  </si>
  <si>
    <t>170802177</t>
  </si>
  <si>
    <t>134,35/20</t>
  </si>
  <si>
    <t>Součet</t>
  </si>
  <si>
    <t>27</t>
  </si>
  <si>
    <t>231182303114R00</t>
  </si>
  <si>
    <t>substrát s dodání do 20km</t>
  </si>
  <si>
    <t>-1860013339</t>
  </si>
  <si>
    <t>134,35*0.15</t>
  </si>
  <si>
    <t>28</t>
  </si>
  <si>
    <t>564851111R</t>
  </si>
  <si>
    <t>Podklad ze štěrkodrti ŠD s rozprostřením a zhutněním, po zhutnění tl. 150 mm</t>
  </si>
  <si>
    <t>672003728</t>
  </si>
  <si>
    <t>1600</t>
  </si>
  <si>
    <t>29</t>
  </si>
  <si>
    <t>564851111R2</t>
  </si>
  <si>
    <t>694609601</t>
  </si>
  <si>
    <t>1650+106,5+21</t>
  </si>
  <si>
    <t>30</t>
  </si>
  <si>
    <t>564871111R</t>
  </si>
  <si>
    <t>Podklad ze štěrkodrti ŠD s rozprostřením a zhutněním, po zhutnění tl. 250 mm</t>
  </si>
  <si>
    <t>1280341057</t>
  </si>
  <si>
    <t>Poznámka k položce:
pod pojížděnou dlažbu</t>
  </si>
  <si>
    <t>102,16</t>
  </si>
  <si>
    <t>31</t>
  </si>
  <si>
    <t>565155111</t>
  </si>
  <si>
    <t>Asfaltový beton vrstva podkladní ACP 16 (obalované kamenivo střednězrnné - OKS) s rozprostřením a zhutněním v pruhu šířky do 3 m, po zhutnění tl. 70 mm</t>
  </si>
  <si>
    <t>351291694</t>
  </si>
  <si>
    <t>32</t>
  </si>
  <si>
    <t>573191111</t>
  </si>
  <si>
    <t>Nátěr infiltrační kationaktivní emulzí v množství 1,00 kg/m2</t>
  </si>
  <si>
    <t>221865972</t>
  </si>
  <si>
    <t xml:space="preserve">Poznámka k souboru cen:
1. V ceně nejsou započteny náklady na popř. projektem předepsané očištění vozovky, které se oceňuje cenou 938 90-8411 Očištění povrchu saponátovým roztokem části C 01 tohoto katalogu. </t>
  </si>
  <si>
    <t>33</t>
  </si>
  <si>
    <t>573211111</t>
  </si>
  <si>
    <t>Postřik živičný spojovací bez posypu kamenivem z asfaltu silničního, v množství od 0,50 do 0,70 kg/m2</t>
  </si>
  <si>
    <t>1266007727</t>
  </si>
  <si>
    <t>34</t>
  </si>
  <si>
    <t>577134111</t>
  </si>
  <si>
    <t>Asfaltový beton vrstva obrusná ACO 11 (ABS) s rozprostřením a se zhutněním z nemodifikovaného asfaltu v pruhu šířky do 3 m tř. I, po zhutnění tl. 40 mm</t>
  </si>
  <si>
    <t>-57342335</t>
  </si>
  <si>
    <t xml:space="preserve">Poznámka k souboru cen:
1. ČSN EN 13108-1 připouští pro ACO 11 pouze tl. 35 až 50 mm. </t>
  </si>
  <si>
    <t>35</t>
  </si>
  <si>
    <t>581121311</t>
  </si>
  <si>
    <t>Kryt cementobetonový silničních komunikací skupiny CB III tl. 150 mm</t>
  </si>
  <si>
    <t>1825730580</t>
  </si>
  <si>
    <t>16+5</t>
  </si>
  <si>
    <t>36</t>
  </si>
  <si>
    <t>591411111</t>
  </si>
  <si>
    <t>Kladení dlažby z mozaiky komunikací pro pěší s vyplněním spár, s dvojím beraněním a se smetením přebytečného materiálu na vzdálenost do 3 m jednobarevné, s ložem tl. do 40 mm z kameniva</t>
  </si>
  <si>
    <t>486224047</t>
  </si>
  <si>
    <t>37</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</si>
  <si>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</si>
  <si>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</si>
  <si>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-361524554</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</si>
  <si>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</si>
  <si>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0,8+105,7</t>
  </si>
  <si>
    <t>38</t>
  </si>
  <si>
    <t>592451800RO4</t>
  </si>
  <si>
    <t>Dlaždice betonové dlažba zámková (ČSN EN 1338) dlažba skladebná , s fazetou 1 m2=50 kusů  20 x 10 x 6 přírodní</t>
  </si>
  <si>
    <t>1354125431</t>
  </si>
  <si>
    <t>Poznámka k položce:
chodník mimo vjezdy, kontejnery</t>
  </si>
  <si>
    <t>176-52+6,8+1,5-(6,6+7+4,5+4+4,5)</t>
  </si>
  <si>
    <t>39</t>
  </si>
  <si>
    <t>592451220</t>
  </si>
  <si>
    <t>Dlaždice betonové dlažba zámková (ČSN EN 1338) dlažba zámková PROMENÁDA 1 m2=50 kusů 20 x 10 x 8 šedá</t>
  </si>
  <si>
    <t>-427682281</t>
  </si>
  <si>
    <t>Poznámka k položce:
spotřeba: 50 kus/m2
vjezdy a zpevněné pojezdové plochy</t>
  </si>
  <si>
    <t>6,6+7+4,5+4+4,5+17+5</t>
  </si>
  <si>
    <t>592452670</t>
  </si>
  <si>
    <t>Dlaždice betonové dlažba zámková (ČSN EN 1338) dlažba vibrolisovaná BEST tvarově jednoduchá dlažba KLASIKO pro nevidomé 20 x 10 x 6</t>
  </si>
  <si>
    <t>593591858</t>
  </si>
  <si>
    <t>Poznámka k položce:
na začátku a konci chodníku</t>
  </si>
  <si>
    <t>0,4*2</t>
  </si>
  <si>
    <t>41</t>
  </si>
  <si>
    <t>59245267R</t>
  </si>
  <si>
    <t>Dlaždice betonové dlažba zámková (ČSN EN 1338) dlažba vibrolisovaná BEST tvarově jednoduchá dlažba KLASIKO pro nevidomé 20 x 10 x 8</t>
  </si>
  <si>
    <t>-2112202650</t>
  </si>
  <si>
    <t>Poznámka k položce:
v celé délce chodníku</t>
  </si>
  <si>
    <t>130*0,4*1.03</t>
  </si>
  <si>
    <t>42</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</si>
  <si>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</si>
  <si>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</si>
  <si>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-782623957</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</si>
  <si>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</si>
  <si>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53,56+48,6</t>
  </si>
  <si>
    <t>43</t>
  </si>
  <si>
    <t>181951102</t>
  </si>
  <si>
    <t>Úprava pláně vyrovnáním výškových rozdílů v hornině tř. 1 až 4 se zhutněním</t>
  </si>
  <si>
    <t>-1922776369</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</si>
  <si>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</si>
  <si>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1600+106,5+102,16+21</t>
  </si>
  <si>
    <t>44</t>
  </si>
  <si>
    <t>938908411</t>
  </si>
  <si>
    <t>Čištění vozovek splachováním vodou povrchu podkladu nebo krytu živičného, betonového nebo dlážděného</t>
  </si>
  <si>
    <t>235246213</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</si>
  <si>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</si>
  <si>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Trubní vedení</t>
  </si>
  <si>
    <t>45</t>
  </si>
  <si>
    <t>899331111</t>
  </si>
  <si>
    <t>Výšková úprava uličního vstupu nebo vpusti do 200 mm zvýšením poklopu</t>
  </si>
  <si>
    <t>kus</t>
  </si>
  <si>
    <t>227083027</t>
  </si>
  <si>
    <t>46</t>
  </si>
  <si>
    <t>877315211</t>
  </si>
  <si>
    <t>Montáž tvarovek na kanalizačním potrubí z trub z plastu z tvrdého PVC systém KG nebo z polypropylenu systém KG 2000 v otevřeném výkopu jednoosých DN 150</t>
  </si>
  <si>
    <t>-978057595</t>
  </si>
  <si>
    <t xml:space="preserve">Poznámka k souboru cen:
1. V cenách nejsou započteny náklady na dodání tvarovek. Tvarovky se oceňují ve ve specifikaci. </t>
  </si>
  <si>
    <t>47</t>
  </si>
  <si>
    <t>286113600</t>
  </si>
  <si>
    <t>Trubky z polyvinylchloridu kanalizace domovní a uliční KG - Systém (PVC) PipeLife kolena KGB KGB 150x30°</t>
  </si>
  <si>
    <t>-1065682904</t>
  </si>
  <si>
    <t>48</t>
  </si>
  <si>
    <t>899431111</t>
  </si>
  <si>
    <t>Výšková úprava uličního vstupu nebo vpusti do 200 mm zvýšením krycího hrnce, šoupěte nebo hydrantu bez úpravy armatur</t>
  </si>
  <si>
    <t>1674721818</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</si>
  <si>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</si>
  <si>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Ostatní konstrukce a práce-bourání</t>
  </si>
  <si>
    <t>49</t>
  </si>
  <si>
    <t>914511111</t>
  </si>
  <si>
    <t>Montáž sloupku dopravních značek délky do 3,5 m do betonového základu</t>
  </si>
  <si>
    <t>-198291058</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</si>
  <si>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</si>
  <si>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50</t>
  </si>
  <si>
    <t>404452250</t>
  </si>
  <si>
    <t>Výrobky a zabezpečovací prvky pro zařízení silniční značky dopravní svislé sloupky Zn 60 - 350</t>
  </si>
  <si>
    <t>1599176647</t>
  </si>
  <si>
    <t>51</t>
  </si>
  <si>
    <t>914431112</t>
  </si>
  <si>
    <t>Montáž dopravního zrcadla na sloupky nebo konzoly velikosti do 1 m2</t>
  </si>
  <si>
    <t>1528581244</t>
  </si>
  <si>
    <t xml:space="preserve">Poznámka k souboru cen:
1. V ceně jsou započteny i náklady na montáž zrcadla včetně upevňovacího materiálu na předem připravenou nosnou konstrukci. 2. V ceně nejsou započteny náklady na: a) dodání zrcadla, tyto se oceňují ve specifikaci, b) na montáž a dodávku sloupků nebo konzol, tyto se oceňují cenami souboru cen 914 51 Montáž sloupku a 914 53 Montáž konzol a nástavců, c) ochranné nátěry sloupku, zrcadlové části a zrcadla, tyto se oceňují příslušnými cenami katalogu 800-783 Nátěry. </t>
  </si>
  <si>
    <t>52</t>
  </si>
  <si>
    <t>404452030</t>
  </si>
  <si>
    <t>Výrobky a zabezpečovací prvky pro zařízení silniční značky dopravní svislé zrcadla dopravní DZ - 680 čtvercové 600 x 800 mm</t>
  </si>
  <si>
    <t>1420544318</t>
  </si>
  <si>
    <t>53</t>
  </si>
  <si>
    <t>935932415</t>
  </si>
  <si>
    <t>Odvodňovací plastový žlab pro třídu zatížení D 400 vnitřní šířky 100 mm s krycím roštem můstkovým z litiny oka 12/96. Kompletní cena</t>
  </si>
  <si>
    <t>692003555</t>
  </si>
  <si>
    <t>Poznámka k položce:
Mearin Plus 100.0 a Mearin plus 100.1 žlab bez spádu včetně plného čela</t>
  </si>
  <si>
    <t>(2*7,5)+(5*5)+(5*5,5)+5</t>
  </si>
  <si>
    <t>54</t>
  </si>
  <si>
    <t>935932611</t>
  </si>
  <si>
    <t>Odvodňovací plastový žlab vpusť s kalovým košem pro žlab vnitřní šířky 100 mms s litinovým roštem. Kompletní cena</t>
  </si>
  <si>
    <t>1612824878</t>
  </si>
  <si>
    <t>Poznámka k položce:
Mearin plus 100 - 0,5 m včetně plného čela</t>
  </si>
  <si>
    <t>2+5+5+1</t>
  </si>
  <si>
    <t>55</t>
  </si>
  <si>
    <t>899914111R00</t>
  </si>
  <si>
    <t>Montáž ocelové chráničky D 159 x 10 mm</t>
  </si>
  <si>
    <t>54883562</t>
  </si>
  <si>
    <t>3+3</t>
  </si>
  <si>
    <t>56</t>
  </si>
  <si>
    <t>286193200R00</t>
  </si>
  <si>
    <t>chránička dělená, PE-HD d 110</t>
  </si>
  <si>
    <t>1587020104</t>
  </si>
  <si>
    <t>Poznámka k položce:
Obvyklá cena  z internetových stránek</t>
  </si>
  <si>
    <t>57</t>
  </si>
  <si>
    <t>916131213</t>
  </si>
  <si>
    <t>Osazení silničního obrubníku betonového se zřízením lože, s vyplněním a zatřením spár cementovou maltou stojatého s boční opěrou z betonu prostého tř. C 12/15, do lože z betonu prostého téže značky</t>
  </si>
  <si>
    <t>-1473812971</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</si>
  <si>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</si>
  <si>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20+243+6+286,5</t>
  </si>
  <si>
    <t>916231213</t>
  </si>
  <si>
    <t>Osazení chodníkového obrubníku betonového se zřízením lože, s vyplněním a zatřením spár cementovou maltou stojatého s boční opěrou z betonu prostého tř. C 12/15, do lože z betonu prostého téže značky</t>
  </si>
  <si>
    <t>1658740789</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</si>
  <si>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</si>
  <si>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t>
  </si>
  <si>
    <t>592174650</t>
  </si>
  <si>
    <t>Obrubníky betonové a železobetonové obrubník silniční Standard   100 x 15 x 25</t>
  </si>
  <si>
    <t>-1501669461</t>
  </si>
  <si>
    <t>60</t>
  </si>
  <si>
    <t>592174970</t>
  </si>
  <si>
    <t>Obrubník betonový XF4, 1000*10*25</t>
  </si>
  <si>
    <t>-804254859</t>
  </si>
  <si>
    <t>33+8+14+38+25+10+23+55+12+25</t>
  </si>
  <si>
    <t>61</t>
  </si>
  <si>
    <t>592174690</t>
  </si>
  <si>
    <t>Obrubníky betonové a železobetonové obrubník silniční přechodový L + P Standard   100 x 15 x 15-25</t>
  </si>
  <si>
    <t>135846105</t>
  </si>
  <si>
    <t>62</t>
  </si>
  <si>
    <t>592174640R00</t>
  </si>
  <si>
    <t>obrubníky betonové a železobetonové obrubník chodníkový 100 x 8 x 25</t>
  </si>
  <si>
    <t>-1589752675</t>
  </si>
  <si>
    <t>1+9+1+4+3+5</t>
  </si>
  <si>
    <t>63</t>
  </si>
  <si>
    <t>592174680</t>
  </si>
  <si>
    <t>Obrubníky betonové a železobetonové obrubník silniční nájezdový Standard   100 x 15 x 15</t>
  </si>
  <si>
    <t>-587921640</t>
  </si>
  <si>
    <t>Poznámka k položce:
Umístění také do vjezdů u soukromého pozemku</t>
  </si>
  <si>
    <t>8+11+4,5+10+210+2+5+16+20</t>
  </si>
  <si>
    <t>64</t>
  </si>
  <si>
    <t>919735124</t>
  </si>
  <si>
    <t>Řezání stávajícího betonového krytu nebo podkladu hloubky přes 150 do 200 mm</t>
  </si>
  <si>
    <t>-208543323</t>
  </si>
  <si>
    <t>Poznámka k položce:
podél objektů a obrub - plochy, které se budou nádledně bourat</t>
  </si>
  <si>
    <t>22+10+10+14+6+3</t>
  </si>
  <si>
    <t>65</t>
  </si>
  <si>
    <t>919735112</t>
  </si>
  <si>
    <t>Řezání stávajícího živičného krytu nebo podkladu hloubky přes 50 do 100 mm</t>
  </si>
  <si>
    <t>-1046667582</t>
  </si>
  <si>
    <t xml:space="preserve">Poznámka k souboru cen:
1. V cenách jsou započteny i náklady na spotřebu vody. </t>
  </si>
  <si>
    <t>11+9</t>
  </si>
  <si>
    <t>66</t>
  </si>
  <si>
    <t>919731122</t>
  </si>
  <si>
    <t>Zarovnání styčné plochy podkladu nebo krytu podél vybourané části komunikace nebo zpevněné plochy živičné tl. přes 50 do 100 mm</t>
  </si>
  <si>
    <t>906053426</t>
  </si>
  <si>
    <t>67</t>
  </si>
  <si>
    <t>919112113</t>
  </si>
  <si>
    <t>Řezání dilatačních spár v živičném krytu příčných nebo podélných, šířky 4 mm, hloubky přes 80 do 90 mm</t>
  </si>
  <si>
    <t>-251149513</t>
  </si>
  <si>
    <t>68</t>
  </si>
  <si>
    <t>919112211</t>
  </si>
  <si>
    <t>Řezání dilatačních spár v živičném krytu vytvoření komůrky pro těsnící zálivku šířky 10 mm, hloubky 15 mm</t>
  </si>
  <si>
    <t>242776375</t>
  </si>
  <si>
    <t>69</t>
  </si>
  <si>
    <t>919121212</t>
  </si>
  <si>
    <t>Utěsnění dilatačních spár zálivkou za studena v cementobetonovém nebo živičném krytu včetně adhezního nátěru bez těsnicího profilu pod zálivkou, pro komůrky šířky 10 mm, hloubky 20 mm</t>
  </si>
  <si>
    <t>1884805066</t>
  </si>
  <si>
    <t xml:space="preserve">Poznámka k souboru cen:
1. V cenách jsou započteny i náklady na vyčištění spár před těsněním a zalitím a náklady na impregnaci, těsnění a zalití spár včetně dodání hmot. </t>
  </si>
  <si>
    <t>99</t>
  </si>
  <si>
    <t>Přesun hmot</t>
  </si>
  <si>
    <t>70</t>
  </si>
  <si>
    <t>997221551</t>
  </si>
  <si>
    <t>Vodorovná doprava suti bez naložení, ale se složením a s hrubým urovnáním ze sypkých materiálů, na vzdálenost do 1 km</t>
  </si>
  <si>
    <t>-142009784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</si>
  <si>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</si>
  <si>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437,335</t>
  </si>
  <si>
    <t>71</t>
  </si>
  <si>
    <t>997221559</t>
  </si>
  <si>
    <t>Vodorovná doprava suti bez naložení, ale se složením a s hrubým urovnáním Příplatek k ceně za každý další i započatý 1 km přes 1 km</t>
  </si>
  <si>
    <t>-303156998</t>
  </si>
  <si>
    <t>437,335*9</t>
  </si>
  <si>
    <t>72</t>
  </si>
  <si>
    <t>997221561</t>
  </si>
  <si>
    <t>Vodorovná doprava suti bez naložení, ale se složením a s hrubým urovnáním z kusových materiálů, na vzdálenost do 1 km</t>
  </si>
  <si>
    <t>-841408299</t>
  </si>
  <si>
    <t>kostky</t>
  </si>
  <si>
    <t>2,794+7,475</t>
  </si>
  <si>
    <t>kameny</t>
  </si>
  <si>
    <t>asfalt</t>
  </si>
  <si>
    <t>0,2+40,764+137,984</t>
  </si>
  <si>
    <t>73</t>
  </si>
  <si>
    <t>997221569R01</t>
  </si>
  <si>
    <t>Příplatek ZKD 1 km u vodorovné dopravy suti z kusových materiálů</t>
  </si>
  <si>
    <t>1688658835</t>
  </si>
  <si>
    <t>194,217*9</t>
  </si>
  <si>
    <t>74</t>
  </si>
  <si>
    <t>997221571</t>
  </si>
  <si>
    <t>Vodorovná doprava vybouraných hmot bez naložení, ale se složením a s hrubým urovnáním na vzdálenost do 1 km</t>
  </si>
  <si>
    <t>-531934985</t>
  </si>
  <si>
    <t>38,65+12,095</t>
  </si>
  <si>
    <t>beton a obruby</t>
  </si>
  <si>
    <t>75</t>
  </si>
  <si>
    <t>997221579</t>
  </si>
  <si>
    <t>Vodorovná doprava vybouraných hmot bez naložení, ale se složením a s hrubým urovnáním na vzdálenost Příplatek k ceně za každý další i započatý 1 km přes 1 km</t>
  </si>
  <si>
    <t>-55586892</t>
  </si>
  <si>
    <t>50,745*9</t>
  </si>
  <si>
    <t>76</t>
  </si>
  <si>
    <t>997221815</t>
  </si>
  <si>
    <t>Poplatek za uložení stavebního odpadu na skládce (skládkovné) betonového</t>
  </si>
  <si>
    <t>1375069069</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</si>
  <si>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</si>
  <si>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77</t>
  </si>
  <si>
    <t>997221855</t>
  </si>
  <si>
    <t>Poplatek za uložení stavebního odpadu na skládce (skládkovné) z kameniva</t>
  </si>
  <si>
    <t>-1963408933</t>
  </si>
  <si>
    <t>437,335+2,794+7,475</t>
  </si>
  <si>
    <t>78</t>
  </si>
  <si>
    <t>997221845ROO</t>
  </si>
  <si>
    <t>Poplatek za uložení stavebního odpadu na skládce (skládkovné) z asfaltových povrchů</t>
  </si>
  <si>
    <t>1961903114</t>
  </si>
  <si>
    <t>Poznámka k položce:
bez obsahu neb. látek, možnost recyklace (na skládce) a zpětného využití na komunikacích</t>
  </si>
  <si>
    <t>79</t>
  </si>
  <si>
    <t>998225111</t>
  </si>
  <si>
    <t>Přesun hmot pro komunikace s krytem z kameniva, monolitickým betonovým nebo živičným dopravní vzdálenost do 200 m jakékoliv délky objektu</t>
  </si>
  <si>
    <t>452125982</t>
  </si>
  <si>
    <t xml:space="preserve">Poznámka k souboru cen:
1. Ceny lze použít i pro plochy letišť s krytem monolitickým betonovým nebo živičným. </t>
  </si>
  <si>
    <t>468,7</t>
  </si>
  <si>
    <t>03 - VRN</t>
  </si>
  <si>
    <t xml:space="preserve"> </t>
  </si>
  <si>
    <t>VRN - Vedlejší rozpočtové náklady</t>
  </si>
  <si>
    <t xml:space="preserve">    0 - Vedlejší rozpočtové náklady</t>
  </si>
  <si>
    <t>Vedlejší rozpočtové náklady</t>
  </si>
  <si>
    <t>010001000</t>
  </si>
  <si>
    <t>Základní rozdělení průvodních činností a nákladů průzkumné geodetické a projektové práce</t>
  </si>
  <si>
    <t>Kč</t>
  </si>
  <si>
    <t>1024</t>
  </si>
  <si>
    <t>-349185788</t>
  </si>
  <si>
    <t xml:space="preserve">Poznámka k položce:
V této položce jsou zahrnuty také náklady na zkoušky vylouhovatelnosti před uložením na skládku.   Dále náklady související se zjištěním výskytu sítí - sondy, zaměření. Geometrický plán.
</t>
  </si>
  <si>
    <t>020001000</t>
  </si>
  <si>
    <t>Základní rozdělení průvodních činností a nákladů příprava staveniště. Odstranění květináčů, košů,..</t>
  </si>
  <si>
    <t>875011108</t>
  </si>
  <si>
    <t>030001000</t>
  </si>
  <si>
    <t>Základní rozdělení průvodních činností a nákladů zařízení staveniště</t>
  </si>
  <si>
    <t>1167454880</t>
  </si>
  <si>
    <t xml:space="preserve">Poznámka k položce:
Vybavení staveniště, zabezpečení staveniště, zrušení staveniště,....
</t>
  </si>
  <si>
    <t>040001000</t>
  </si>
  <si>
    <t>Základní rozdělení průvodních činností a nákladů inženýrská činnost</t>
  </si>
  <si>
    <t>-40308985</t>
  </si>
  <si>
    <t xml:space="preserve">Poznámka k položce:
Je v tom  zkoušky únosnosti, kompletace dokumentace pro kolaudaci
</t>
  </si>
  <si>
    <t>060001000</t>
  </si>
  <si>
    <t>Základní rozdělení průvodních činností a nákladů územní vlivy</t>
  </si>
  <si>
    <t>-2080741440</t>
  </si>
  <si>
    <t xml:space="preserve">Poznámka k položce:
Obsahuje třeba zajištění materiálů na mezideponii. Čerpání vody ze staveniště, špatné klimatické podmínky a i jiné vlivy. Dále se jedná o stísněné podmínky a další vlivy
</t>
  </si>
  <si>
    <t>070001000</t>
  </si>
  <si>
    <t>Základní rozdělení průvodních činností a nákladů provozní vlivy</t>
  </si>
  <si>
    <t>-1854141009</t>
  </si>
  <si>
    <t xml:space="preserve">Poznámka k položce:
Tato položka zapracovává mimo jiné náklady související s pracemi v ochranných pásmech sítí. Vybudování provizorních cest. Zajištěn přístup ke všem objektům po celou dobu realizace stavby.
</t>
  </si>
  <si>
    <t>080001000</t>
  </si>
  <si>
    <t>Základní rozdělení průvodních činností a nákladů přesun stavebních kapacit</t>
  </si>
  <si>
    <t>-269895474</t>
  </si>
  <si>
    <t>090001000</t>
  </si>
  <si>
    <t>Základní rozdělení průvodních činností a nákladů ostatní náklady</t>
  </si>
  <si>
    <t>262144</t>
  </si>
  <si>
    <t>25563963</t>
  </si>
  <si>
    <t xml:space="preserve">Poznámka k položce:
 možný výskyt větších kamenů, pozor na opěrnou zídku u chodníku (výška cca 1,5 m) - statika je narušená - opatrné práce případné podepření
</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</si>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</sst>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8"/>
      <color theme="10"/>
      <name val="Trebuchet MS"/>
      <family val="2"/>
    </font>
    <font>
      <sz val="18"/>
      <color theme="10"/>
      <name val="Wingdings 2"/>
      <family val="1"/>
    </font>
    <font>
      <sz val="10"/>
      <color rgb="FF960000"/>
      <name val="Trebuchet MS"/>
      <family val="2"/>
    </font>
    <font>
      <sz val="10"/>
      <name val="Trebuchet MS"/>
      <family val="2"/>
    </font>
    <font>
      <u val="single"/>
      <sz val="10"/>
      <color theme="10"/>
      <name val="Trebuchet MS"/>
      <family val="2"/>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applyNumberFormat="0" applyFill="0" applyBorder="0" applyAlignment="0" applyProtection="0"/>
    <xf numFmtId="0" fontId="0" fillId="0" borderId="0">
      <alignment/>
      <protection locked="0"/>
    </xf>
  </cellStyleXfs>
  <cellXfs count="39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2" borderId="0" xfId="0" applyFont="1" applyFill="1" applyAlignment="1">
      <alignment horizontal="left" vertical="center"/>
    </xf>
    <xf numFmtId="0" fontId="0" fillId="2" borderId="0" xfId="0" applyFill="1"/>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3" fillId="0" borderId="0" xfId="0" applyFont="1" applyBorder="1" applyAlignment="1" applyProtection="1">
      <alignment horizontal="left" vertical="center"/>
      <protection/>
    </xf>
    <xf numFmtId="0" fontId="0" fillId="0" borderId="5" xfId="0" applyBorder="1" applyProtection="1">
      <protection/>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6"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8"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3"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6"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7" xfId="0" applyFont="1" applyFill="1" applyBorder="1" applyAlignment="1" applyProtection="1">
      <alignment horizontal="center" vertical="center"/>
      <protection/>
    </xf>
    <xf numFmtId="0" fontId="16" fillId="0" borderId="18" xfId="0" applyFont="1" applyBorder="1" applyAlignment="1" applyProtection="1">
      <alignment horizontal="center" vertical="center" wrapText="1"/>
      <protection/>
    </xf>
    <xf numFmtId="0" fontId="16" fillId="0" borderId="19" xfId="0" applyFont="1" applyBorder="1" applyAlignment="1" applyProtection="1">
      <alignment horizontal="center" vertical="center" wrapText="1"/>
      <protection/>
    </xf>
    <xf numFmtId="0" fontId="16" fillId="0" borderId="20"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0" fontId="4" fillId="0" borderId="0" xfId="0" applyFont="1" applyAlignment="1" applyProtection="1">
      <alignment horizontal="center" vertical="center"/>
      <protection/>
    </xf>
    <xf numFmtId="4" fontId="20" fillId="0" borderId="16"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4" fillId="0" borderId="0" xfId="0" applyFont="1" applyAlignment="1">
      <alignment horizontal="left" vertical="center"/>
    </xf>
    <xf numFmtId="0" fontId="22" fillId="0" borderId="0" xfId="0" applyFont="1" applyAlignment="1">
      <alignment horizontal="left" vertical="center"/>
    </xf>
    <xf numFmtId="0" fontId="5" fillId="0" borderId="4" xfId="0" applyFont="1" applyBorder="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horizontal="center" vertical="center"/>
      <protection/>
    </xf>
    <xf numFmtId="0" fontId="5" fillId="0" borderId="4" xfId="0" applyFont="1" applyBorder="1" applyAlignment="1">
      <alignment vertical="center"/>
    </xf>
    <xf numFmtId="4" fontId="26" fillId="0" borderId="16" xfId="0" applyNumberFormat="1" applyFont="1" applyBorder="1" applyAlignment="1" applyProtection="1">
      <alignment vertical="center"/>
      <protection/>
    </xf>
    <xf numFmtId="4" fontId="26" fillId="0" borderId="0" xfId="0" applyNumberFormat="1" applyFont="1" applyBorder="1" applyAlignment="1" applyProtection="1">
      <alignment vertical="center"/>
      <protection/>
    </xf>
    <xf numFmtId="166" fontId="26" fillId="0" borderId="0" xfId="0" applyNumberFormat="1" applyFont="1" applyBorder="1" applyAlignment="1" applyProtection="1">
      <alignment vertical="center"/>
      <protection/>
    </xf>
    <xf numFmtId="4" fontId="26" fillId="0" borderId="15" xfId="0" applyNumberFormat="1" applyFont="1" applyBorder="1" applyAlignment="1" applyProtection="1">
      <alignment vertical="center"/>
      <protection/>
    </xf>
    <xf numFmtId="0" fontId="5" fillId="0" borderId="0" xfId="0" applyFont="1" applyAlignment="1">
      <alignment horizontal="left" vertical="center"/>
    </xf>
    <xf numFmtId="4" fontId="26" fillId="0" borderId="22" xfId="0" applyNumberFormat="1" applyFont="1" applyBorder="1" applyAlignment="1" applyProtection="1">
      <alignment vertical="center"/>
      <protection/>
    </xf>
    <xf numFmtId="4" fontId="26" fillId="0" borderId="23" xfId="0" applyNumberFormat="1" applyFont="1" applyBorder="1" applyAlignment="1" applyProtection="1">
      <alignment vertical="center"/>
      <protection/>
    </xf>
    <xf numFmtId="166" fontId="26" fillId="0" borderId="23" xfId="0" applyNumberFormat="1" applyFont="1" applyBorder="1" applyAlignment="1" applyProtection="1">
      <alignment vertical="center"/>
      <protection/>
    </xf>
    <xf numFmtId="4" fontId="26" fillId="0" borderId="24" xfId="0" applyNumberFormat="1" applyFont="1" applyBorder="1" applyAlignment="1" applyProtection="1">
      <alignment vertical="center"/>
      <protection/>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8" fillId="0" borderId="0" xfId="0" applyFont="1" applyBorder="1" applyAlignment="1" applyProtection="1">
      <alignment horizontal="left" vertical="center"/>
      <protection/>
    </xf>
    <xf numFmtId="4" fontId="21"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7"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6"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28" fillId="5" borderId="19"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1" fillId="0" borderId="0" xfId="0" applyNumberFormat="1" applyFont="1" applyAlignment="1" applyProtection="1">
      <alignment/>
      <protection/>
    </xf>
    <xf numFmtId="166" fontId="29" fillId="0" borderId="13" xfId="0" applyNumberFormat="1" applyFont="1" applyBorder="1" applyAlignment="1" applyProtection="1">
      <alignment/>
      <protection/>
    </xf>
    <xf numFmtId="166" fontId="29" fillId="0" borderId="14" xfId="0" applyNumberFormat="1" applyFont="1" applyBorder="1" applyAlignment="1" applyProtection="1">
      <alignment/>
      <protection/>
    </xf>
    <xf numFmtId="4" fontId="30"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6"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1"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33" fillId="0" borderId="27" xfId="0" applyFont="1" applyBorder="1" applyAlignment="1" applyProtection="1">
      <alignment horizontal="center" vertical="center"/>
      <protection/>
    </xf>
    <xf numFmtId="49" fontId="33" fillId="0" borderId="27" xfId="0" applyNumberFormat="1" applyFont="1" applyBorder="1" applyAlignment="1" applyProtection="1">
      <alignment horizontal="left" vertical="center" wrapText="1"/>
      <protection/>
    </xf>
    <xf numFmtId="0" fontId="33" fillId="0" borderId="27" xfId="0" applyFont="1" applyBorder="1" applyAlignment="1" applyProtection="1">
      <alignment horizontal="left" vertical="center" wrapText="1"/>
      <protection/>
    </xf>
    <xf numFmtId="0" fontId="33" fillId="0" borderId="27" xfId="0" applyFont="1" applyBorder="1" applyAlignment="1" applyProtection="1">
      <alignment horizontal="center" vertical="center" wrapText="1"/>
      <protection/>
    </xf>
    <xf numFmtId="167" fontId="33" fillId="0" borderId="27" xfId="0" applyNumberFormat="1" applyFont="1" applyBorder="1" applyAlignment="1" applyProtection="1">
      <alignment vertical="center"/>
      <protection/>
    </xf>
    <xf numFmtId="4" fontId="33" fillId="3" borderId="27" xfId="0" applyNumberFormat="1" applyFont="1" applyFill="1" applyBorder="1" applyAlignment="1" applyProtection="1">
      <alignment vertical="center"/>
      <protection locked="0"/>
    </xf>
    <xf numFmtId="4" fontId="33" fillId="0" borderId="27" xfId="0" applyNumberFormat="1" applyFont="1" applyBorder="1" applyAlignment="1" applyProtection="1">
      <alignment vertical="center"/>
      <protection/>
    </xf>
    <xf numFmtId="0" fontId="33" fillId="0" borderId="4" xfId="0" applyFont="1" applyBorder="1" applyAlignment="1">
      <alignment vertical="center"/>
    </xf>
    <xf numFmtId="0" fontId="33" fillId="3" borderId="27"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0" fontId="11" fillId="0" borderId="0" xfId="0" applyFont="1" applyBorder="1" applyAlignment="1" applyProtection="1">
      <alignment horizontal="left" vertical="center"/>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32" fillId="0" borderId="0" xfId="0" applyFont="1" applyBorder="1" applyAlignment="1" applyProtection="1">
      <alignmen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17" fillId="0" borderId="0" xfId="0" applyFont="1" applyAlignment="1">
      <alignment horizontal="left" vertical="top" wrapText="1"/>
    </xf>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18"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7"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20" fillId="0" borderId="21"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4" fillId="0" borderId="0" xfId="0" applyNumberFormat="1" applyFont="1" applyAlignment="1" applyProtection="1">
      <alignment vertical="center"/>
      <protection/>
    </xf>
    <xf numFmtId="0" fontId="24" fillId="0" borderId="0" xfId="0" applyFont="1" applyAlignment="1" applyProtection="1">
      <alignment vertical="center"/>
      <protection/>
    </xf>
    <xf numFmtId="0" fontId="23"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16"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16" fillId="0" borderId="0" xfId="0" applyFont="1" applyAlignment="1" applyProtection="1">
      <alignment horizontal="left" vertical="center" wrapText="1"/>
      <protection/>
    </xf>
    <xf numFmtId="0" fontId="34" fillId="2" borderId="0" xfId="20" applyFill="1"/>
    <xf numFmtId="0" fontId="35" fillId="0" borderId="0" xfId="20" applyFont="1" applyAlignment="1">
      <alignment horizontal="center" vertical="center"/>
    </xf>
    <xf numFmtId="0" fontId="36" fillId="2" borderId="0" xfId="0" applyFont="1" applyFill="1" applyAlignment="1">
      <alignment horizontal="left" vertical="center"/>
    </xf>
    <xf numFmtId="0" fontId="37" fillId="2" borderId="0" xfId="0" applyFont="1" applyFill="1" applyAlignment="1">
      <alignment vertical="center"/>
    </xf>
    <xf numFmtId="0" fontId="38" fillId="2" borderId="0" xfId="20" applyFont="1" applyFill="1" applyAlignment="1">
      <alignment vertical="center"/>
    </xf>
    <xf numFmtId="0" fontId="12" fillId="2" borderId="0" xfId="0" applyFont="1" applyFill="1" applyAlignment="1" applyProtection="1">
      <alignment horizontal="left" vertical="center"/>
      <protection/>
    </xf>
    <xf numFmtId="0" fontId="37" fillId="2" borderId="0" xfId="0" applyFont="1" applyFill="1" applyAlignment="1" applyProtection="1">
      <alignment vertical="center"/>
      <protection/>
    </xf>
    <xf numFmtId="0" fontId="36" fillId="2" borderId="0" xfId="0" applyFont="1" applyFill="1" applyAlignment="1" applyProtection="1">
      <alignment horizontal="left" vertical="center"/>
      <protection/>
    </xf>
    <xf numFmtId="0" fontId="38" fillId="2" borderId="0" xfId="20" applyFont="1" applyFill="1" applyAlignment="1" applyProtection="1">
      <alignment vertical="center"/>
      <protection/>
    </xf>
    <xf numFmtId="0" fontId="38" fillId="2" borderId="0" xfId="20" applyFont="1" applyFill="1" applyAlignment="1">
      <alignment vertical="center"/>
    </xf>
    <xf numFmtId="0" fontId="37" fillId="2" borderId="0" xfId="0" applyFont="1" applyFill="1" applyAlignment="1" applyProtection="1">
      <alignment vertical="center"/>
      <protection locked="0"/>
    </xf>
    <xf numFmtId="0" fontId="0" fillId="0" borderId="0" xfId="21" applyAlignment="1" applyProtection="1">
      <alignment vertical="top"/>
      <protection locked="0"/>
    </xf>
    <xf numFmtId="0" fontId="0" fillId="0" borderId="28" xfId="21" applyFont="1" applyBorder="1" applyAlignment="1" applyProtection="1">
      <alignment vertical="center" wrapText="1"/>
      <protection locked="0"/>
    </xf>
    <xf numFmtId="0" fontId="0" fillId="0" borderId="29" xfId="21" applyFont="1" applyBorder="1" applyAlignment="1" applyProtection="1">
      <alignment vertical="center" wrapText="1"/>
      <protection locked="0"/>
    </xf>
    <xf numFmtId="0" fontId="0" fillId="0" borderId="30" xfId="21" applyFont="1" applyBorder="1" applyAlignment="1" applyProtection="1">
      <alignment vertical="center" wrapText="1"/>
      <protection locked="0"/>
    </xf>
    <xf numFmtId="0" fontId="0" fillId="0" borderId="31" xfId="21" applyFont="1" applyBorder="1" applyAlignment="1" applyProtection="1">
      <alignment horizontal="center" vertical="center" wrapText="1"/>
      <protection locked="0"/>
    </xf>
    <xf numFmtId="0" fontId="13" fillId="0" borderId="0"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0" xfId="21" applyAlignment="1" applyProtection="1">
      <alignment horizontal="center" vertical="center"/>
      <protection locked="0"/>
    </xf>
    <xf numFmtId="0" fontId="0" fillId="0" borderId="31" xfId="21" applyFont="1" applyBorder="1" applyAlignment="1" applyProtection="1">
      <alignment vertical="center" wrapText="1"/>
      <protection locked="0"/>
    </xf>
    <xf numFmtId="0" fontId="25" fillId="0" borderId="33" xfId="21" applyFont="1" applyBorder="1" applyAlignment="1" applyProtection="1">
      <alignment horizontal="left" wrapText="1"/>
      <protection locked="0"/>
    </xf>
    <xf numFmtId="0" fontId="0" fillId="0" borderId="32" xfId="21" applyFont="1" applyBorder="1" applyAlignment="1" applyProtection="1">
      <alignment vertical="center" wrapText="1"/>
      <protection locked="0"/>
    </xf>
    <xf numFmtId="0" fontId="25" fillId="0" borderId="0" xfId="21" applyFont="1" applyBorder="1" applyAlignment="1" applyProtection="1">
      <alignment horizontal="left" vertical="center" wrapText="1"/>
      <protection locked="0"/>
    </xf>
    <xf numFmtId="0" fontId="3" fillId="0" borderId="0" xfId="21" applyFont="1" applyBorder="1" applyAlignment="1" applyProtection="1">
      <alignment horizontal="left" vertical="center" wrapText="1"/>
      <protection locked="0"/>
    </xf>
    <xf numFmtId="0" fontId="3" fillId="0" borderId="31" xfId="21" applyFont="1" applyBorder="1" applyAlignment="1" applyProtection="1">
      <alignment vertical="center" wrapText="1"/>
      <protection locked="0"/>
    </xf>
    <xf numFmtId="0" fontId="3" fillId="0" borderId="0" xfId="21" applyFont="1" applyBorder="1" applyAlignment="1" applyProtection="1">
      <alignment horizontal="left" vertical="center" wrapText="1"/>
      <protection locked="0"/>
    </xf>
    <xf numFmtId="0" fontId="3" fillId="0" borderId="0" xfId="21" applyFont="1" applyBorder="1" applyAlignment="1" applyProtection="1">
      <alignment vertical="center" wrapText="1"/>
      <protection locked="0"/>
    </xf>
    <xf numFmtId="0" fontId="3" fillId="0" borderId="0" xfId="21" applyFont="1" applyBorder="1" applyAlignment="1" applyProtection="1">
      <alignment vertical="center"/>
      <protection locked="0"/>
    </xf>
    <xf numFmtId="0" fontId="3" fillId="0" borderId="0" xfId="21" applyFont="1" applyBorder="1" applyAlignment="1" applyProtection="1">
      <alignment horizontal="left" vertical="center"/>
      <protection locked="0"/>
    </xf>
    <xf numFmtId="49" fontId="3" fillId="0" borderId="0" xfId="21" applyNumberFormat="1" applyFont="1" applyBorder="1" applyAlignment="1" applyProtection="1">
      <alignment horizontal="left" vertical="center" wrapText="1"/>
      <protection locked="0"/>
    </xf>
    <xf numFmtId="49" fontId="3" fillId="0" borderId="0" xfId="21" applyNumberFormat="1" applyFont="1" applyBorder="1" applyAlignment="1" applyProtection="1">
      <alignment vertical="center" wrapText="1"/>
      <protection locked="0"/>
    </xf>
    <xf numFmtId="0" fontId="0" fillId="0" borderId="34" xfId="21" applyFont="1" applyBorder="1" applyAlignment="1" applyProtection="1">
      <alignment vertical="center" wrapText="1"/>
      <protection locked="0"/>
    </xf>
    <xf numFmtId="0" fontId="37" fillId="0" borderId="33" xfId="21" applyFont="1" applyBorder="1" applyAlignment="1" applyProtection="1">
      <alignment vertical="center" wrapText="1"/>
      <protection locked="0"/>
    </xf>
    <xf numFmtId="0" fontId="0" fillId="0" borderId="35" xfId="21" applyFont="1" applyBorder="1" applyAlignment="1" applyProtection="1">
      <alignment vertical="center" wrapText="1"/>
      <protection locked="0"/>
    </xf>
    <xf numFmtId="0" fontId="0" fillId="0" borderId="0" xfId="21" applyFont="1" applyBorder="1" applyAlignment="1" applyProtection="1">
      <alignment vertical="top"/>
      <protection locked="0"/>
    </xf>
    <xf numFmtId="0" fontId="0" fillId="0" borderId="0" xfId="21" applyFont="1" applyAlignment="1" applyProtection="1">
      <alignment vertical="top"/>
      <protection locked="0"/>
    </xf>
    <xf numFmtId="0" fontId="0" fillId="0" borderId="28" xfId="21" applyFont="1" applyBorder="1" applyAlignment="1" applyProtection="1">
      <alignment horizontal="left" vertical="center"/>
      <protection locked="0"/>
    </xf>
    <xf numFmtId="0" fontId="0" fillId="0" borderId="29" xfId="21" applyFont="1" applyBorder="1" applyAlignment="1" applyProtection="1">
      <alignment horizontal="left" vertical="center"/>
      <protection locked="0"/>
    </xf>
    <xf numFmtId="0" fontId="0" fillId="0" borderId="30" xfId="21" applyFont="1" applyBorder="1" applyAlignment="1" applyProtection="1">
      <alignment horizontal="left" vertical="center"/>
      <protection locked="0"/>
    </xf>
    <xf numFmtId="0" fontId="0" fillId="0" borderId="31" xfId="21" applyFont="1" applyBorder="1" applyAlignment="1" applyProtection="1">
      <alignment horizontal="left" vertical="center"/>
      <protection locked="0"/>
    </xf>
    <xf numFmtId="0" fontId="13" fillId="0" borderId="0" xfId="21" applyFont="1" applyBorder="1" applyAlignment="1" applyProtection="1">
      <alignment horizontal="center" vertical="center"/>
      <protection locked="0"/>
    </xf>
    <xf numFmtId="0" fontId="0" fillId="0" borderId="32" xfId="21" applyFont="1" applyBorder="1" applyAlignment="1" applyProtection="1">
      <alignment horizontal="left" vertical="center"/>
      <protection locked="0"/>
    </xf>
    <xf numFmtId="0" fontId="25" fillId="0" borderId="0" xfId="21" applyFont="1" applyBorder="1" applyAlignment="1" applyProtection="1">
      <alignment horizontal="left" vertical="center"/>
      <protection locked="0"/>
    </xf>
    <xf numFmtId="0" fontId="5" fillId="0" borderId="0" xfId="21" applyFont="1" applyAlignment="1" applyProtection="1">
      <alignment horizontal="left" vertical="center"/>
      <protection locked="0"/>
    </xf>
    <xf numFmtId="0" fontId="25" fillId="0" borderId="33" xfId="21" applyFont="1" applyBorder="1" applyAlignment="1" applyProtection="1">
      <alignment horizontal="left" vertical="center"/>
      <protection locked="0"/>
    </xf>
    <xf numFmtId="0" fontId="25" fillId="0" borderId="33" xfId="21" applyFont="1" applyBorder="1" applyAlignment="1" applyProtection="1">
      <alignment horizontal="center" vertical="center"/>
      <protection locked="0"/>
    </xf>
    <xf numFmtId="0" fontId="5" fillId="0" borderId="33" xfId="21" applyFont="1" applyBorder="1" applyAlignment="1" applyProtection="1">
      <alignment horizontal="left" vertical="center"/>
      <protection locked="0"/>
    </xf>
    <xf numFmtId="0" fontId="19" fillId="0" borderId="0" xfId="21" applyFont="1" applyBorder="1" applyAlignment="1" applyProtection="1">
      <alignment horizontal="left" vertical="center"/>
      <protection locked="0"/>
    </xf>
    <xf numFmtId="0" fontId="3" fillId="0" borderId="0" xfId="21" applyFont="1" applyAlignment="1" applyProtection="1">
      <alignment horizontal="left" vertical="center"/>
      <protection locked="0"/>
    </xf>
    <xf numFmtId="0" fontId="3" fillId="0" borderId="0" xfId="21" applyFont="1" applyBorder="1" applyAlignment="1" applyProtection="1">
      <alignment horizontal="center" vertical="center"/>
      <protection locked="0"/>
    </xf>
    <xf numFmtId="0" fontId="3" fillId="0" borderId="31" xfId="21" applyFont="1" applyBorder="1" applyAlignment="1" applyProtection="1">
      <alignment horizontal="left" vertical="center"/>
      <protection locked="0"/>
    </xf>
    <xf numFmtId="0" fontId="3" fillId="0" borderId="0" xfId="21" applyFont="1" applyFill="1" applyBorder="1" applyAlignment="1" applyProtection="1">
      <alignment horizontal="left" vertical="center"/>
      <protection locked="0"/>
    </xf>
    <xf numFmtId="0" fontId="3" fillId="0" borderId="0" xfId="21" applyFont="1" applyFill="1" applyBorder="1" applyAlignment="1" applyProtection="1">
      <alignment horizontal="center" vertical="center"/>
      <protection locked="0"/>
    </xf>
    <xf numFmtId="0" fontId="0" fillId="0" borderId="34" xfId="21" applyFont="1" applyBorder="1" applyAlignment="1" applyProtection="1">
      <alignment horizontal="left" vertical="center"/>
      <protection locked="0"/>
    </xf>
    <xf numFmtId="0" fontId="37" fillId="0" borderId="33" xfId="21" applyFont="1" applyBorder="1" applyAlignment="1" applyProtection="1">
      <alignment horizontal="left" vertical="center"/>
      <protection locked="0"/>
    </xf>
    <xf numFmtId="0" fontId="0" fillId="0" borderId="35" xfId="21" applyFont="1" applyBorder="1" applyAlignment="1" applyProtection="1">
      <alignment horizontal="left" vertical="center"/>
      <protection locked="0"/>
    </xf>
    <xf numFmtId="0" fontId="0" fillId="0" borderId="0" xfId="21" applyFont="1" applyBorder="1" applyAlignment="1" applyProtection="1">
      <alignment horizontal="left" vertical="center"/>
      <protection locked="0"/>
    </xf>
    <xf numFmtId="0" fontId="37" fillId="0" borderId="0" xfId="21" applyFont="1" applyBorder="1" applyAlignment="1" applyProtection="1">
      <alignment horizontal="left" vertical="center"/>
      <protection locked="0"/>
    </xf>
    <xf numFmtId="0" fontId="5" fillId="0" borderId="0" xfId="21" applyFont="1" applyBorder="1" applyAlignment="1" applyProtection="1">
      <alignment horizontal="left" vertical="center"/>
      <protection locked="0"/>
    </xf>
    <xf numFmtId="0" fontId="3" fillId="0" borderId="33" xfId="21" applyFont="1" applyBorder="1" applyAlignment="1" applyProtection="1">
      <alignment horizontal="left" vertical="center"/>
      <protection locked="0"/>
    </xf>
    <xf numFmtId="0" fontId="0" fillId="0" borderId="0" xfId="21" applyFont="1" applyBorder="1" applyAlignment="1" applyProtection="1">
      <alignment horizontal="left" vertical="center" wrapText="1"/>
      <protection locked="0"/>
    </xf>
    <xf numFmtId="0" fontId="3" fillId="0" borderId="0" xfId="21" applyFont="1" applyBorder="1" applyAlignment="1" applyProtection="1">
      <alignment horizontal="center" vertical="center" wrapText="1"/>
      <protection locked="0"/>
    </xf>
    <xf numFmtId="0" fontId="0" fillId="0" borderId="28" xfId="21" applyFont="1" applyBorder="1" applyAlignment="1" applyProtection="1">
      <alignment horizontal="left" vertical="center" wrapText="1"/>
      <protection locked="0"/>
    </xf>
    <xf numFmtId="0" fontId="0" fillId="0" borderId="29" xfId="21" applyFont="1" applyBorder="1" applyAlignment="1" applyProtection="1">
      <alignment horizontal="left" vertical="center" wrapText="1"/>
      <protection locked="0"/>
    </xf>
    <xf numFmtId="0" fontId="0" fillId="0" borderId="30" xfId="21" applyFont="1" applyBorder="1" applyAlignment="1" applyProtection="1">
      <alignment horizontal="left" vertical="center" wrapText="1"/>
      <protection locked="0"/>
    </xf>
    <xf numFmtId="0" fontId="0" fillId="0" borderId="31" xfId="21" applyFont="1" applyBorder="1" applyAlignment="1" applyProtection="1">
      <alignment horizontal="left" vertical="center" wrapText="1"/>
      <protection locked="0"/>
    </xf>
    <xf numFmtId="0" fontId="0" fillId="0" borderId="32" xfId="21" applyFont="1" applyBorder="1" applyAlignment="1" applyProtection="1">
      <alignment horizontal="left" vertical="center" wrapText="1"/>
      <protection locked="0"/>
    </xf>
    <xf numFmtId="0" fontId="5" fillId="0" borderId="31" xfId="21" applyFont="1" applyBorder="1" applyAlignment="1" applyProtection="1">
      <alignment horizontal="left" vertical="center" wrapText="1"/>
      <protection locked="0"/>
    </xf>
    <xf numFmtId="0" fontId="5" fillId="0" borderId="32" xfId="21" applyFont="1" applyBorder="1" applyAlignment="1" applyProtection="1">
      <alignment horizontal="left" vertical="center" wrapText="1"/>
      <protection locked="0"/>
    </xf>
    <xf numFmtId="0" fontId="3" fillId="0" borderId="31"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protection locked="0"/>
    </xf>
    <xf numFmtId="0" fontId="3" fillId="0" borderId="34" xfId="21" applyFont="1" applyBorder="1" applyAlignment="1" applyProtection="1">
      <alignment horizontal="left" vertical="center" wrapText="1"/>
      <protection locked="0"/>
    </xf>
    <xf numFmtId="0" fontId="3" fillId="0" borderId="33" xfId="21" applyFont="1" applyBorder="1" applyAlignment="1" applyProtection="1">
      <alignment horizontal="left" vertical="center" wrapText="1"/>
      <protection locked="0"/>
    </xf>
    <xf numFmtId="0" fontId="3" fillId="0" borderId="35" xfId="21" applyFont="1" applyBorder="1" applyAlignment="1" applyProtection="1">
      <alignment horizontal="left" vertical="center" wrapText="1"/>
      <protection locked="0"/>
    </xf>
    <xf numFmtId="0" fontId="3" fillId="0" borderId="0" xfId="21" applyFont="1" applyBorder="1" applyAlignment="1" applyProtection="1">
      <alignment horizontal="left" vertical="top"/>
      <protection locked="0"/>
    </xf>
    <xf numFmtId="0" fontId="3" fillId="0" borderId="0" xfId="21" applyFont="1" applyBorder="1" applyAlignment="1" applyProtection="1">
      <alignment horizontal="center" vertical="top"/>
      <protection locked="0"/>
    </xf>
    <xf numFmtId="0" fontId="3" fillId="0" borderId="34" xfId="21" applyFont="1" applyBorder="1" applyAlignment="1" applyProtection="1">
      <alignment horizontal="left" vertical="center"/>
      <protection locked="0"/>
    </xf>
    <xf numFmtId="0" fontId="3" fillId="0" borderId="35" xfId="21" applyFont="1" applyBorder="1" applyAlignment="1" applyProtection="1">
      <alignment horizontal="left" vertical="center"/>
      <protection locked="0"/>
    </xf>
    <xf numFmtId="0" fontId="5" fillId="0" borderId="0" xfId="21" applyFont="1" applyAlignment="1" applyProtection="1">
      <alignment vertical="center"/>
      <protection locked="0"/>
    </xf>
    <xf numFmtId="0" fontId="25" fillId="0" borderId="0" xfId="21" applyFont="1" applyBorder="1" applyAlignment="1" applyProtection="1">
      <alignment vertical="center"/>
      <protection locked="0"/>
    </xf>
    <xf numFmtId="0" fontId="5" fillId="0" borderId="33" xfId="21" applyFont="1" applyBorder="1" applyAlignment="1" applyProtection="1">
      <alignment vertical="center"/>
      <protection locked="0"/>
    </xf>
    <xf numFmtId="0" fontId="25" fillId="0" borderId="33" xfId="21" applyFont="1" applyBorder="1" applyAlignment="1" applyProtection="1">
      <alignment vertical="center"/>
      <protection locked="0"/>
    </xf>
    <xf numFmtId="0" fontId="0" fillId="0" borderId="0" xfId="21" applyBorder="1" applyAlignment="1" applyProtection="1">
      <alignment vertical="top"/>
      <protection locked="0"/>
    </xf>
    <xf numFmtId="49" fontId="3" fillId="0" borderId="0" xfId="21" applyNumberFormat="1" applyFont="1" applyBorder="1" applyAlignment="1" applyProtection="1">
      <alignment horizontal="left" vertical="center"/>
      <protection locked="0"/>
    </xf>
    <xf numFmtId="0" fontId="0" fillId="0" borderId="33" xfId="21" applyBorder="1" applyAlignment="1" applyProtection="1">
      <alignment vertical="top"/>
      <protection locked="0"/>
    </xf>
    <xf numFmtId="0" fontId="25" fillId="0" borderId="33" xfId="21" applyFont="1" applyBorder="1" applyAlignment="1" applyProtection="1">
      <alignment horizontal="left"/>
      <protection locked="0"/>
    </xf>
    <xf numFmtId="0" fontId="5" fillId="0" borderId="33" xfId="21" applyFont="1" applyBorder="1" applyAlignment="1" applyProtection="1">
      <alignment/>
      <protection locked="0"/>
    </xf>
    <xf numFmtId="0" fontId="25" fillId="0" borderId="33" xfId="21" applyFont="1" applyBorder="1" applyAlignment="1" applyProtection="1">
      <alignment horizontal="left"/>
      <protection locked="0"/>
    </xf>
    <xf numFmtId="0" fontId="3" fillId="0" borderId="0" xfId="21" applyFont="1" applyBorder="1" applyAlignment="1" applyProtection="1">
      <alignment horizontal="left" vertical="center"/>
      <protection locked="0"/>
    </xf>
    <xf numFmtId="0" fontId="0" fillId="0" borderId="31" xfId="21" applyFont="1" applyBorder="1" applyAlignment="1" applyProtection="1">
      <alignment vertical="top"/>
      <protection locked="0"/>
    </xf>
    <xf numFmtId="0" fontId="3" fillId="0" borderId="0" xfId="21" applyFont="1" applyBorder="1" applyAlignment="1" applyProtection="1">
      <alignment horizontal="left" vertical="top"/>
      <protection locked="0"/>
    </xf>
    <xf numFmtId="0" fontId="0" fillId="0" borderId="32" xfId="21" applyFont="1" applyBorder="1" applyAlignment="1" applyProtection="1">
      <alignment vertical="top"/>
      <protection locked="0"/>
    </xf>
    <xf numFmtId="0" fontId="0" fillId="0" borderId="0" xfId="21" applyFont="1" applyBorder="1" applyAlignment="1" applyProtection="1">
      <alignment horizontal="center" vertical="center"/>
      <protection locked="0"/>
    </xf>
    <xf numFmtId="0" fontId="0" fillId="0" borderId="0" xfId="21" applyFont="1" applyBorder="1" applyAlignment="1" applyProtection="1">
      <alignment horizontal="left" vertical="top"/>
      <protection locked="0"/>
    </xf>
    <xf numFmtId="0" fontId="0" fillId="0" borderId="34" xfId="21" applyFont="1" applyBorder="1" applyAlignment="1" applyProtection="1">
      <alignment vertical="top"/>
      <protection locked="0"/>
    </xf>
    <xf numFmtId="0" fontId="0" fillId="0" borderId="33" xfId="21" applyFont="1" applyBorder="1" applyAlignment="1" applyProtection="1">
      <alignment vertical="top"/>
      <protection locked="0"/>
    </xf>
    <xf numFmtId="0" fontId="0" fillId="0" borderId="35" xfId="21" applyFont="1" applyBorder="1" applyAlignment="1" applyProtection="1">
      <alignment vertical="top"/>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301" t="s">
        <v>0</v>
      </c>
      <c r="B1" s="302"/>
      <c r="C1" s="302"/>
      <c r="D1" s="303" t="s">
        <v>1</v>
      </c>
      <c r="E1" s="302"/>
      <c r="F1" s="302"/>
      <c r="G1" s="302"/>
      <c r="H1" s="302"/>
      <c r="I1" s="302"/>
      <c r="J1" s="302"/>
      <c r="K1" s="304" t="s">
        <v>593</v>
      </c>
      <c r="L1" s="304"/>
      <c r="M1" s="304"/>
      <c r="N1" s="304"/>
      <c r="O1" s="304"/>
      <c r="P1" s="304"/>
      <c r="Q1" s="304"/>
      <c r="R1" s="304"/>
      <c r="S1" s="304"/>
      <c r="T1" s="302"/>
      <c r="U1" s="302"/>
      <c r="V1" s="302"/>
      <c r="W1" s="304" t="s">
        <v>594</v>
      </c>
      <c r="X1" s="304"/>
      <c r="Y1" s="304"/>
      <c r="Z1" s="304"/>
      <c r="AA1" s="304"/>
      <c r="AB1" s="304"/>
      <c r="AC1" s="304"/>
      <c r="AD1" s="304"/>
      <c r="AE1" s="304"/>
      <c r="AF1" s="304"/>
      <c r="AG1" s="304"/>
      <c r="AH1" s="304"/>
      <c r="AI1" s="296"/>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95" customHeight="1">
      <c r="AR2" s="254"/>
      <c r="AS2" s="254"/>
      <c r="AT2" s="254"/>
      <c r="AU2" s="254"/>
      <c r="AV2" s="254"/>
      <c r="AW2" s="254"/>
      <c r="AX2" s="254"/>
      <c r="AY2" s="254"/>
      <c r="AZ2" s="254"/>
      <c r="BA2" s="254"/>
      <c r="BB2" s="254"/>
      <c r="BC2" s="254"/>
      <c r="BD2" s="254"/>
      <c r="BE2" s="254"/>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2:71" ht="36.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2:71" ht="14.45" customHeight="1">
      <c r="B5" s="21"/>
      <c r="C5" s="22"/>
      <c r="D5" s="27" t="s">
        <v>13</v>
      </c>
      <c r="E5" s="22"/>
      <c r="F5" s="22"/>
      <c r="G5" s="22"/>
      <c r="H5" s="22"/>
      <c r="I5" s="22"/>
      <c r="J5" s="22"/>
      <c r="K5" s="257" t="s">
        <v>14</v>
      </c>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2"/>
      <c r="AQ5" s="24"/>
      <c r="BE5" s="253" t="s">
        <v>15</v>
      </c>
      <c r="BS5" s="17" t="s">
        <v>6</v>
      </c>
    </row>
    <row r="6" spans="2:71" ht="36.95" customHeight="1">
      <c r="B6" s="21"/>
      <c r="C6" s="22"/>
      <c r="D6" s="29" t="s">
        <v>16</v>
      </c>
      <c r="E6" s="22"/>
      <c r="F6" s="22"/>
      <c r="G6" s="22"/>
      <c r="H6" s="22"/>
      <c r="I6" s="22"/>
      <c r="J6" s="22"/>
      <c r="K6" s="259" t="s">
        <v>17</v>
      </c>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2"/>
      <c r="AQ6" s="24"/>
      <c r="BE6" s="254"/>
      <c r="BS6" s="17" t="s">
        <v>18</v>
      </c>
    </row>
    <row r="7" spans="2:71" ht="14.45" customHeight="1">
      <c r="B7" s="21"/>
      <c r="C7" s="22"/>
      <c r="D7" s="30" t="s">
        <v>19</v>
      </c>
      <c r="E7" s="22"/>
      <c r="F7" s="22"/>
      <c r="G7" s="22"/>
      <c r="H7" s="22"/>
      <c r="I7" s="22"/>
      <c r="J7" s="22"/>
      <c r="K7" s="28"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21</v>
      </c>
      <c r="AL7" s="22"/>
      <c r="AM7" s="22"/>
      <c r="AN7" s="28" t="s">
        <v>22</v>
      </c>
      <c r="AO7" s="22"/>
      <c r="AP7" s="22"/>
      <c r="AQ7" s="24"/>
      <c r="BE7" s="254"/>
      <c r="BS7" s="17" t="s">
        <v>23</v>
      </c>
    </row>
    <row r="8" spans="2:71" ht="14.45" customHeight="1">
      <c r="B8" s="21"/>
      <c r="C8" s="22"/>
      <c r="D8" s="30" t="s">
        <v>24</v>
      </c>
      <c r="E8" s="22"/>
      <c r="F8" s="22"/>
      <c r="G8" s="22"/>
      <c r="H8" s="22"/>
      <c r="I8" s="22"/>
      <c r="J8" s="22"/>
      <c r="K8" s="28" t="s">
        <v>25</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26</v>
      </c>
      <c r="AL8" s="22"/>
      <c r="AM8" s="22"/>
      <c r="AN8" s="31" t="s">
        <v>27</v>
      </c>
      <c r="AO8" s="22"/>
      <c r="AP8" s="22"/>
      <c r="AQ8" s="24"/>
      <c r="BE8" s="254"/>
      <c r="BS8" s="17" t="s">
        <v>28</v>
      </c>
    </row>
    <row r="9" spans="2:7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254"/>
      <c r="BS9" s="17" t="s">
        <v>29</v>
      </c>
    </row>
    <row r="10" spans="2:71" ht="14.45" customHeight="1">
      <c r="B10" s="21"/>
      <c r="C10" s="22"/>
      <c r="D10" s="30" t="s">
        <v>30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31</v>
      </c>
      <c r="AL10" s="22"/>
      <c r="AM10" s="22"/>
      <c r="AN10" s="28" t="s">
        <v>22</v>
      </c>
      <c r="AO10" s="22"/>
      <c r="AP10" s="22"/>
      <c r="AQ10" s="24"/>
      <c r="BE10" s="254"/>
      <c r="BS10" s="17" t="s">
        <v>18</v>
      </c>
    </row>
    <row r="11" spans="2:71" ht="18.4" customHeight="1">
      <c r="B11" s="21"/>
      <c r="C11" s="22"/>
      <c r="D11" s="22"/>
      <c r="E11" s="28" t="s">
        <v>32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33</v>
      </c>
      <c r="AL11" s="22"/>
      <c r="AM11" s="22"/>
      <c r="AN11" s="28" t="s">
        <v>22</v>
      </c>
      <c r="AO11" s="22"/>
      <c r="AP11" s="22"/>
      <c r="AQ11" s="24"/>
      <c r="BE11" s="254"/>
      <c r="BS11" s="17" t="s">
        <v>18</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254"/>
      <c r="BS12" s="17" t="s">
        <v>18</v>
      </c>
    </row>
    <row r="13" spans="2:71" ht="14.45" customHeight="1">
      <c r="B13" s="21"/>
      <c r="C13" s="22"/>
      <c r="D13" s="30" t="s">
        <v>34</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31</v>
      </c>
      <c r="AL13" s="22"/>
      <c r="AM13" s="22"/>
      <c r="AN13" s="32" t="s">
        <v>35</v>
      </c>
      <c r="AO13" s="22"/>
      <c r="AP13" s="22"/>
      <c r="AQ13" s="24"/>
      <c r="BE13" s="254"/>
      <c r="BS13" s="17" t="s">
        <v>18</v>
      </c>
    </row>
    <row r="14" spans="2:71" ht="13.5">
      <c r="B14" s="21"/>
      <c r="C14" s="22"/>
      <c r="D14" s="22"/>
      <c r="E14" s="260" t="s">
        <v>35</v>
      </c>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30" t="s">
        <v>33</v>
      </c>
      <c r="AL14" s="22"/>
      <c r="AM14" s="22"/>
      <c r="AN14" s="32" t="s">
        <v>35</v>
      </c>
      <c r="AO14" s="22"/>
      <c r="AP14" s="22"/>
      <c r="AQ14" s="24"/>
      <c r="BE14" s="254"/>
      <c r="BS14" s="17" t="s">
        <v>18</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254"/>
      <c r="BS15" s="17" t="s">
        <v>4</v>
      </c>
    </row>
    <row r="16" spans="2:71" ht="14.45" customHeight="1">
      <c r="B16" s="21"/>
      <c r="C16" s="22"/>
      <c r="D16" s="30" t="s">
        <v>36</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31</v>
      </c>
      <c r="AL16" s="22"/>
      <c r="AM16" s="22"/>
      <c r="AN16" s="28" t="s">
        <v>22</v>
      </c>
      <c r="AO16" s="22"/>
      <c r="AP16" s="22"/>
      <c r="AQ16" s="24"/>
      <c r="BE16" s="254"/>
      <c r="BS16" s="17" t="s">
        <v>4</v>
      </c>
    </row>
    <row r="17" spans="2:71" ht="18.4" customHeight="1">
      <c r="B17" s="21"/>
      <c r="C17" s="22"/>
      <c r="D17" s="22"/>
      <c r="E17" s="28" t="s">
        <v>37</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33</v>
      </c>
      <c r="AL17" s="22"/>
      <c r="AM17" s="22"/>
      <c r="AN17" s="28" t="s">
        <v>22</v>
      </c>
      <c r="AO17" s="22"/>
      <c r="AP17" s="22"/>
      <c r="AQ17" s="24"/>
      <c r="BE17" s="254"/>
      <c r="BS17" s="17" t="s">
        <v>38</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254"/>
      <c r="BS18" s="17" t="s">
        <v>6</v>
      </c>
    </row>
    <row r="19" spans="2:71" ht="14.45" customHeight="1">
      <c r="B19" s="21"/>
      <c r="C19" s="22"/>
      <c r="D19" s="30" t="s">
        <v>39</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254"/>
      <c r="BS19" s="17" t="s">
        <v>6</v>
      </c>
    </row>
    <row r="20" spans="2:71" ht="63" customHeight="1">
      <c r="B20" s="21"/>
      <c r="C20" s="22"/>
      <c r="D20" s="22"/>
      <c r="E20" s="261" t="s">
        <v>40</v>
      </c>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2"/>
      <c r="AP20" s="22"/>
      <c r="AQ20" s="24"/>
      <c r="BE20" s="254"/>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254"/>
    </row>
    <row r="22" spans="2:57" ht="6.9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254"/>
    </row>
    <row r="23" spans="2:57" s="1" customFormat="1" ht="25.9" customHeight="1">
      <c r="B23" s="34"/>
      <c r="C23" s="35"/>
      <c r="D23" s="36" t="s">
        <v>41</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262">
        <f>ROUND(AG51,2)</f>
        <v>0</v>
      </c>
      <c r="AL23" s="263"/>
      <c r="AM23" s="263"/>
      <c r="AN23" s="263"/>
      <c r="AO23" s="263"/>
      <c r="AP23" s="35"/>
      <c r="AQ23" s="38"/>
      <c r="BE23" s="255"/>
    </row>
    <row r="24" spans="2:57" s="1" customFormat="1" ht="6.9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255"/>
    </row>
    <row r="25" spans="2:57" s="1" customFormat="1" ht="13.5">
      <c r="B25" s="34"/>
      <c r="C25" s="35"/>
      <c r="D25" s="35"/>
      <c r="E25" s="35"/>
      <c r="F25" s="35"/>
      <c r="G25" s="35"/>
      <c r="H25" s="35"/>
      <c r="I25" s="35"/>
      <c r="J25" s="35"/>
      <c r="K25" s="35"/>
      <c r="L25" s="264" t="s">
        <v>42</v>
      </c>
      <c r="M25" s="265"/>
      <c r="N25" s="265"/>
      <c r="O25" s="265"/>
      <c r="P25" s="35"/>
      <c r="Q25" s="35"/>
      <c r="R25" s="35"/>
      <c r="S25" s="35"/>
      <c r="T25" s="35"/>
      <c r="U25" s="35"/>
      <c r="V25" s="35"/>
      <c r="W25" s="264" t="s">
        <v>43</v>
      </c>
      <c r="X25" s="265"/>
      <c r="Y25" s="265"/>
      <c r="Z25" s="265"/>
      <c r="AA25" s="265"/>
      <c r="AB25" s="265"/>
      <c r="AC25" s="265"/>
      <c r="AD25" s="265"/>
      <c r="AE25" s="265"/>
      <c r="AF25" s="35"/>
      <c r="AG25" s="35"/>
      <c r="AH25" s="35"/>
      <c r="AI25" s="35"/>
      <c r="AJ25" s="35"/>
      <c r="AK25" s="264" t="s">
        <v>44</v>
      </c>
      <c r="AL25" s="265"/>
      <c r="AM25" s="265"/>
      <c r="AN25" s="265"/>
      <c r="AO25" s="265"/>
      <c r="AP25" s="35"/>
      <c r="AQ25" s="38"/>
      <c r="BE25" s="255"/>
    </row>
    <row r="26" spans="2:57" s="2" customFormat="1" ht="14.45" customHeight="1">
      <c r="B26" s="40"/>
      <c r="C26" s="41"/>
      <c r="D26" s="42" t="s">
        <v>45</v>
      </c>
      <c r="E26" s="41"/>
      <c r="F26" s="42" t="s">
        <v>46</v>
      </c>
      <c r="G26" s="41"/>
      <c r="H26" s="41"/>
      <c r="I26" s="41"/>
      <c r="J26" s="41"/>
      <c r="K26" s="41"/>
      <c r="L26" s="266">
        <v>0.21</v>
      </c>
      <c r="M26" s="267"/>
      <c r="N26" s="267"/>
      <c r="O26" s="267"/>
      <c r="P26" s="41"/>
      <c r="Q26" s="41"/>
      <c r="R26" s="41"/>
      <c r="S26" s="41"/>
      <c r="T26" s="41"/>
      <c r="U26" s="41"/>
      <c r="V26" s="41"/>
      <c r="W26" s="268">
        <f>ROUND(AZ51,2)</f>
        <v>0</v>
      </c>
      <c r="X26" s="267"/>
      <c r="Y26" s="267"/>
      <c r="Z26" s="267"/>
      <c r="AA26" s="267"/>
      <c r="AB26" s="267"/>
      <c r="AC26" s="267"/>
      <c r="AD26" s="267"/>
      <c r="AE26" s="267"/>
      <c r="AF26" s="41"/>
      <c r="AG26" s="41"/>
      <c r="AH26" s="41"/>
      <c r="AI26" s="41"/>
      <c r="AJ26" s="41"/>
      <c r="AK26" s="268">
        <f>ROUND(AV51,2)</f>
        <v>0</v>
      </c>
      <c r="AL26" s="267"/>
      <c r="AM26" s="267"/>
      <c r="AN26" s="267"/>
      <c r="AO26" s="267"/>
      <c r="AP26" s="41"/>
      <c r="AQ26" s="43"/>
      <c r="BE26" s="256"/>
    </row>
    <row r="27" spans="2:57" s="2" customFormat="1" ht="14.45" customHeight="1">
      <c r="B27" s="40"/>
      <c r="C27" s="41"/>
      <c r="D27" s="41"/>
      <c r="E27" s="41"/>
      <c r="F27" s="42" t="s">
        <v>47</v>
      </c>
      <c r="G27" s="41"/>
      <c r="H27" s="41"/>
      <c r="I27" s="41"/>
      <c r="J27" s="41"/>
      <c r="K27" s="41"/>
      <c r="L27" s="266">
        <v>0.15</v>
      </c>
      <c r="M27" s="267"/>
      <c r="N27" s="267"/>
      <c r="O27" s="267"/>
      <c r="P27" s="41"/>
      <c r="Q27" s="41"/>
      <c r="R27" s="41"/>
      <c r="S27" s="41"/>
      <c r="T27" s="41"/>
      <c r="U27" s="41"/>
      <c r="V27" s="41"/>
      <c r="W27" s="268">
        <f>ROUND(BA51,2)</f>
        <v>0</v>
      </c>
      <c r="X27" s="267"/>
      <c r="Y27" s="267"/>
      <c r="Z27" s="267"/>
      <c r="AA27" s="267"/>
      <c r="AB27" s="267"/>
      <c r="AC27" s="267"/>
      <c r="AD27" s="267"/>
      <c r="AE27" s="267"/>
      <c r="AF27" s="41"/>
      <c r="AG27" s="41"/>
      <c r="AH27" s="41"/>
      <c r="AI27" s="41"/>
      <c r="AJ27" s="41"/>
      <c r="AK27" s="268">
        <f>ROUND(AW51,2)</f>
        <v>0</v>
      </c>
      <c r="AL27" s="267"/>
      <c r="AM27" s="267"/>
      <c r="AN27" s="267"/>
      <c r="AO27" s="267"/>
      <c r="AP27" s="41"/>
      <c r="AQ27" s="43"/>
      <c r="BE27" s="256"/>
    </row>
    <row r="28" spans="2:57" s="2" customFormat="1" ht="14.45" customHeight="1" hidden="1">
      <c r="B28" s="40"/>
      <c r="C28" s="41"/>
      <c r="D28" s="41"/>
      <c r="E28" s="41"/>
      <c r="F28" s="42" t="s">
        <v>48</v>
      </c>
      <c r="G28" s="41"/>
      <c r="H28" s="41"/>
      <c r="I28" s="41"/>
      <c r="J28" s="41"/>
      <c r="K28" s="41"/>
      <c r="L28" s="266">
        <v>0.21</v>
      </c>
      <c r="M28" s="267"/>
      <c r="N28" s="267"/>
      <c r="O28" s="267"/>
      <c r="P28" s="41"/>
      <c r="Q28" s="41"/>
      <c r="R28" s="41"/>
      <c r="S28" s="41"/>
      <c r="T28" s="41"/>
      <c r="U28" s="41"/>
      <c r="V28" s="41"/>
      <c r="W28" s="268">
        <f>ROUND(BB51,2)</f>
        <v>0</v>
      </c>
      <c r="X28" s="267"/>
      <c r="Y28" s="267"/>
      <c r="Z28" s="267"/>
      <c r="AA28" s="267"/>
      <c r="AB28" s="267"/>
      <c r="AC28" s="267"/>
      <c r="AD28" s="267"/>
      <c r="AE28" s="267"/>
      <c r="AF28" s="41"/>
      <c r="AG28" s="41"/>
      <c r="AH28" s="41"/>
      <c r="AI28" s="41"/>
      <c r="AJ28" s="41"/>
      <c r="AK28" s="268">
        <v>0</v>
      </c>
      <c r="AL28" s="267"/>
      <c r="AM28" s="267"/>
      <c r="AN28" s="267"/>
      <c r="AO28" s="267"/>
      <c r="AP28" s="41"/>
      <c r="AQ28" s="43"/>
      <c r="BE28" s="256"/>
    </row>
    <row r="29" spans="2:57" s="2" customFormat="1" ht="14.45" customHeight="1" hidden="1">
      <c r="B29" s="40"/>
      <c r="C29" s="41"/>
      <c r="D29" s="41"/>
      <c r="E29" s="41"/>
      <c r="F29" s="42" t="s">
        <v>49</v>
      </c>
      <c r="G29" s="41"/>
      <c r="H29" s="41"/>
      <c r="I29" s="41"/>
      <c r="J29" s="41"/>
      <c r="K29" s="41"/>
      <c r="L29" s="266">
        <v>0.15</v>
      </c>
      <c r="M29" s="267"/>
      <c r="N29" s="267"/>
      <c r="O29" s="267"/>
      <c r="P29" s="41"/>
      <c r="Q29" s="41"/>
      <c r="R29" s="41"/>
      <c r="S29" s="41"/>
      <c r="T29" s="41"/>
      <c r="U29" s="41"/>
      <c r="V29" s="41"/>
      <c r="W29" s="268">
        <f>ROUND(BC51,2)</f>
        <v>0</v>
      </c>
      <c r="X29" s="267"/>
      <c r="Y29" s="267"/>
      <c r="Z29" s="267"/>
      <c r="AA29" s="267"/>
      <c r="AB29" s="267"/>
      <c r="AC29" s="267"/>
      <c r="AD29" s="267"/>
      <c r="AE29" s="267"/>
      <c r="AF29" s="41"/>
      <c r="AG29" s="41"/>
      <c r="AH29" s="41"/>
      <c r="AI29" s="41"/>
      <c r="AJ29" s="41"/>
      <c r="AK29" s="268">
        <v>0</v>
      </c>
      <c r="AL29" s="267"/>
      <c r="AM29" s="267"/>
      <c r="AN29" s="267"/>
      <c r="AO29" s="267"/>
      <c r="AP29" s="41"/>
      <c r="AQ29" s="43"/>
      <c r="BE29" s="256"/>
    </row>
    <row r="30" spans="2:57" s="2" customFormat="1" ht="14.45" customHeight="1" hidden="1">
      <c r="B30" s="40"/>
      <c r="C30" s="41"/>
      <c r="D30" s="41"/>
      <c r="E30" s="41"/>
      <c r="F30" s="42" t="s">
        <v>50</v>
      </c>
      <c r="G30" s="41"/>
      <c r="H30" s="41"/>
      <c r="I30" s="41"/>
      <c r="J30" s="41"/>
      <c r="K30" s="41"/>
      <c r="L30" s="266">
        <v>0</v>
      </c>
      <c r="M30" s="267"/>
      <c r="N30" s="267"/>
      <c r="O30" s="267"/>
      <c r="P30" s="41"/>
      <c r="Q30" s="41"/>
      <c r="R30" s="41"/>
      <c r="S30" s="41"/>
      <c r="T30" s="41"/>
      <c r="U30" s="41"/>
      <c r="V30" s="41"/>
      <c r="W30" s="268">
        <f>ROUND(BD51,2)</f>
        <v>0</v>
      </c>
      <c r="X30" s="267"/>
      <c r="Y30" s="267"/>
      <c r="Z30" s="267"/>
      <c r="AA30" s="267"/>
      <c r="AB30" s="267"/>
      <c r="AC30" s="267"/>
      <c r="AD30" s="267"/>
      <c r="AE30" s="267"/>
      <c r="AF30" s="41"/>
      <c r="AG30" s="41"/>
      <c r="AH30" s="41"/>
      <c r="AI30" s="41"/>
      <c r="AJ30" s="41"/>
      <c r="AK30" s="268">
        <v>0</v>
      </c>
      <c r="AL30" s="267"/>
      <c r="AM30" s="267"/>
      <c r="AN30" s="267"/>
      <c r="AO30" s="267"/>
      <c r="AP30" s="41"/>
      <c r="AQ30" s="43"/>
      <c r="BE30" s="256"/>
    </row>
    <row r="31" spans="2:57" s="1" customFormat="1" ht="6.9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255"/>
    </row>
    <row r="32" spans="2:57" s="1" customFormat="1" ht="25.9" customHeight="1">
      <c r="B32" s="34"/>
      <c r="C32" s="44"/>
      <c r="D32" s="45" t="s">
        <v>51</v>
      </c>
      <c r="E32" s="46"/>
      <c r="F32" s="46"/>
      <c r="G32" s="46"/>
      <c r="H32" s="46"/>
      <c r="I32" s="46"/>
      <c r="J32" s="46"/>
      <c r="K32" s="46"/>
      <c r="L32" s="46"/>
      <c r="M32" s="46"/>
      <c r="N32" s="46"/>
      <c r="O32" s="46"/>
      <c r="P32" s="46"/>
      <c r="Q32" s="46"/>
      <c r="R32" s="46"/>
      <c r="S32" s="46"/>
      <c r="T32" s="47" t="s">
        <v>52</v>
      </c>
      <c r="U32" s="46"/>
      <c r="V32" s="46"/>
      <c r="W32" s="46"/>
      <c r="X32" s="269" t="s">
        <v>53</v>
      </c>
      <c r="Y32" s="270"/>
      <c r="Z32" s="270"/>
      <c r="AA32" s="270"/>
      <c r="AB32" s="270"/>
      <c r="AC32" s="46"/>
      <c r="AD32" s="46"/>
      <c r="AE32" s="46"/>
      <c r="AF32" s="46"/>
      <c r="AG32" s="46"/>
      <c r="AH32" s="46"/>
      <c r="AI32" s="46"/>
      <c r="AJ32" s="46"/>
      <c r="AK32" s="271">
        <f>SUM(AK23:AK30)</f>
        <v>0</v>
      </c>
      <c r="AL32" s="270"/>
      <c r="AM32" s="270"/>
      <c r="AN32" s="270"/>
      <c r="AO32" s="272"/>
      <c r="AP32" s="44"/>
      <c r="AQ32" s="48"/>
      <c r="BE32" s="255"/>
    </row>
    <row r="33" spans="2:43" s="1" customFormat="1" ht="6.9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9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9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4"/>
    </row>
    <row r="39" spans="2:44" s="1" customFormat="1" ht="36.95" customHeight="1">
      <c r="B39" s="34"/>
      <c r="C39" s="55" t="s">
        <v>54</v>
      </c>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4"/>
    </row>
    <row r="40" spans="2:44" s="1" customFormat="1" ht="6.95" customHeight="1">
      <c r="B40" s="34"/>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4"/>
    </row>
    <row r="41" spans="2:44" s="3" customFormat="1" ht="14.45" customHeight="1">
      <c r="B41" s="57"/>
      <c r="C41" s="58" t="s">
        <v>13</v>
      </c>
      <c r="D41" s="59"/>
      <c r="E41" s="59"/>
      <c r="F41" s="59"/>
      <c r="G41" s="59"/>
      <c r="H41" s="59"/>
      <c r="I41" s="59"/>
      <c r="J41" s="59"/>
      <c r="K41" s="59"/>
      <c r="L41" s="59" t="str">
        <f>K5</f>
        <v>40</v>
      </c>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60"/>
    </row>
    <row r="42" spans="2:44" s="4" customFormat="1" ht="36.95" customHeight="1">
      <c r="B42" s="61"/>
      <c r="C42" s="62" t="s">
        <v>16</v>
      </c>
      <c r="D42" s="63"/>
      <c r="E42" s="63"/>
      <c r="F42" s="63"/>
      <c r="G42" s="63"/>
      <c r="H42" s="63"/>
      <c r="I42" s="63"/>
      <c r="J42" s="63"/>
      <c r="K42" s="63"/>
      <c r="L42" s="273" t="str">
        <f>K6</f>
        <v>Stavební úpravy komunikací a zpevněných ploch v ul. Mlýnská v Litvínově</v>
      </c>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63"/>
      <c r="AQ42" s="63"/>
      <c r="AR42" s="64"/>
    </row>
    <row r="43" spans="2:44" s="1" customFormat="1" ht="6.95" customHeight="1">
      <c r="B43" s="34"/>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4"/>
    </row>
    <row r="44" spans="2:44" s="1" customFormat="1" ht="13.5">
      <c r="B44" s="34"/>
      <c r="C44" s="58" t="s">
        <v>24</v>
      </c>
      <c r="D44" s="56"/>
      <c r="E44" s="56"/>
      <c r="F44" s="56"/>
      <c r="G44" s="56"/>
      <c r="H44" s="56"/>
      <c r="I44" s="56"/>
      <c r="J44" s="56"/>
      <c r="K44" s="56"/>
      <c r="L44" s="65" t="str">
        <f>IF(K8="","",K8)</f>
        <v>Litvínov</v>
      </c>
      <c r="M44" s="56"/>
      <c r="N44" s="56"/>
      <c r="O44" s="56"/>
      <c r="P44" s="56"/>
      <c r="Q44" s="56"/>
      <c r="R44" s="56"/>
      <c r="S44" s="56"/>
      <c r="T44" s="56"/>
      <c r="U44" s="56"/>
      <c r="V44" s="56"/>
      <c r="W44" s="56"/>
      <c r="X44" s="56"/>
      <c r="Y44" s="56"/>
      <c r="Z44" s="56"/>
      <c r="AA44" s="56"/>
      <c r="AB44" s="56"/>
      <c r="AC44" s="56"/>
      <c r="AD44" s="56"/>
      <c r="AE44" s="56"/>
      <c r="AF44" s="56"/>
      <c r="AG44" s="56"/>
      <c r="AH44" s="56"/>
      <c r="AI44" s="58" t="s">
        <v>26</v>
      </c>
      <c r="AJ44" s="56"/>
      <c r="AK44" s="56"/>
      <c r="AL44" s="56"/>
      <c r="AM44" s="275" t="str">
        <f>IF(AN8="","",AN8)</f>
        <v>14.09.2016</v>
      </c>
      <c r="AN44" s="276"/>
      <c r="AO44" s="56"/>
      <c r="AP44" s="56"/>
      <c r="AQ44" s="56"/>
      <c r="AR44" s="54"/>
    </row>
    <row r="45" spans="2:44" s="1" customFormat="1" ht="6.95" customHeight="1">
      <c r="B45" s="34"/>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4"/>
    </row>
    <row r="46" spans="2:56" s="1" customFormat="1" ht="13.5">
      <c r="B46" s="34"/>
      <c r="C46" s="58" t="s">
        <v>30</v>
      </c>
      <c r="D46" s="56"/>
      <c r="E46" s="56"/>
      <c r="F46" s="56"/>
      <c r="G46" s="56"/>
      <c r="H46" s="56"/>
      <c r="I46" s="56"/>
      <c r="J46" s="56"/>
      <c r="K46" s="56"/>
      <c r="L46" s="59" t="str">
        <f>IF(E11="","",E11)</f>
        <v>Město Litvínov</v>
      </c>
      <c r="M46" s="56"/>
      <c r="N46" s="56"/>
      <c r="O46" s="56"/>
      <c r="P46" s="56"/>
      <c r="Q46" s="56"/>
      <c r="R46" s="56"/>
      <c r="S46" s="56"/>
      <c r="T46" s="56"/>
      <c r="U46" s="56"/>
      <c r="V46" s="56"/>
      <c r="W46" s="56"/>
      <c r="X46" s="56"/>
      <c r="Y46" s="56"/>
      <c r="Z46" s="56"/>
      <c r="AA46" s="56"/>
      <c r="AB46" s="56"/>
      <c r="AC46" s="56"/>
      <c r="AD46" s="56"/>
      <c r="AE46" s="56"/>
      <c r="AF46" s="56"/>
      <c r="AG46" s="56"/>
      <c r="AH46" s="56"/>
      <c r="AI46" s="58" t="s">
        <v>36</v>
      </c>
      <c r="AJ46" s="56"/>
      <c r="AK46" s="56"/>
      <c r="AL46" s="56"/>
      <c r="AM46" s="277" t="str">
        <f>IF(E17="","",E17)</f>
        <v>Ing. Lucie Dvořáková</v>
      </c>
      <c r="AN46" s="276"/>
      <c r="AO46" s="276"/>
      <c r="AP46" s="276"/>
      <c r="AQ46" s="56"/>
      <c r="AR46" s="54"/>
      <c r="AS46" s="278" t="s">
        <v>55</v>
      </c>
      <c r="AT46" s="279"/>
      <c r="AU46" s="67"/>
      <c r="AV46" s="67"/>
      <c r="AW46" s="67"/>
      <c r="AX46" s="67"/>
      <c r="AY46" s="67"/>
      <c r="AZ46" s="67"/>
      <c r="BA46" s="67"/>
      <c r="BB46" s="67"/>
      <c r="BC46" s="67"/>
      <c r="BD46" s="68"/>
    </row>
    <row r="47" spans="2:56" s="1" customFormat="1" ht="13.5">
      <c r="B47" s="34"/>
      <c r="C47" s="58" t="s">
        <v>34</v>
      </c>
      <c r="D47" s="56"/>
      <c r="E47" s="56"/>
      <c r="F47" s="56"/>
      <c r="G47" s="56"/>
      <c r="H47" s="56"/>
      <c r="I47" s="56"/>
      <c r="J47" s="56"/>
      <c r="K47" s="56"/>
      <c r="L47" s="59" t="str">
        <f>IF(E14="Vyplň údaj","",E14)</f>
        <v/>
      </c>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4"/>
      <c r="AS47" s="280"/>
      <c r="AT47" s="281"/>
      <c r="AU47" s="69"/>
      <c r="AV47" s="69"/>
      <c r="AW47" s="69"/>
      <c r="AX47" s="69"/>
      <c r="AY47" s="69"/>
      <c r="AZ47" s="69"/>
      <c r="BA47" s="69"/>
      <c r="BB47" s="69"/>
      <c r="BC47" s="69"/>
      <c r="BD47" s="70"/>
    </row>
    <row r="48" spans="2:56" s="1" customFormat="1" ht="10.9" customHeight="1">
      <c r="B48" s="34"/>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4"/>
      <c r="AS48" s="282"/>
      <c r="AT48" s="265"/>
      <c r="AU48" s="35"/>
      <c r="AV48" s="35"/>
      <c r="AW48" s="35"/>
      <c r="AX48" s="35"/>
      <c r="AY48" s="35"/>
      <c r="AZ48" s="35"/>
      <c r="BA48" s="35"/>
      <c r="BB48" s="35"/>
      <c r="BC48" s="35"/>
      <c r="BD48" s="72"/>
    </row>
    <row r="49" spans="2:56" s="1" customFormat="1" ht="29.25" customHeight="1">
      <c r="B49" s="34"/>
      <c r="C49" s="283" t="s">
        <v>56</v>
      </c>
      <c r="D49" s="284"/>
      <c r="E49" s="284"/>
      <c r="F49" s="284"/>
      <c r="G49" s="284"/>
      <c r="H49" s="73"/>
      <c r="I49" s="285" t="s">
        <v>57</v>
      </c>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6" t="s">
        <v>58</v>
      </c>
      <c r="AH49" s="284"/>
      <c r="AI49" s="284"/>
      <c r="AJ49" s="284"/>
      <c r="AK49" s="284"/>
      <c r="AL49" s="284"/>
      <c r="AM49" s="284"/>
      <c r="AN49" s="285" t="s">
        <v>59</v>
      </c>
      <c r="AO49" s="284"/>
      <c r="AP49" s="284"/>
      <c r="AQ49" s="74" t="s">
        <v>60</v>
      </c>
      <c r="AR49" s="54"/>
      <c r="AS49" s="75" t="s">
        <v>61</v>
      </c>
      <c r="AT49" s="76" t="s">
        <v>62</v>
      </c>
      <c r="AU49" s="76" t="s">
        <v>63</v>
      </c>
      <c r="AV49" s="76" t="s">
        <v>64</v>
      </c>
      <c r="AW49" s="76" t="s">
        <v>65</v>
      </c>
      <c r="AX49" s="76" t="s">
        <v>66</v>
      </c>
      <c r="AY49" s="76" t="s">
        <v>67</v>
      </c>
      <c r="AZ49" s="76" t="s">
        <v>68</v>
      </c>
      <c r="BA49" s="76" t="s">
        <v>69</v>
      </c>
      <c r="BB49" s="76" t="s">
        <v>70</v>
      </c>
      <c r="BC49" s="76" t="s">
        <v>71</v>
      </c>
      <c r="BD49" s="77" t="s">
        <v>72</v>
      </c>
    </row>
    <row r="50" spans="2:56" s="1" customFormat="1" ht="10.9" customHeight="1">
      <c r="B50" s="34"/>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4"/>
      <c r="AS50" s="78"/>
      <c r="AT50" s="79"/>
      <c r="AU50" s="79"/>
      <c r="AV50" s="79"/>
      <c r="AW50" s="79"/>
      <c r="AX50" s="79"/>
      <c r="AY50" s="79"/>
      <c r="AZ50" s="79"/>
      <c r="BA50" s="79"/>
      <c r="BB50" s="79"/>
      <c r="BC50" s="79"/>
      <c r="BD50" s="80"/>
    </row>
    <row r="51" spans="2:90" s="4" customFormat="1" ht="32.45" customHeight="1">
      <c r="B51" s="61"/>
      <c r="C51" s="81" t="s">
        <v>73</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290">
        <f>ROUND(SUM(AG52:AG53),2)</f>
        <v>0</v>
      </c>
      <c r="AH51" s="290"/>
      <c r="AI51" s="290"/>
      <c r="AJ51" s="290"/>
      <c r="AK51" s="290"/>
      <c r="AL51" s="290"/>
      <c r="AM51" s="290"/>
      <c r="AN51" s="291">
        <f>SUM(AG51,AT51)</f>
        <v>0</v>
      </c>
      <c r="AO51" s="291"/>
      <c r="AP51" s="291"/>
      <c r="AQ51" s="83" t="s">
        <v>22</v>
      </c>
      <c r="AR51" s="64"/>
      <c r="AS51" s="84">
        <f>ROUND(SUM(AS52:AS53),2)</f>
        <v>0</v>
      </c>
      <c r="AT51" s="85">
        <f>ROUND(SUM(AV51:AW51),2)</f>
        <v>0</v>
      </c>
      <c r="AU51" s="86">
        <f>ROUND(SUM(AU52:AU53),5)</f>
        <v>0</v>
      </c>
      <c r="AV51" s="85">
        <f>ROUND(AZ51*L26,2)</f>
        <v>0</v>
      </c>
      <c r="AW51" s="85">
        <f>ROUND(BA51*L27,2)</f>
        <v>0</v>
      </c>
      <c r="AX51" s="85">
        <f>ROUND(BB51*L26,2)</f>
        <v>0</v>
      </c>
      <c r="AY51" s="85">
        <f>ROUND(BC51*L27,2)</f>
        <v>0</v>
      </c>
      <c r="AZ51" s="85">
        <f>ROUND(SUM(AZ52:AZ53),2)</f>
        <v>0</v>
      </c>
      <c r="BA51" s="85">
        <f>ROUND(SUM(BA52:BA53),2)</f>
        <v>0</v>
      </c>
      <c r="BB51" s="85">
        <f>ROUND(SUM(BB52:BB53),2)</f>
        <v>0</v>
      </c>
      <c r="BC51" s="85">
        <f>ROUND(SUM(BC52:BC53),2)</f>
        <v>0</v>
      </c>
      <c r="BD51" s="87">
        <f>ROUND(SUM(BD52:BD53),2)</f>
        <v>0</v>
      </c>
      <c r="BS51" s="88" t="s">
        <v>74</v>
      </c>
      <c r="BT51" s="88" t="s">
        <v>75</v>
      </c>
      <c r="BU51" s="89" t="s">
        <v>76</v>
      </c>
      <c r="BV51" s="88" t="s">
        <v>77</v>
      </c>
      <c r="BW51" s="88" t="s">
        <v>5</v>
      </c>
      <c r="BX51" s="88" t="s">
        <v>78</v>
      </c>
      <c r="CL51" s="88" t="s">
        <v>20</v>
      </c>
    </row>
    <row r="52" spans="1:91" s="5" customFormat="1" ht="22.5" customHeight="1">
      <c r="A52" s="297" t="s">
        <v>595</v>
      </c>
      <c r="B52" s="90"/>
      <c r="C52" s="91"/>
      <c r="D52" s="289" t="s">
        <v>79</v>
      </c>
      <c r="E52" s="288"/>
      <c r="F52" s="288"/>
      <c r="G52" s="288"/>
      <c r="H52" s="288"/>
      <c r="I52" s="92"/>
      <c r="J52" s="289" t="s">
        <v>80</v>
      </c>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7">
        <f>'SO-01 - Komunikace'!J27</f>
        <v>0</v>
      </c>
      <c r="AH52" s="288"/>
      <c r="AI52" s="288"/>
      <c r="AJ52" s="288"/>
      <c r="AK52" s="288"/>
      <c r="AL52" s="288"/>
      <c r="AM52" s="288"/>
      <c r="AN52" s="287">
        <f>SUM(AG52,AT52)</f>
        <v>0</v>
      </c>
      <c r="AO52" s="288"/>
      <c r="AP52" s="288"/>
      <c r="AQ52" s="93" t="s">
        <v>81</v>
      </c>
      <c r="AR52" s="94"/>
      <c r="AS52" s="95">
        <v>0</v>
      </c>
      <c r="AT52" s="96">
        <f>ROUND(SUM(AV52:AW52),2)</f>
        <v>0</v>
      </c>
      <c r="AU52" s="97">
        <f>'SO-01 - Komunikace'!P82</f>
        <v>0</v>
      </c>
      <c r="AV52" s="96">
        <f>'SO-01 - Komunikace'!J30</f>
        <v>0</v>
      </c>
      <c r="AW52" s="96">
        <f>'SO-01 - Komunikace'!J31</f>
        <v>0</v>
      </c>
      <c r="AX52" s="96">
        <f>'SO-01 - Komunikace'!J32</f>
        <v>0</v>
      </c>
      <c r="AY52" s="96">
        <f>'SO-01 - Komunikace'!J33</f>
        <v>0</v>
      </c>
      <c r="AZ52" s="96">
        <f>'SO-01 - Komunikace'!F30</f>
        <v>0</v>
      </c>
      <c r="BA52" s="96">
        <f>'SO-01 - Komunikace'!F31</f>
        <v>0</v>
      </c>
      <c r="BB52" s="96">
        <f>'SO-01 - Komunikace'!F32</f>
        <v>0</v>
      </c>
      <c r="BC52" s="96">
        <f>'SO-01 - Komunikace'!F33</f>
        <v>0</v>
      </c>
      <c r="BD52" s="98">
        <f>'SO-01 - Komunikace'!F34</f>
        <v>0</v>
      </c>
      <c r="BT52" s="99" t="s">
        <v>23</v>
      </c>
      <c r="BV52" s="99" t="s">
        <v>77</v>
      </c>
      <c r="BW52" s="99" t="s">
        <v>82</v>
      </c>
      <c r="BX52" s="99" t="s">
        <v>5</v>
      </c>
      <c r="CL52" s="99" t="s">
        <v>83</v>
      </c>
      <c r="CM52" s="99" t="s">
        <v>84</v>
      </c>
    </row>
    <row r="53" spans="1:91" s="5" customFormat="1" ht="22.5" customHeight="1">
      <c r="A53" s="297" t="s">
        <v>595</v>
      </c>
      <c r="B53" s="90"/>
      <c r="C53" s="91"/>
      <c r="D53" s="289" t="s">
        <v>85</v>
      </c>
      <c r="E53" s="288"/>
      <c r="F53" s="288"/>
      <c r="G53" s="288"/>
      <c r="H53" s="288"/>
      <c r="I53" s="92"/>
      <c r="J53" s="289" t="s">
        <v>86</v>
      </c>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7">
        <f>'03 - VRN'!J27</f>
        <v>0</v>
      </c>
      <c r="AH53" s="288"/>
      <c r="AI53" s="288"/>
      <c r="AJ53" s="288"/>
      <c r="AK53" s="288"/>
      <c r="AL53" s="288"/>
      <c r="AM53" s="288"/>
      <c r="AN53" s="287">
        <f>SUM(AG53,AT53)</f>
        <v>0</v>
      </c>
      <c r="AO53" s="288"/>
      <c r="AP53" s="288"/>
      <c r="AQ53" s="93" t="s">
        <v>87</v>
      </c>
      <c r="AR53" s="94"/>
      <c r="AS53" s="100">
        <v>0</v>
      </c>
      <c r="AT53" s="101">
        <f>ROUND(SUM(AV53:AW53),2)</f>
        <v>0</v>
      </c>
      <c r="AU53" s="102">
        <f>'03 - VRN'!P78</f>
        <v>0</v>
      </c>
      <c r="AV53" s="101">
        <f>'03 - VRN'!J30</f>
        <v>0</v>
      </c>
      <c r="AW53" s="101">
        <f>'03 - VRN'!J31</f>
        <v>0</v>
      </c>
      <c r="AX53" s="101">
        <f>'03 - VRN'!J32</f>
        <v>0</v>
      </c>
      <c r="AY53" s="101">
        <f>'03 - VRN'!J33</f>
        <v>0</v>
      </c>
      <c r="AZ53" s="101">
        <f>'03 - VRN'!F30</f>
        <v>0</v>
      </c>
      <c r="BA53" s="101">
        <f>'03 - VRN'!F31</f>
        <v>0</v>
      </c>
      <c r="BB53" s="101">
        <f>'03 - VRN'!F32</f>
        <v>0</v>
      </c>
      <c r="BC53" s="101">
        <f>'03 - VRN'!F33</f>
        <v>0</v>
      </c>
      <c r="BD53" s="103">
        <f>'03 - VRN'!F34</f>
        <v>0</v>
      </c>
      <c r="BT53" s="99" t="s">
        <v>23</v>
      </c>
      <c r="BV53" s="99" t="s">
        <v>77</v>
      </c>
      <c r="BW53" s="99" t="s">
        <v>88</v>
      </c>
      <c r="BX53" s="99" t="s">
        <v>5</v>
      </c>
      <c r="CL53" s="99" t="s">
        <v>22</v>
      </c>
      <c r="CM53" s="99" t="s">
        <v>84</v>
      </c>
    </row>
    <row r="54" spans="2:44" s="1" customFormat="1" ht="30" customHeight="1">
      <c r="B54" s="34"/>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4"/>
    </row>
    <row r="55" spans="2:44" s="1" customFormat="1" ht="6.95" customHeight="1">
      <c r="B55" s="49"/>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4"/>
    </row>
  </sheetData>
  <sheetProtection algorithmName="SHA-512" hashValue="3kE6qGj9vLH0Yus9ComaCJ2Xg3v5rirplGnyOV9e8F/G6zgunNN3ywPVVfe3lIUM966qT4c9sRagrGiphIR4xw==" saltValue="MMC4eB5eqa3Clb4b1WMUBQ==" spinCount="100000" sheet="1" objects="1" scenarios="1" formatColumns="0" formatRows="0" sort="0" autoFilter="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tooltip="Rekapitulace stavby" display="1) Rekapitulace stavby"/>
    <hyperlink ref="W1:AI1" location="C51" tooltip="Rekapitulace objektů stavby a soupisů prací" display="2) Rekapitulace objektů stavby a soupisů prací"/>
    <hyperlink ref="A52" location="'SO-01 - Komunikace'!C2" tooltip="SO-01 - Komunikace" display="/"/>
    <hyperlink ref="A53" location="'03 - VRN'!C2" tooltip="03 - VRN"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1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9"/>
      <c r="C1" s="299"/>
      <c r="D1" s="298" t="s">
        <v>1</v>
      </c>
      <c r="E1" s="299"/>
      <c r="F1" s="300" t="s">
        <v>596</v>
      </c>
      <c r="G1" s="305" t="s">
        <v>597</v>
      </c>
      <c r="H1" s="305"/>
      <c r="I1" s="306"/>
      <c r="J1" s="300" t="s">
        <v>598</v>
      </c>
      <c r="K1" s="298" t="s">
        <v>89</v>
      </c>
      <c r="L1" s="300" t="s">
        <v>599</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4"/>
      <c r="M2" s="254"/>
      <c r="N2" s="254"/>
      <c r="O2" s="254"/>
      <c r="P2" s="254"/>
      <c r="Q2" s="254"/>
      <c r="R2" s="254"/>
      <c r="S2" s="254"/>
      <c r="T2" s="254"/>
      <c r="U2" s="254"/>
      <c r="V2" s="254"/>
      <c r="AT2" s="17" t="s">
        <v>82</v>
      </c>
    </row>
    <row r="3" spans="2:46" ht="6.95" customHeight="1">
      <c r="B3" s="18"/>
      <c r="C3" s="19"/>
      <c r="D3" s="19"/>
      <c r="E3" s="19"/>
      <c r="F3" s="19"/>
      <c r="G3" s="19"/>
      <c r="H3" s="19"/>
      <c r="I3" s="105"/>
      <c r="J3" s="19"/>
      <c r="K3" s="20"/>
      <c r="AT3" s="17" t="s">
        <v>84</v>
      </c>
    </row>
    <row r="4" spans="2:46" ht="36.95" customHeight="1">
      <c r="B4" s="21"/>
      <c r="C4" s="22"/>
      <c r="D4" s="23" t="s">
        <v>90</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2" t="str">
        <f>'Rekapitulace stavby'!K6</f>
        <v>Stavební úpravy komunikací a zpevněných ploch v ul. Mlýnská v Litvínově</v>
      </c>
      <c r="F7" s="258"/>
      <c r="G7" s="258"/>
      <c r="H7" s="258"/>
      <c r="I7" s="106"/>
      <c r="J7" s="22"/>
      <c r="K7" s="24"/>
    </row>
    <row r="8" spans="2:11" s="1" customFormat="1" ht="13.5">
      <c r="B8" s="34"/>
      <c r="C8" s="35"/>
      <c r="D8" s="30" t="s">
        <v>91</v>
      </c>
      <c r="E8" s="35"/>
      <c r="F8" s="35"/>
      <c r="G8" s="35"/>
      <c r="H8" s="35"/>
      <c r="I8" s="107"/>
      <c r="J8" s="35"/>
      <c r="K8" s="38"/>
    </row>
    <row r="9" spans="2:11" s="1" customFormat="1" ht="36.95" customHeight="1">
      <c r="B9" s="34"/>
      <c r="C9" s="35"/>
      <c r="D9" s="35"/>
      <c r="E9" s="293" t="s">
        <v>92</v>
      </c>
      <c r="F9" s="265"/>
      <c r="G9" s="265"/>
      <c r="H9" s="265"/>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19</v>
      </c>
      <c r="E11" s="35"/>
      <c r="F11" s="28" t="s">
        <v>83</v>
      </c>
      <c r="G11" s="35"/>
      <c r="H11" s="35"/>
      <c r="I11" s="108" t="s">
        <v>21</v>
      </c>
      <c r="J11" s="28" t="s">
        <v>22</v>
      </c>
      <c r="K11" s="38"/>
    </row>
    <row r="12" spans="2:11" s="1" customFormat="1" ht="14.45" customHeight="1">
      <c r="B12" s="34"/>
      <c r="C12" s="35"/>
      <c r="D12" s="30" t="s">
        <v>24</v>
      </c>
      <c r="E12" s="35"/>
      <c r="F12" s="28" t="s">
        <v>25</v>
      </c>
      <c r="G12" s="35"/>
      <c r="H12" s="35"/>
      <c r="I12" s="108" t="s">
        <v>26</v>
      </c>
      <c r="J12" s="109" t="str">
        <f>'Rekapitulace stavby'!AN8</f>
        <v>14.09.2016</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30</v>
      </c>
      <c r="E14" s="35"/>
      <c r="F14" s="35"/>
      <c r="G14" s="35"/>
      <c r="H14" s="35"/>
      <c r="I14" s="108" t="s">
        <v>31</v>
      </c>
      <c r="J14" s="28" t="s">
        <v>22</v>
      </c>
      <c r="K14" s="38"/>
    </row>
    <row r="15" spans="2:11" s="1" customFormat="1" ht="18" customHeight="1">
      <c r="B15" s="34"/>
      <c r="C15" s="35"/>
      <c r="D15" s="35"/>
      <c r="E15" s="28" t="s">
        <v>32</v>
      </c>
      <c r="F15" s="35"/>
      <c r="G15" s="35"/>
      <c r="H15" s="35"/>
      <c r="I15" s="108" t="s">
        <v>33</v>
      </c>
      <c r="J15" s="28" t="s">
        <v>22</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34</v>
      </c>
      <c r="E17" s="35"/>
      <c r="F17" s="35"/>
      <c r="G17" s="35"/>
      <c r="H17" s="35"/>
      <c r="I17" s="108" t="s">
        <v>31</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33</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36</v>
      </c>
      <c r="E20" s="35"/>
      <c r="F20" s="35"/>
      <c r="G20" s="35"/>
      <c r="H20" s="35"/>
      <c r="I20" s="108" t="s">
        <v>31</v>
      </c>
      <c r="J20" s="28" t="s">
        <v>22</v>
      </c>
      <c r="K20" s="38"/>
    </row>
    <row r="21" spans="2:11" s="1" customFormat="1" ht="18" customHeight="1">
      <c r="B21" s="34"/>
      <c r="C21" s="35"/>
      <c r="D21" s="35"/>
      <c r="E21" s="28" t="s">
        <v>37</v>
      </c>
      <c r="F21" s="35"/>
      <c r="G21" s="35"/>
      <c r="H21" s="35"/>
      <c r="I21" s="108" t="s">
        <v>33</v>
      </c>
      <c r="J21" s="28" t="s">
        <v>22</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39</v>
      </c>
      <c r="E23" s="35"/>
      <c r="F23" s="35"/>
      <c r="G23" s="35"/>
      <c r="H23" s="35"/>
      <c r="I23" s="107"/>
      <c r="J23" s="35"/>
      <c r="K23" s="38"/>
    </row>
    <row r="24" spans="2:11" s="6" customFormat="1" ht="22.5" customHeight="1">
      <c r="B24" s="110"/>
      <c r="C24" s="111"/>
      <c r="D24" s="111"/>
      <c r="E24" s="261" t="s">
        <v>22</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41</v>
      </c>
      <c r="E27" s="35"/>
      <c r="F27" s="35"/>
      <c r="G27" s="35"/>
      <c r="H27" s="35"/>
      <c r="I27" s="107"/>
      <c r="J27" s="117">
        <f>ROUND(J82,2)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43</v>
      </c>
      <c r="G29" s="35"/>
      <c r="H29" s="35"/>
      <c r="I29" s="118" t="s">
        <v>42</v>
      </c>
      <c r="J29" s="39" t="s">
        <v>44</v>
      </c>
      <c r="K29" s="38"/>
    </row>
    <row r="30" spans="2:11" s="1" customFormat="1" ht="14.45" customHeight="1">
      <c r="B30" s="34"/>
      <c r="C30" s="35"/>
      <c r="D30" s="42" t="s">
        <v>45</v>
      </c>
      <c r="E30" s="42" t="s">
        <v>46</v>
      </c>
      <c r="F30" s="119">
        <f>ROUND(SUM(BE82:BE315),2)</f>
        <v>0</v>
      </c>
      <c r="G30" s="35"/>
      <c r="H30" s="35"/>
      <c r="I30" s="120">
        <v>0.21</v>
      </c>
      <c r="J30" s="119">
        <f>ROUND(ROUND((SUM(BE82:BE315)),2)*I30,2)</f>
        <v>0</v>
      </c>
      <c r="K30" s="38"/>
    </row>
    <row r="31" spans="2:11" s="1" customFormat="1" ht="14.45" customHeight="1">
      <c r="B31" s="34"/>
      <c r="C31" s="35"/>
      <c r="D31" s="35"/>
      <c r="E31" s="42" t="s">
        <v>47</v>
      </c>
      <c r="F31" s="119">
        <f>ROUND(SUM(BF82:BF315),2)</f>
        <v>0</v>
      </c>
      <c r="G31" s="35"/>
      <c r="H31" s="35"/>
      <c r="I31" s="120">
        <v>0.15</v>
      </c>
      <c r="J31" s="119">
        <f>ROUND(ROUND((SUM(BF82:BF315)),2)*I31,2)</f>
        <v>0</v>
      </c>
      <c r="K31" s="38"/>
    </row>
    <row r="32" spans="2:11" s="1" customFormat="1" ht="14.45" customHeight="1" hidden="1">
      <c r="B32" s="34"/>
      <c r="C32" s="35"/>
      <c r="D32" s="35"/>
      <c r="E32" s="42" t="s">
        <v>48</v>
      </c>
      <c r="F32" s="119">
        <f>ROUND(SUM(BG82:BG315),2)</f>
        <v>0</v>
      </c>
      <c r="G32" s="35"/>
      <c r="H32" s="35"/>
      <c r="I32" s="120">
        <v>0.21</v>
      </c>
      <c r="J32" s="119">
        <v>0</v>
      </c>
      <c r="K32" s="38"/>
    </row>
    <row r="33" spans="2:11" s="1" customFormat="1" ht="14.45" customHeight="1" hidden="1">
      <c r="B33" s="34"/>
      <c r="C33" s="35"/>
      <c r="D33" s="35"/>
      <c r="E33" s="42" t="s">
        <v>49</v>
      </c>
      <c r="F33" s="119">
        <f>ROUND(SUM(BH82:BH315),2)</f>
        <v>0</v>
      </c>
      <c r="G33" s="35"/>
      <c r="H33" s="35"/>
      <c r="I33" s="120">
        <v>0.15</v>
      </c>
      <c r="J33" s="119">
        <v>0</v>
      </c>
      <c r="K33" s="38"/>
    </row>
    <row r="34" spans="2:11" s="1" customFormat="1" ht="14.45" customHeight="1" hidden="1">
      <c r="B34" s="34"/>
      <c r="C34" s="35"/>
      <c r="D34" s="35"/>
      <c r="E34" s="42" t="s">
        <v>50</v>
      </c>
      <c r="F34" s="119">
        <f>ROUND(SUM(BI82:BI315),2)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51</v>
      </c>
      <c r="E36" s="73"/>
      <c r="F36" s="73"/>
      <c r="G36" s="123" t="s">
        <v>52</v>
      </c>
      <c r="H36" s="124" t="s">
        <v>53</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93</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Stavební úpravy komunikací a zpevněných ploch v ul. Mlýnská v Litvínově</v>
      </c>
      <c r="F45" s="265"/>
      <c r="G45" s="265"/>
      <c r="H45" s="265"/>
      <c r="I45" s="107"/>
      <c r="J45" s="35"/>
      <c r="K45" s="38"/>
    </row>
    <row r="46" spans="2:11" s="1" customFormat="1" ht="14.45" customHeight="1">
      <c r="B46" s="34"/>
      <c r="C46" s="30" t="s">
        <v>91</v>
      </c>
      <c r="D46" s="35"/>
      <c r="E46" s="35"/>
      <c r="F46" s="35"/>
      <c r="G46" s="35"/>
      <c r="H46" s="35"/>
      <c r="I46" s="107"/>
      <c r="J46" s="35"/>
      <c r="K46" s="38"/>
    </row>
    <row r="47" spans="2:11" s="1" customFormat="1" ht="23.25" customHeight="1">
      <c r="B47" s="34"/>
      <c r="C47" s="35"/>
      <c r="D47" s="35"/>
      <c r="E47" s="293" t="str">
        <f>E9</f>
        <v>SO-01 - Komunikace</v>
      </c>
      <c r="F47" s="265"/>
      <c r="G47" s="265"/>
      <c r="H47" s="265"/>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24</v>
      </c>
      <c r="D49" s="35"/>
      <c r="E49" s="35"/>
      <c r="F49" s="28" t="str">
        <f>F12</f>
        <v>Litvínov</v>
      </c>
      <c r="G49" s="35"/>
      <c r="H49" s="35"/>
      <c r="I49" s="108" t="s">
        <v>26</v>
      </c>
      <c r="J49" s="109" t="str">
        <f>IF(J12="","",J12)</f>
        <v>14.09.2016</v>
      </c>
      <c r="K49" s="38"/>
    </row>
    <row r="50" spans="2:11" s="1" customFormat="1" ht="6.95" customHeight="1">
      <c r="B50" s="34"/>
      <c r="C50" s="35"/>
      <c r="D50" s="35"/>
      <c r="E50" s="35"/>
      <c r="F50" s="35"/>
      <c r="G50" s="35"/>
      <c r="H50" s="35"/>
      <c r="I50" s="107"/>
      <c r="J50" s="35"/>
      <c r="K50" s="38"/>
    </row>
    <row r="51" spans="2:11" s="1" customFormat="1" ht="13.5">
      <c r="B51" s="34"/>
      <c r="C51" s="30" t="s">
        <v>30</v>
      </c>
      <c r="D51" s="35"/>
      <c r="E51" s="35"/>
      <c r="F51" s="28" t="str">
        <f>E15</f>
        <v>Město Litvínov</v>
      </c>
      <c r="G51" s="35"/>
      <c r="H51" s="35"/>
      <c r="I51" s="108" t="s">
        <v>36</v>
      </c>
      <c r="J51" s="28" t="str">
        <f>E21</f>
        <v>Ing. Lucie Dvořáková</v>
      </c>
      <c r="K51" s="38"/>
    </row>
    <row r="52" spans="2:11" s="1" customFormat="1" ht="14.45" customHeight="1">
      <c r="B52" s="34"/>
      <c r="C52" s="30" t="s">
        <v>34</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94</v>
      </c>
      <c r="D54" s="121"/>
      <c r="E54" s="121"/>
      <c r="F54" s="121"/>
      <c r="G54" s="121"/>
      <c r="H54" s="121"/>
      <c r="I54" s="134"/>
      <c r="J54" s="135" t="s">
        <v>95</v>
      </c>
      <c r="K54" s="136"/>
    </row>
    <row r="55" spans="2:11" s="1" customFormat="1" ht="10.35" customHeight="1">
      <c r="B55" s="34"/>
      <c r="C55" s="35"/>
      <c r="D55" s="35"/>
      <c r="E55" s="35"/>
      <c r="F55" s="35"/>
      <c r="G55" s="35"/>
      <c r="H55" s="35"/>
      <c r="I55" s="107"/>
      <c r="J55" s="35"/>
      <c r="K55" s="38"/>
    </row>
    <row r="56" spans="2:47" s="1" customFormat="1" ht="29.25" customHeight="1">
      <c r="B56" s="34"/>
      <c r="C56" s="137" t="s">
        <v>96</v>
      </c>
      <c r="D56" s="35"/>
      <c r="E56" s="35"/>
      <c r="F56" s="35"/>
      <c r="G56" s="35"/>
      <c r="H56" s="35"/>
      <c r="I56" s="107"/>
      <c r="J56" s="117">
        <f>J82</f>
        <v>0</v>
      </c>
      <c r="K56" s="38"/>
      <c r="AU56" s="17" t="s">
        <v>97</v>
      </c>
    </row>
    <row r="57" spans="2:11" s="7" customFormat="1" ht="24.95" customHeight="1">
      <c r="B57" s="138"/>
      <c r="C57" s="139"/>
      <c r="D57" s="140" t="s">
        <v>98</v>
      </c>
      <c r="E57" s="141"/>
      <c r="F57" s="141"/>
      <c r="G57" s="141"/>
      <c r="H57" s="141"/>
      <c r="I57" s="142"/>
      <c r="J57" s="143">
        <f>J83</f>
        <v>0</v>
      </c>
      <c r="K57" s="144"/>
    </row>
    <row r="58" spans="2:11" s="8" customFormat="1" ht="19.9" customHeight="1">
      <c r="B58" s="145"/>
      <c r="C58" s="146"/>
      <c r="D58" s="147" t="s">
        <v>99</v>
      </c>
      <c r="E58" s="148"/>
      <c r="F58" s="148"/>
      <c r="G58" s="148"/>
      <c r="H58" s="148"/>
      <c r="I58" s="149"/>
      <c r="J58" s="150">
        <f>J84</f>
        <v>0</v>
      </c>
      <c r="K58" s="151"/>
    </row>
    <row r="59" spans="2:11" s="8" customFormat="1" ht="19.9" customHeight="1">
      <c r="B59" s="145"/>
      <c r="C59" s="146"/>
      <c r="D59" s="147" t="s">
        <v>100</v>
      </c>
      <c r="E59" s="148"/>
      <c r="F59" s="148"/>
      <c r="G59" s="148"/>
      <c r="H59" s="148"/>
      <c r="I59" s="149"/>
      <c r="J59" s="150">
        <f>J168</f>
        <v>0</v>
      </c>
      <c r="K59" s="151"/>
    </row>
    <row r="60" spans="2:11" s="8" customFormat="1" ht="19.9" customHeight="1">
      <c r="B60" s="145"/>
      <c r="C60" s="146"/>
      <c r="D60" s="147" t="s">
        <v>101</v>
      </c>
      <c r="E60" s="148"/>
      <c r="F60" s="148"/>
      <c r="G60" s="148"/>
      <c r="H60" s="148"/>
      <c r="I60" s="149"/>
      <c r="J60" s="150">
        <f>J213</f>
        <v>0</v>
      </c>
      <c r="K60" s="151"/>
    </row>
    <row r="61" spans="2:11" s="8" customFormat="1" ht="19.9" customHeight="1">
      <c r="B61" s="145"/>
      <c r="C61" s="146"/>
      <c r="D61" s="147" t="s">
        <v>102</v>
      </c>
      <c r="E61" s="148"/>
      <c r="F61" s="148"/>
      <c r="G61" s="148"/>
      <c r="H61" s="148"/>
      <c r="I61" s="149"/>
      <c r="J61" s="150">
        <f>J224</f>
        <v>0</v>
      </c>
      <c r="K61" s="151"/>
    </row>
    <row r="62" spans="2:11" s="8" customFormat="1" ht="14.85" customHeight="1">
      <c r="B62" s="145"/>
      <c r="C62" s="146"/>
      <c r="D62" s="147" t="s">
        <v>103</v>
      </c>
      <c r="E62" s="148"/>
      <c r="F62" s="148"/>
      <c r="G62" s="148"/>
      <c r="H62" s="148"/>
      <c r="I62" s="149"/>
      <c r="J62" s="150">
        <f>J279</f>
        <v>0</v>
      </c>
      <c r="K62" s="151"/>
    </row>
    <row r="63" spans="2:11" s="1" customFormat="1" ht="21.75" customHeight="1">
      <c r="B63" s="34"/>
      <c r="C63" s="35"/>
      <c r="D63" s="35"/>
      <c r="E63" s="35"/>
      <c r="F63" s="35"/>
      <c r="G63" s="35"/>
      <c r="H63" s="35"/>
      <c r="I63" s="107"/>
      <c r="J63" s="35"/>
      <c r="K63" s="38"/>
    </row>
    <row r="64" spans="2:11" s="1" customFormat="1" ht="6.95" customHeight="1">
      <c r="B64" s="49"/>
      <c r="C64" s="50"/>
      <c r="D64" s="50"/>
      <c r="E64" s="50"/>
      <c r="F64" s="50"/>
      <c r="G64" s="50"/>
      <c r="H64" s="50"/>
      <c r="I64" s="128"/>
      <c r="J64" s="50"/>
      <c r="K64" s="51"/>
    </row>
    <row r="68" spans="2:12" s="1" customFormat="1" ht="6.95" customHeight="1">
      <c r="B68" s="52"/>
      <c r="C68" s="53"/>
      <c r="D68" s="53"/>
      <c r="E68" s="53"/>
      <c r="F68" s="53"/>
      <c r="G68" s="53"/>
      <c r="H68" s="53"/>
      <c r="I68" s="131"/>
      <c r="J68" s="53"/>
      <c r="K68" s="53"/>
      <c r="L68" s="54"/>
    </row>
    <row r="69" spans="2:12" s="1" customFormat="1" ht="36.95" customHeight="1">
      <c r="B69" s="34"/>
      <c r="C69" s="55" t="s">
        <v>104</v>
      </c>
      <c r="D69" s="56"/>
      <c r="E69" s="56"/>
      <c r="F69" s="56"/>
      <c r="G69" s="56"/>
      <c r="H69" s="56"/>
      <c r="I69" s="152"/>
      <c r="J69" s="56"/>
      <c r="K69" s="56"/>
      <c r="L69" s="54"/>
    </row>
    <row r="70" spans="2:12" s="1" customFormat="1" ht="6.95" customHeight="1">
      <c r="B70" s="34"/>
      <c r="C70" s="56"/>
      <c r="D70" s="56"/>
      <c r="E70" s="56"/>
      <c r="F70" s="56"/>
      <c r="G70" s="56"/>
      <c r="H70" s="56"/>
      <c r="I70" s="152"/>
      <c r="J70" s="56"/>
      <c r="K70" s="56"/>
      <c r="L70" s="54"/>
    </row>
    <row r="71" spans="2:12" s="1" customFormat="1" ht="14.45" customHeight="1">
      <c r="B71" s="34"/>
      <c r="C71" s="58" t="s">
        <v>16</v>
      </c>
      <c r="D71" s="56"/>
      <c r="E71" s="56"/>
      <c r="F71" s="56"/>
      <c r="G71" s="56"/>
      <c r="H71" s="56"/>
      <c r="I71" s="152"/>
      <c r="J71" s="56"/>
      <c r="K71" s="56"/>
      <c r="L71" s="54"/>
    </row>
    <row r="72" spans="2:12" s="1" customFormat="1" ht="22.5" customHeight="1">
      <c r="B72" s="34"/>
      <c r="C72" s="56"/>
      <c r="D72" s="56"/>
      <c r="E72" s="295" t="str">
        <f>E7</f>
        <v>Stavební úpravy komunikací a zpevněných ploch v ul. Mlýnská v Litvínově</v>
      </c>
      <c r="F72" s="276"/>
      <c r="G72" s="276"/>
      <c r="H72" s="276"/>
      <c r="I72" s="152"/>
      <c r="J72" s="56"/>
      <c r="K72" s="56"/>
      <c r="L72" s="54"/>
    </row>
    <row r="73" spans="2:12" s="1" customFormat="1" ht="14.45" customHeight="1">
      <c r="B73" s="34"/>
      <c r="C73" s="58" t="s">
        <v>91</v>
      </c>
      <c r="D73" s="56"/>
      <c r="E73" s="56"/>
      <c r="F73" s="56"/>
      <c r="G73" s="56"/>
      <c r="H73" s="56"/>
      <c r="I73" s="152"/>
      <c r="J73" s="56"/>
      <c r="K73" s="56"/>
      <c r="L73" s="54"/>
    </row>
    <row r="74" spans="2:12" s="1" customFormat="1" ht="23.25" customHeight="1">
      <c r="B74" s="34"/>
      <c r="C74" s="56"/>
      <c r="D74" s="56"/>
      <c r="E74" s="273" t="str">
        <f>E9</f>
        <v>SO-01 - Komunikace</v>
      </c>
      <c r="F74" s="276"/>
      <c r="G74" s="276"/>
      <c r="H74" s="276"/>
      <c r="I74" s="152"/>
      <c r="J74" s="56"/>
      <c r="K74" s="56"/>
      <c r="L74" s="54"/>
    </row>
    <row r="75" spans="2:12" s="1" customFormat="1" ht="6.95" customHeight="1">
      <c r="B75" s="34"/>
      <c r="C75" s="56"/>
      <c r="D75" s="56"/>
      <c r="E75" s="56"/>
      <c r="F75" s="56"/>
      <c r="G75" s="56"/>
      <c r="H75" s="56"/>
      <c r="I75" s="152"/>
      <c r="J75" s="56"/>
      <c r="K75" s="56"/>
      <c r="L75" s="54"/>
    </row>
    <row r="76" spans="2:12" s="1" customFormat="1" ht="18" customHeight="1">
      <c r="B76" s="34"/>
      <c r="C76" s="58" t="s">
        <v>24</v>
      </c>
      <c r="D76" s="56"/>
      <c r="E76" s="56"/>
      <c r="F76" s="153" t="str">
        <f>F12</f>
        <v>Litvínov</v>
      </c>
      <c r="G76" s="56"/>
      <c r="H76" s="56"/>
      <c r="I76" s="154" t="s">
        <v>26</v>
      </c>
      <c r="J76" s="66" t="str">
        <f>IF(J12="","",J12)</f>
        <v>14.09.2016</v>
      </c>
      <c r="K76" s="56"/>
      <c r="L76" s="54"/>
    </row>
    <row r="77" spans="2:12" s="1" customFormat="1" ht="6.95" customHeight="1">
      <c r="B77" s="34"/>
      <c r="C77" s="56"/>
      <c r="D77" s="56"/>
      <c r="E77" s="56"/>
      <c r="F77" s="56"/>
      <c r="G77" s="56"/>
      <c r="H77" s="56"/>
      <c r="I77" s="152"/>
      <c r="J77" s="56"/>
      <c r="K77" s="56"/>
      <c r="L77" s="54"/>
    </row>
    <row r="78" spans="2:12" s="1" customFormat="1" ht="13.5">
      <c r="B78" s="34"/>
      <c r="C78" s="58" t="s">
        <v>30</v>
      </c>
      <c r="D78" s="56"/>
      <c r="E78" s="56"/>
      <c r="F78" s="153" t="str">
        <f>E15</f>
        <v>Město Litvínov</v>
      </c>
      <c r="G78" s="56"/>
      <c r="H78" s="56"/>
      <c r="I78" s="154" t="s">
        <v>36</v>
      </c>
      <c r="J78" s="153" t="str">
        <f>E21</f>
        <v>Ing. Lucie Dvořáková</v>
      </c>
      <c r="K78" s="56"/>
      <c r="L78" s="54"/>
    </row>
    <row r="79" spans="2:12" s="1" customFormat="1" ht="14.45" customHeight="1">
      <c r="B79" s="34"/>
      <c r="C79" s="58" t="s">
        <v>34</v>
      </c>
      <c r="D79" s="56"/>
      <c r="E79" s="56"/>
      <c r="F79" s="153" t="str">
        <f>IF(E18="","",E18)</f>
        <v/>
      </c>
      <c r="G79" s="56"/>
      <c r="H79" s="56"/>
      <c r="I79" s="152"/>
      <c r="J79" s="56"/>
      <c r="K79" s="56"/>
      <c r="L79" s="54"/>
    </row>
    <row r="80" spans="2:12" s="1" customFormat="1" ht="10.35" customHeight="1">
      <c r="B80" s="34"/>
      <c r="C80" s="56"/>
      <c r="D80" s="56"/>
      <c r="E80" s="56"/>
      <c r="F80" s="56"/>
      <c r="G80" s="56"/>
      <c r="H80" s="56"/>
      <c r="I80" s="152"/>
      <c r="J80" s="56"/>
      <c r="K80" s="56"/>
      <c r="L80" s="54"/>
    </row>
    <row r="81" spans="2:20" s="9" customFormat="1" ht="29.25" customHeight="1">
      <c r="B81" s="155"/>
      <c r="C81" s="156" t="s">
        <v>105</v>
      </c>
      <c r="D81" s="157" t="s">
        <v>60</v>
      </c>
      <c r="E81" s="157" t="s">
        <v>56</v>
      </c>
      <c r="F81" s="157" t="s">
        <v>106</v>
      </c>
      <c r="G81" s="157" t="s">
        <v>107</v>
      </c>
      <c r="H81" s="157" t="s">
        <v>108</v>
      </c>
      <c r="I81" s="158" t="s">
        <v>109</v>
      </c>
      <c r="J81" s="157" t="s">
        <v>95</v>
      </c>
      <c r="K81" s="159" t="s">
        <v>110</v>
      </c>
      <c r="L81" s="160"/>
      <c r="M81" s="75" t="s">
        <v>111</v>
      </c>
      <c r="N81" s="76" t="s">
        <v>45</v>
      </c>
      <c r="O81" s="76" t="s">
        <v>112</v>
      </c>
      <c r="P81" s="76" t="s">
        <v>113</v>
      </c>
      <c r="Q81" s="76" t="s">
        <v>114</v>
      </c>
      <c r="R81" s="76" t="s">
        <v>115</v>
      </c>
      <c r="S81" s="76" t="s">
        <v>116</v>
      </c>
      <c r="T81" s="77" t="s">
        <v>117</v>
      </c>
    </row>
    <row r="82" spans="2:63" s="1" customFormat="1" ht="29.25" customHeight="1">
      <c r="B82" s="34"/>
      <c r="C82" s="81" t="s">
        <v>96</v>
      </c>
      <c r="D82" s="56"/>
      <c r="E82" s="56"/>
      <c r="F82" s="56"/>
      <c r="G82" s="56"/>
      <c r="H82" s="56"/>
      <c r="I82" s="152"/>
      <c r="J82" s="161">
        <f>BK82</f>
        <v>0</v>
      </c>
      <c r="K82" s="56"/>
      <c r="L82" s="54"/>
      <c r="M82" s="78"/>
      <c r="N82" s="79"/>
      <c r="O82" s="79"/>
      <c r="P82" s="162">
        <f>P83</f>
        <v>0</v>
      </c>
      <c r="Q82" s="79"/>
      <c r="R82" s="162">
        <f>R83</f>
        <v>468.7027772</v>
      </c>
      <c r="S82" s="79"/>
      <c r="T82" s="163">
        <f>T83</f>
        <v>709.9329</v>
      </c>
      <c r="AT82" s="17" t="s">
        <v>74</v>
      </c>
      <c r="AU82" s="17" t="s">
        <v>97</v>
      </c>
      <c r="BK82" s="164">
        <f>BK83</f>
        <v>0</v>
      </c>
    </row>
    <row r="83" spans="2:63" s="10" customFormat="1" ht="37.35" customHeight="1">
      <c r="B83" s="165"/>
      <c r="C83" s="166"/>
      <c r="D83" s="167" t="s">
        <v>74</v>
      </c>
      <c r="E83" s="168" t="s">
        <v>118</v>
      </c>
      <c r="F83" s="168" t="s">
        <v>119</v>
      </c>
      <c r="G83" s="166"/>
      <c r="H83" s="166"/>
      <c r="I83" s="169"/>
      <c r="J83" s="170">
        <f>BK83</f>
        <v>0</v>
      </c>
      <c r="K83" s="166"/>
      <c r="L83" s="171"/>
      <c r="M83" s="172"/>
      <c r="N83" s="173"/>
      <c r="O83" s="173"/>
      <c r="P83" s="174">
        <f>P84+P168+P213+P224</f>
        <v>0</v>
      </c>
      <c r="Q83" s="173"/>
      <c r="R83" s="174">
        <f>R84+R168+R213+R224</f>
        <v>468.7027772</v>
      </c>
      <c r="S83" s="173"/>
      <c r="T83" s="175">
        <f>T84+T168+T213+T224</f>
        <v>709.9329</v>
      </c>
      <c r="AR83" s="176" t="s">
        <v>23</v>
      </c>
      <c r="AT83" s="177" t="s">
        <v>74</v>
      </c>
      <c r="AU83" s="177" t="s">
        <v>75</v>
      </c>
      <c r="AY83" s="176" t="s">
        <v>120</v>
      </c>
      <c r="BK83" s="178">
        <f>BK84+BK168+BK213+BK224</f>
        <v>0</v>
      </c>
    </row>
    <row r="84" spans="2:63" s="10" customFormat="1" ht="19.9" customHeight="1">
      <c r="B84" s="165"/>
      <c r="C84" s="166"/>
      <c r="D84" s="179" t="s">
        <v>74</v>
      </c>
      <c r="E84" s="180" t="s">
        <v>23</v>
      </c>
      <c r="F84" s="180" t="s">
        <v>121</v>
      </c>
      <c r="G84" s="166"/>
      <c r="H84" s="166"/>
      <c r="I84" s="169"/>
      <c r="J84" s="181">
        <f>BK84</f>
        <v>0</v>
      </c>
      <c r="K84" s="166"/>
      <c r="L84" s="171"/>
      <c r="M84" s="172"/>
      <c r="N84" s="173"/>
      <c r="O84" s="173"/>
      <c r="P84" s="174">
        <f>SUM(P85:P167)</f>
        <v>0</v>
      </c>
      <c r="Q84" s="173"/>
      <c r="R84" s="174">
        <f>SUM(R85:R167)</f>
        <v>258.16643799999997</v>
      </c>
      <c r="S84" s="173"/>
      <c r="T84" s="175">
        <f>SUM(T85:T167)</f>
        <v>677.9329</v>
      </c>
      <c r="AR84" s="176" t="s">
        <v>23</v>
      </c>
      <c r="AT84" s="177" t="s">
        <v>74</v>
      </c>
      <c r="AU84" s="177" t="s">
        <v>23</v>
      </c>
      <c r="AY84" s="176" t="s">
        <v>120</v>
      </c>
      <c r="BK84" s="178">
        <f>SUM(BK85:BK167)</f>
        <v>0</v>
      </c>
    </row>
    <row r="85" spans="2:65" s="1" customFormat="1" ht="57" customHeight="1">
      <c r="B85" s="34"/>
      <c r="C85" s="182" t="s">
        <v>23</v>
      </c>
      <c r="D85" s="182" t="s">
        <v>122</v>
      </c>
      <c r="E85" s="183" t="s">
        <v>123</v>
      </c>
      <c r="F85" s="184" t="s">
        <v>124</v>
      </c>
      <c r="G85" s="185" t="s">
        <v>125</v>
      </c>
      <c r="H85" s="186">
        <v>6.7</v>
      </c>
      <c r="I85" s="187"/>
      <c r="J85" s="188">
        <f>ROUND(I85*H85,2)</f>
        <v>0</v>
      </c>
      <c r="K85" s="184" t="s">
        <v>126</v>
      </c>
      <c r="L85" s="54"/>
      <c r="M85" s="189" t="s">
        <v>22</v>
      </c>
      <c r="N85" s="190" t="s">
        <v>46</v>
      </c>
      <c r="O85" s="35"/>
      <c r="P85" s="191">
        <f>O85*H85</f>
        <v>0</v>
      </c>
      <c r="Q85" s="191">
        <v>0</v>
      </c>
      <c r="R85" s="191">
        <f>Q85*H85</f>
        <v>0</v>
      </c>
      <c r="S85" s="191">
        <v>0.417</v>
      </c>
      <c r="T85" s="192">
        <f>S85*H85</f>
        <v>2.7939</v>
      </c>
      <c r="AR85" s="17" t="s">
        <v>127</v>
      </c>
      <c r="AT85" s="17" t="s">
        <v>122</v>
      </c>
      <c r="AU85" s="17" t="s">
        <v>84</v>
      </c>
      <c r="AY85" s="17" t="s">
        <v>120</v>
      </c>
      <c r="BE85" s="193">
        <f>IF(N85="základní",J85,0)</f>
        <v>0</v>
      </c>
      <c r="BF85" s="193">
        <f>IF(N85="snížená",J85,0)</f>
        <v>0</v>
      </c>
      <c r="BG85" s="193">
        <f>IF(N85="zákl. přenesená",J85,0)</f>
        <v>0</v>
      </c>
      <c r="BH85" s="193">
        <f>IF(N85="sníž. přenesená",J85,0)</f>
        <v>0</v>
      </c>
      <c r="BI85" s="193">
        <f>IF(N85="nulová",J85,0)</f>
        <v>0</v>
      </c>
      <c r="BJ85" s="17" t="s">
        <v>23</v>
      </c>
      <c r="BK85" s="193">
        <f>ROUND(I85*H85,2)</f>
        <v>0</v>
      </c>
      <c r="BL85" s="17" t="s">
        <v>127</v>
      </c>
      <c r="BM85" s="17" t="s">
        <v>128</v>
      </c>
    </row>
    <row r="86" spans="2:51" s="11" customFormat="1" ht="13.5">
      <c r="B86" s="194"/>
      <c r="C86" s="195"/>
      <c r="D86" s="196" t="s">
        <v>129</v>
      </c>
      <c r="E86" s="197" t="s">
        <v>22</v>
      </c>
      <c r="F86" s="198" t="s">
        <v>130</v>
      </c>
      <c r="G86" s="195"/>
      <c r="H86" s="199">
        <v>6.7</v>
      </c>
      <c r="I86" s="200"/>
      <c r="J86" s="195"/>
      <c r="K86" s="195"/>
      <c r="L86" s="201"/>
      <c r="M86" s="202"/>
      <c r="N86" s="203"/>
      <c r="O86" s="203"/>
      <c r="P86" s="203"/>
      <c r="Q86" s="203"/>
      <c r="R86" s="203"/>
      <c r="S86" s="203"/>
      <c r="T86" s="204"/>
      <c r="AT86" s="205" t="s">
        <v>129</v>
      </c>
      <c r="AU86" s="205" t="s">
        <v>84</v>
      </c>
      <c r="AV86" s="11" t="s">
        <v>84</v>
      </c>
      <c r="AW86" s="11" t="s">
        <v>38</v>
      </c>
      <c r="AX86" s="11" t="s">
        <v>23</v>
      </c>
      <c r="AY86" s="205" t="s">
        <v>120</v>
      </c>
    </row>
    <row r="87" spans="2:65" s="1" customFormat="1" ht="57" customHeight="1">
      <c r="B87" s="34"/>
      <c r="C87" s="182" t="s">
        <v>84</v>
      </c>
      <c r="D87" s="182" t="s">
        <v>122</v>
      </c>
      <c r="E87" s="183" t="s">
        <v>131</v>
      </c>
      <c r="F87" s="184" t="s">
        <v>132</v>
      </c>
      <c r="G87" s="185" t="s">
        <v>125</v>
      </c>
      <c r="H87" s="186">
        <v>2</v>
      </c>
      <c r="I87" s="187"/>
      <c r="J87" s="188">
        <f>ROUND(I87*H87,2)</f>
        <v>0</v>
      </c>
      <c r="K87" s="184" t="s">
        <v>126</v>
      </c>
      <c r="L87" s="54"/>
      <c r="M87" s="189" t="s">
        <v>22</v>
      </c>
      <c r="N87" s="190" t="s">
        <v>46</v>
      </c>
      <c r="O87" s="35"/>
      <c r="P87" s="191">
        <f>O87*H87</f>
        <v>0</v>
      </c>
      <c r="Q87" s="191">
        <v>0</v>
      </c>
      <c r="R87" s="191">
        <f>Q87*H87</f>
        <v>0</v>
      </c>
      <c r="S87" s="191">
        <v>0.32</v>
      </c>
      <c r="T87" s="192">
        <f>S87*H87</f>
        <v>0.64</v>
      </c>
      <c r="AR87" s="17" t="s">
        <v>127</v>
      </c>
      <c r="AT87" s="17" t="s">
        <v>122</v>
      </c>
      <c r="AU87" s="17" t="s">
        <v>84</v>
      </c>
      <c r="AY87" s="17" t="s">
        <v>120</v>
      </c>
      <c r="BE87" s="193">
        <f>IF(N87="základní",J87,0)</f>
        <v>0</v>
      </c>
      <c r="BF87" s="193">
        <f>IF(N87="snížená",J87,0)</f>
        <v>0</v>
      </c>
      <c r="BG87" s="193">
        <f>IF(N87="zákl. přenesená",J87,0)</f>
        <v>0</v>
      </c>
      <c r="BH87" s="193">
        <f>IF(N87="sníž. přenesená",J87,0)</f>
        <v>0</v>
      </c>
      <c r="BI87" s="193">
        <f>IF(N87="nulová",J87,0)</f>
        <v>0</v>
      </c>
      <c r="BJ87" s="17" t="s">
        <v>23</v>
      </c>
      <c r="BK87" s="193">
        <f>ROUND(I87*H87,2)</f>
        <v>0</v>
      </c>
      <c r="BL87" s="17" t="s">
        <v>127</v>
      </c>
      <c r="BM87" s="17" t="s">
        <v>133</v>
      </c>
    </row>
    <row r="88" spans="2:51" s="11" customFormat="1" ht="13.5">
      <c r="B88" s="194"/>
      <c r="C88" s="195"/>
      <c r="D88" s="196" t="s">
        <v>129</v>
      </c>
      <c r="E88" s="197" t="s">
        <v>22</v>
      </c>
      <c r="F88" s="198" t="s">
        <v>84</v>
      </c>
      <c r="G88" s="195"/>
      <c r="H88" s="199">
        <v>2</v>
      </c>
      <c r="I88" s="200"/>
      <c r="J88" s="195"/>
      <c r="K88" s="195"/>
      <c r="L88" s="201"/>
      <c r="M88" s="202"/>
      <c r="N88" s="203"/>
      <c r="O88" s="203"/>
      <c r="P88" s="203"/>
      <c r="Q88" s="203"/>
      <c r="R88" s="203"/>
      <c r="S88" s="203"/>
      <c r="T88" s="204"/>
      <c r="AT88" s="205" t="s">
        <v>129</v>
      </c>
      <c r="AU88" s="205" t="s">
        <v>84</v>
      </c>
      <c r="AV88" s="11" t="s">
        <v>84</v>
      </c>
      <c r="AW88" s="11" t="s">
        <v>38</v>
      </c>
      <c r="AX88" s="11" t="s">
        <v>23</v>
      </c>
      <c r="AY88" s="205" t="s">
        <v>120</v>
      </c>
    </row>
    <row r="89" spans="2:65" s="1" customFormat="1" ht="44.25" customHeight="1">
      <c r="B89" s="34"/>
      <c r="C89" s="182" t="s">
        <v>134</v>
      </c>
      <c r="D89" s="182" t="s">
        <v>122</v>
      </c>
      <c r="E89" s="183" t="s">
        <v>135</v>
      </c>
      <c r="F89" s="184" t="s">
        <v>136</v>
      </c>
      <c r="G89" s="185" t="s">
        <v>125</v>
      </c>
      <c r="H89" s="186">
        <v>6.7</v>
      </c>
      <c r="I89" s="187"/>
      <c r="J89" s="188">
        <f>ROUND(I89*H89,2)</f>
        <v>0</v>
      </c>
      <c r="K89" s="184" t="s">
        <v>126</v>
      </c>
      <c r="L89" s="54"/>
      <c r="M89" s="189" t="s">
        <v>22</v>
      </c>
      <c r="N89" s="190" t="s">
        <v>46</v>
      </c>
      <c r="O89" s="35"/>
      <c r="P89" s="191">
        <f>O89*H89</f>
        <v>0</v>
      </c>
      <c r="Q89" s="191">
        <v>0</v>
      </c>
      <c r="R89" s="191">
        <f>Q89*H89</f>
        <v>0</v>
      </c>
      <c r="S89" s="191">
        <v>0</v>
      </c>
      <c r="T89" s="192">
        <f>S89*H89</f>
        <v>0</v>
      </c>
      <c r="AR89" s="17" t="s">
        <v>127</v>
      </c>
      <c r="AT89" s="17" t="s">
        <v>122</v>
      </c>
      <c r="AU89" s="17" t="s">
        <v>84</v>
      </c>
      <c r="AY89" s="17" t="s">
        <v>120</v>
      </c>
      <c r="BE89" s="193">
        <f>IF(N89="základní",J89,0)</f>
        <v>0</v>
      </c>
      <c r="BF89" s="193">
        <f>IF(N89="snížená",J89,0)</f>
        <v>0</v>
      </c>
      <c r="BG89" s="193">
        <f>IF(N89="zákl. přenesená",J89,0)</f>
        <v>0</v>
      </c>
      <c r="BH89" s="193">
        <f>IF(N89="sníž. přenesená",J89,0)</f>
        <v>0</v>
      </c>
      <c r="BI89" s="193">
        <f>IF(N89="nulová",J89,0)</f>
        <v>0</v>
      </c>
      <c r="BJ89" s="17" t="s">
        <v>23</v>
      </c>
      <c r="BK89" s="193">
        <f>ROUND(I89*H89,2)</f>
        <v>0</v>
      </c>
      <c r="BL89" s="17" t="s">
        <v>127</v>
      </c>
      <c r="BM89" s="17" t="s">
        <v>137</v>
      </c>
    </row>
    <row r="90" spans="2:51" s="11" customFormat="1" ht="13.5">
      <c r="B90" s="194"/>
      <c r="C90" s="195"/>
      <c r="D90" s="196" t="s">
        <v>129</v>
      </c>
      <c r="E90" s="197" t="s">
        <v>22</v>
      </c>
      <c r="F90" s="198" t="s">
        <v>130</v>
      </c>
      <c r="G90" s="195"/>
      <c r="H90" s="199">
        <v>6.7</v>
      </c>
      <c r="I90" s="200"/>
      <c r="J90" s="195"/>
      <c r="K90" s="195"/>
      <c r="L90" s="201"/>
      <c r="M90" s="202"/>
      <c r="N90" s="203"/>
      <c r="O90" s="203"/>
      <c r="P90" s="203"/>
      <c r="Q90" s="203"/>
      <c r="R90" s="203"/>
      <c r="S90" s="203"/>
      <c r="T90" s="204"/>
      <c r="AT90" s="205" t="s">
        <v>129</v>
      </c>
      <c r="AU90" s="205" t="s">
        <v>84</v>
      </c>
      <c r="AV90" s="11" t="s">
        <v>84</v>
      </c>
      <c r="AW90" s="11" t="s">
        <v>38</v>
      </c>
      <c r="AX90" s="11" t="s">
        <v>23</v>
      </c>
      <c r="AY90" s="205" t="s">
        <v>120</v>
      </c>
    </row>
    <row r="91" spans="2:65" s="1" customFormat="1" ht="31.5" customHeight="1">
      <c r="B91" s="34"/>
      <c r="C91" s="182" t="s">
        <v>127</v>
      </c>
      <c r="D91" s="182" t="s">
        <v>122</v>
      </c>
      <c r="E91" s="183" t="s">
        <v>138</v>
      </c>
      <c r="F91" s="184" t="s">
        <v>139</v>
      </c>
      <c r="G91" s="185" t="s">
        <v>140</v>
      </c>
      <c r="H91" s="186">
        <v>107.48</v>
      </c>
      <c r="I91" s="187"/>
      <c r="J91" s="188">
        <f>ROUND(I91*H91,2)</f>
        <v>0</v>
      </c>
      <c r="K91" s="184" t="s">
        <v>126</v>
      </c>
      <c r="L91" s="54"/>
      <c r="M91" s="189" t="s">
        <v>22</v>
      </c>
      <c r="N91" s="190" t="s">
        <v>46</v>
      </c>
      <c r="O91" s="35"/>
      <c r="P91" s="191">
        <f>O91*H91</f>
        <v>0</v>
      </c>
      <c r="Q91" s="191">
        <v>0</v>
      </c>
      <c r="R91" s="191">
        <f>Q91*H91</f>
        <v>0</v>
      </c>
      <c r="S91" s="191">
        <v>0</v>
      </c>
      <c r="T91" s="192">
        <f>S91*H91</f>
        <v>0</v>
      </c>
      <c r="AR91" s="17" t="s">
        <v>127</v>
      </c>
      <c r="AT91" s="17" t="s">
        <v>122</v>
      </c>
      <c r="AU91" s="17" t="s">
        <v>84</v>
      </c>
      <c r="AY91" s="17" t="s">
        <v>120</v>
      </c>
      <c r="BE91" s="193">
        <f>IF(N91="základní",J91,0)</f>
        <v>0</v>
      </c>
      <c r="BF91" s="193">
        <f>IF(N91="snížená",J91,0)</f>
        <v>0</v>
      </c>
      <c r="BG91" s="193">
        <f>IF(N91="zákl. přenesená",J91,0)</f>
        <v>0</v>
      </c>
      <c r="BH91" s="193">
        <f>IF(N91="sníž. přenesená",J91,0)</f>
        <v>0</v>
      </c>
      <c r="BI91" s="193">
        <f>IF(N91="nulová",J91,0)</f>
        <v>0</v>
      </c>
      <c r="BJ91" s="17" t="s">
        <v>23</v>
      </c>
      <c r="BK91" s="193">
        <f>ROUND(I91*H91,2)</f>
        <v>0</v>
      </c>
      <c r="BL91" s="17" t="s">
        <v>127</v>
      </c>
      <c r="BM91" s="17" t="s">
        <v>141</v>
      </c>
    </row>
    <row r="92" spans="2:47" s="1" customFormat="1" ht="94.5">
      <c r="B92" s="34"/>
      <c r="C92" s="56"/>
      <c r="D92" s="206" t="s">
        <v>142</v>
      </c>
      <c r="E92" s="56"/>
      <c r="F92" s="207" t="s">
        <v>143</v>
      </c>
      <c r="G92" s="56"/>
      <c r="H92" s="56"/>
      <c r="I92" s="152"/>
      <c r="J92" s="56"/>
      <c r="K92" s="56"/>
      <c r="L92" s="54"/>
      <c r="M92" s="71"/>
      <c r="N92" s="35"/>
      <c r="O92" s="35"/>
      <c r="P92" s="35"/>
      <c r="Q92" s="35"/>
      <c r="R92" s="35"/>
      <c r="S92" s="35"/>
      <c r="T92" s="72"/>
      <c r="AT92" s="17" t="s">
        <v>142</v>
      </c>
      <c r="AU92" s="17" t="s">
        <v>84</v>
      </c>
    </row>
    <row r="93" spans="2:47" s="1" customFormat="1" ht="27">
      <c r="B93" s="34"/>
      <c r="C93" s="56"/>
      <c r="D93" s="206" t="s">
        <v>144</v>
      </c>
      <c r="E93" s="56"/>
      <c r="F93" s="207" t="s">
        <v>145</v>
      </c>
      <c r="G93" s="56"/>
      <c r="H93" s="56"/>
      <c r="I93" s="152"/>
      <c r="J93" s="56"/>
      <c r="K93" s="56"/>
      <c r="L93" s="54"/>
      <c r="M93" s="71"/>
      <c r="N93" s="35"/>
      <c r="O93" s="35"/>
      <c r="P93" s="35"/>
      <c r="Q93" s="35"/>
      <c r="R93" s="35"/>
      <c r="S93" s="35"/>
      <c r="T93" s="72"/>
      <c r="AT93" s="17" t="s">
        <v>144</v>
      </c>
      <c r="AU93" s="17" t="s">
        <v>84</v>
      </c>
    </row>
    <row r="94" spans="2:51" s="11" customFormat="1" ht="13.5">
      <c r="B94" s="194"/>
      <c r="C94" s="195"/>
      <c r="D94" s="196" t="s">
        <v>129</v>
      </c>
      <c r="E94" s="197" t="s">
        <v>22</v>
      </c>
      <c r="F94" s="198" t="s">
        <v>146</v>
      </c>
      <c r="G94" s="195"/>
      <c r="H94" s="199">
        <v>107.48</v>
      </c>
      <c r="I94" s="200"/>
      <c r="J94" s="195"/>
      <c r="K94" s="195"/>
      <c r="L94" s="201"/>
      <c r="M94" s="202"/>
      <c r="N94" s="203"/>
      <c r="O94" s="203"/>
      <c r="P94" s="203"/>
      <c r="Q94" s="203"/>
      <c r="R94" s="203"/>
      <c r="S94" s="203"/>
      <c r="T94" s="204"/>
      <c r="AT94" s="205" t="s">
        <v>129</v>
      </c>
      <c r="AU94" s="205" t="s">
        <v>84</v>
      </c>
      <c r="AV94" s="11" t="s">
        <v>84</v>
      </c>
      <c r="AW94" s="11" t="s">
        <v>38</v>
      </c>
      <c r="AX94" s="11" t="s">
        <v>23</v>
      </c>
      <c r="AY94" s="205" t="s">
        <v>120</v>
      </c>
    </row>
    <row r="95" spans="2:65" s="1" customFormat="1" ht="31.5" customHeight="1">
      <c r="B95" s="34"/>
      <c r="C95" s="182" t="s">
        <v>147</v>
      </c>
      <c r="D95" s="182" t="s">
        <v>122</v>
      </c>
      <c r="E95" s="183" t="s">
        <v>148</v>
      </c>
      <c r="F95" s="184" t="s">
        <v>149</v>
      </c>
      <c r="G95" s="185" t="s">
        <v>140</v>
      </c>
      <c r="H95" s="186">
        <v>107.48</v>
      </c>
      <c r="I95" s="187"/>
      <c r="J95" s="188">
        <f>ROUND(I95*H95,2)</f>
        <v>0</v>
      </c>
      <c r="K95" s="184" t="s">
        <v>126</v>
      </c>
      <c r="L95" s="54"/>
      <c r="M95" s="189" t="s">
        <v>22</v>
      </c>
      <c r="N95" s="190" t="s">
        <v>46</v>
      </c>
      <c r="O95" s="35"/>
      <c r="P95" s="191">
        <f>O95*H95</f>
        <v>0</v>
      </c>
      <c r="Q95" s="191">
        <v>0</v>
      </c>
      <c r="R95" s="191">
        <f>Q95*H95</f>
        <v>0</v>
      </c>
      <c r="S95" s="191">
        <v>0</v>
      </c>
      <c r="T95" s="192">
        <f>S95*H95</f>
        <v>0</v>
      </c>
      <c r="AR95" s="17" t="s">
        <v>127</v>
      </c>
      <c r="AT95" s="17" t="s">
        <v>122</v>
      </c>
      <c r="AU95" s="17" t="s">
        <v>84</v>
      </c>
      <c r="AY95" s="17" t="s">
        <v>120</v>
      </c>
      <c r="BE95" s="193">
        <f>IF(N95="základní",J95,0)</f>
        <v>0</v>
      </c>
      <c r="BF95" s="193">
        <f>IF(N95="snížená",J95,0)</f>
        <v>0</v>
      </c>
      <c r="BG95" s="193">
        <f>IF(N95="zákl. přenesená",J95,0)</f>
        <v>0</v>
      </c>
      <c r="BH95" s="193">
        <f>IF(N95="sníž. přenesená",J95,0)</f>
        <v>0</v>
      </c>
      <c r="BI95" s="193">
        <f>IF(N95="nulová",J95,0)</f>
        <v>0</v>
      </c>
      <c r="BJ95" s="17" t="s">
        <v>23</v>
      </c>
      <c r="BK95" s="193">
        <f>ROUND(I95*H95,2)</f>
        <v>0</v>
      </c>
      <c r="BL95" s="17" t="s">
        <v>127</v>
      </c>
      <c r="BM95" s="17" t="s">
        <v>150</v>
      </c>
    </row>
    <row r="96" spans="2:47" s="1" customFormat="1" ht="94.5">
      <c r="B96" s="34"/>
      <c r="C96" s="56"/>
      <c r="D96" s="206" t="s">
        <v>142</v>
      </c>
      <c r="E96" s="56"/>
      <c r="F96" s="207" t="s">
        <v>143</v>
      </c>
      <c r="G96" s="56"/>
      <c r="H96" s="56"/>
      <c r="I96" s="152"/>
      <c r="J96" s="56"/>
      <c r="K96" s="56"/>
      <c r="L96" s="54"/>
      <c r="M96" s="71"/>
      <c r="N96" s="35"/>
      <c r="O96" s="35"/>
      <c r="P96" s="35"/>
      <c r="Q96" s="35"/>
      <c r="R96" s="35"/>
      <c r="S96" s="35"/>
      <c r="T96" s="72"/>
      <c r="AT96" s="17" t="s">
        <v>142</v>
      </c>
      <c r="AU96" s="17" t="s">
        <v>84</v>
      </c>
    </row>
    <row r="97" spans="2:47" s="1" customFormat="1" ht="27">
      <c r="B97" s="34"/>
      <c r="C97" s="56"/>
      <c r="D97" s="206" t="s">
        <v>144</v>
      </c>
      <c r="E97" s="56"/>
      <c r="F97" s="207" t="s">
        <v>151</v>
      </c>
      <c r="G97" s="56"/>
      <c r="H97" s="56"/>
      <c r="I97" s="152"/>
      <c r="J97" s="56"/>
      <c r="K97" s="56"/>
      <c r="L97" s="54"/>
      <c r="M97" s="71"/>
      <c r="N97" s="35"/>
      <c r="O97" s="35"/>
      <c r="P97" s="35"/>
      <c r="Q97" s="35"/>
      <c r="R97" s="35"/>
      <c r="S97" s="35"/>
      <c r="T97" s="72"/>
      <c r="AT97" s="17" t="s">
        <v>144</v>
      </c>
      <c r="AU97" s="17" t="s">
        <v>84</v>
      </c>
    </row>
    <row r="98" spans="2:51" s="11" customFormat="1" ht="13.5">
      <c r="B98" s="194"/>
      <c r="C98" s="195"/>
      <c r="D98" s="196" t="s">
        <v>129</v>
      </c>
      <c r="E98" s="197" t="s">
        <v>22</v>
      </c>
      <c r="F98" s="198" t="s">
        <v>152</v>
      </c>
      <c r="G98" s="195"/>
      <c r="H98" s="199">
        <v>107.48</v>
      </c>
      <c r="I98" s="200"/>
      <c r="J98" s="195"/>
      <c r="K98" s="195"/>
      <c r="L98" s="201"/>
      <c r="M98" s="202"/>
      <c r="N98" s="203"/>
      <c r="O98" s="203"/>
      <c r="P98" s="203"/>
      <c r="Q98" s="203"/>
      <c r="R98" s="203"/>
      <c r="S98" s="203"/>
      <c r="T98" s="204"/>
      <c r="AT98" s="205" t="s">
        <v>129</v>
      </c>
      <c r="AU98" s="205" t="s">
        <v>84</v>
      </c>
      <c r="AV98" s="11" t="s">
        <v>84</v>
      </c>
      <c r="AW98" s="11" t="s">
        <v>38</v>
      </c>
      <c r="AX98" s="11" t="s">
        <v>23</v>
      </c>
      <c r="AY98" s="205" t="s">
        <v>120</v>
      </c>
    </row>
    <row r="99" spans="2:65" s="1" customFormat="1" ht="31.5" customHeight="1">
      <c r="B99" s="34"/>
      <c r="C99" s="182" t="s">
        <v>153</v>
      </c>
      <c r="D99" s="182" t="s">
        <v>122</v>
      </c>
      <c r="E99" s="183" t="s">
        <v>154</v>
      </c>
      <c r="F99" s="184" t="s">
        <v>155</v>
      </c>
      <c r="G99" s="185" t="s">
        <v>140</v>
      </c>
      <c r="H99" s="186">
        <v>128.976</v>
      </c>
      <c r="I99" s="187"/>
      <c r="J99" s="188">
        <f>ROUND(I99*H99,2)</f>
        <v>0</v>
      </c>
      <c r="K99" s="184" t="s">
        <v>126</v>
      </c>
      <c r="L99" s="54"/>
      <c r="M99" s="189" t="s">
        <v>22</v>
      </c>
      <c r="N99" s="190" t="s">
        <v>46</v>
      </c>
      <c r="O99" s="35"/>
      <c r="P99" s="191">
        <f>O99*H99</f>
        <v>0</v>
      </c>
      <c r="Q99" s="191">
        <v>0</v>
      </c>
      <c r="R99" s="191">
        <f>Q99*H99</f>
        <v>0</v>
      </c>
      <c r="S99" s="191">
        <v>0</v>
      </c>
      <c r="T99" s="192">
        <f>S99*H99</f>
        <v>0</v>
      </c>
      <c r="AR99" s="17" t="s">
        <v>127</v>
      </c>
      <c r="AT99" s="17" t="s">
        <v>122</v>
      </c>
      <c r="AU99" s="17" t="s">
        <v>84</v>
      </c>
      <c r="AY99" s="17" t="s">
        <v>120</v>
      </c>
      <c r="BE99" s="193">
        <f>IF(N99="základní",J99,0)</f>
        <v>0</v>
      </c>
      <c r="BF99" s="193">
        <f>IF(N99="snížená",J99,0)</f>
        <v>0</v>
      </c>
      <c r="BG99" s="193">
        <f>IF(N99="zákl. přenesená",J99,0)</f>
        <v>0</v>
      </c>
      <c r="BH99" s="193">
        <f>IF(N99="sníž. přenesená",J99,0)</f>
        <v>0</v>
      </c>
      <c r="BI99" s="193">
        <f>IF(N99="nulová",J99,0)</f>
        <v>0</v>
      </c>
      <c r="BJ99" s="17" t="s">
        <v>23</v>
      </c>
      <c r="BK99" s="193">
        <f>ROUND(I99*H99,2)</f>
        <v>0</v>
      </c>
      <c r="BL99" s="17" t="s">
        <v>127</v>
      </c>
      <c r="BM99" s="17" t="s">
        <v>156</v>
      </c>
    </row>
    <row r="100" spans="2:47" s="1" customFormat="1" ht="409.5">
      <c r="B100" s="34"/>
      <c r="C100" s="56"/>
      <c r="D100" s="206" t="s">
        <v>142</v>
      </c>
      <c r="E100" s="56"/>
      <c r="F100" s="207" t="s">
        <v>157</v>
      </c>
      <c r="G100" s="56"/>
      <c r="H100" s="56"/>
      <c r="I100" s="152"/>
      <c r="J100" s="56"/>
      <c r="K100" s="56"/>
      <c r="L100" s="54"/>
      <c r="M100" s="71"/>
      <c r="N100" s="35"/>
      <c r="O100" s="35"/>
      <c r="P100" s="35"/>
      <c r="Q100" s="35"/>
      <c r="R100" s="35"/>
      <c r="S100" s="35"/>
      <c r="T100" s="72"/>
      <c r="AT100" s="17" t="s">
        <v>142</v>
      </c>
      <c r="AU100" s="17" t="s">
        <v>84</v>
      </c>
    </row>
    <row r="101" spans="2:47" s="1" customFormat="1" ht="27">
      <c r="B101" s="34"/>
      <c r="C101" s="56"/>
      <c r="D101" s="206" t="s">
        <v>144</v>
      </c>
      <c r="E101" s="56"/>
      <c r="F101" s="207" t="s">
        <v>158</v>
      </c>
      <c r="G101" s="56"/>
      <c r="H101" s="56"/>
      <c r="I101" s="152"/>
      <c r="J101" s="56"/>
      <c r="K101" s="56"/>
      <c r="L101" s="54"/>
      <c r="M101" s="71"/>
      <c r="N101" s="35"/>
      <c r="O101" s="35"/>
      <c r="P101" s="35"/>
      <c r="Q101" s="35"/>
      <c r="R101" s="35"/>
      <c r="S101" s="35"/>
      <c r="T101" s="72"/>
      <c r="AT101" s="17" t="s">
        <v>144</v>
      </c>
      <c r="AU101" s="17" t="s">
        <v>84</v>
      </c>
    </row>
    <row r="102" spans="2:51" s="11" customFormat="1" ht="13.5">
      <c r="B102" s="194"/>
      <c r="C102" s="195"/>
      <c r="D102" s="196" t="s">
        <v>129</v>
      </c>
      <c r="E102" s="197" t="s">
        <v>22</v>
      </c>
      <c r="F102" s="198" t="s">
        <v>159</v>
      </c>
      <c r="G102" s="195"/>
      <c r="H102" s="199">
        <v>128.976</v>
      </c>
      <c r="I102" s="200"/>
      <c r="J102" s="195"/>
      <c r="K102" s="195"/>
      <c r="L102" s="201"/>
      <c r="M102" s="202"/>
      <c r="N102" s="203"/>
      <c r="O102" s="203"/>
      <c r="P102" s="203"/>
      <c r="Q102" s="203"/>
      <c r="R102" s="203"/>
      <c r="S102" s="203"/>
      <c r="T102" s="204"/>
      <c r="AT102" s="205" t="s">
        <v>129</v>
      </c>
      <c r="AU102" s="205" t="s">
        <v>84</v>
      </c>
      <c r="AV102" s="11" t="s">
        <v>84</v>
      </c>
      <c r="AW102" s="11" t="s">
        <v>38</v>
      </c>
      <c r="AX102" s="11" t="s">
        <v>23</v>
      </c>
      <c r="AY102" s="205" t="s">
        <v>120</v>
      </c>
    </row>
    <row r="103" spans="2:65" s="1" customFormat="1" ht="57" customHeight="1">
      <c r="B103" s="34"/>
      <c r="C103" s="208" t="s">
        <v>160</v>
      </c>
      <c r="D103" s="208" t="s">
        <v>161</v>
      </c>
      <c r="E103" s="209" t="s">
        <v>162</v>
      </c>
      <c r="F103" s="210" t="s">
        <v>163</v>
      </c>
      <c r="G103" s="211" t="s">
        <v>164</v>
      </c>
      <c r="H103" s="212">
        <v>257.952</v>
      </c>
      <c r="I103" s="213"/>
      <c r="J103" s="214">
        <f>ROUND(I103*H103,2)</f>
        <v>0</v>
      </c>
      <c r="K103" s="210" t="s">
        <v>22</v>
      </c>
      <c r="L103" s="215"/>
      <c r="M103" s="216" t="s">
        <v>22</v>
      </c>
      <c r="N103" s="217" t="s">
        <v>46</v>
      </c>
      <c r="O103" s="35"/>
      <c r="P103" s="191">
        <f>O103*H103</f>
        <v>0</v>
      </c>
      <c r="Q103" s="191">
        <v>1</v>
      </c>
      <c r="R103" s="191">
        <f>Q103*H103</f>
        <v>257.952</v>
      </c>
      <c r="S103" s="191">
        <v>0</v>
      </c>
      <c r="T103" s="192">
        <f>S103*H103</f>
        <v>0</v>
      </c>
      <c r="AR103" s="17" t="s">
        <v>165</v>
      </c>
      <c r="AT103" s="17" t="s">
        <v>161</v>
      </c>
      <c r="AU103" s="17" t="s">
        <v>84</v>
      </c>
      <c r="AY103" s="17" t="s">
        <v>120</v>
      </c>
      <c r="BE103" s="193">
        <f>IF(N103="základní",J103,0)</f>
        <v>0</v>
      </c>
      <c r="BF103" s="193">
        <f>IF(N103="snížená",J103,0)</f>
        <v>0</v>
      </c>
      <c r="BG103" s="193">
        <f>IF(N103="zákl. přenesená",J103,0)</f>
        <v>0</v>
      </c>
      <c r="BH103" s="193">
        <f>IF(N103="sníž. přenesená",J103,0)</f>
        <v>0</v>
      </c>
      <c r="BI103" s="193">
        <f>IF(N103="nulová",J103,0)</f>
        <v>0</v>
      </c>
      <c r="BJ103" s="17" t="s">
        <v>23</v>
      </c>
      <c r="BK103" s="193">
        <f>ROUND(I103*H103,2)</f>
        <v>0</v>
      </c>
      <c r="BL103" s="17" t="s">
        <v>127</v>
      </c>
      <c r="BM103" s="17" t="s">
        <v>166</v>
      </c>
    </row>
    <row r="104" spans="2:47" s="1" customFormat="1" ht="27">
      <c r="B104" s="34"/>
      <c r="C104" s="56"/>
      <c r="D104" s="206" t="s">
        <v>144</v>
      </c>
      <c r="E104" s="56"/>
      <c r="F104" s="207" t="s">
        <v>167</v>
      </c>
      <c r="G104" s="56"/>
      <c r="H104" s="56"/>
      <c r="I104" s="152"/>
      <c r="J104" s="56"/>
      <c r="K104" s="56"/>
      <c r="L104" s="54"/>
      <c r="M104" s="71"/>
      <c r="N104" s="35"/>
      <c r="O104" s="35"/>
      <c r="P104" s="35"/>
      <c r="Q104" s="35"/>
      <c r="R104" s="35"/>
      <c r="S104" s="35"/>
      <c r="T104" s="72"/>
      <c r="AT104" s="17" t="s">
        <v>144</v>
      </c>
      <c r="AU104" s="17" t="s">
        <v>84</v>
      </c>
    </row>
    <row r="105" spans="2:51" s="11" customFormat="1" ht="13.5">
      <c r="B105" s="194"/>
      <c r="C105" s="195"/>
      <c r="D105" s="196" t="s">
        <v>129</v>
      </c>
      <c r="E105" s="197" t="s">
        <v>22</v>
      </c>
      <c r="F105" s="198" t="s">
        <v>168</v>
      </c>
      <c r="G105" s="195"/>
      <c r="H105" s="199">
        <v>257.952</v>
      </c>
      <c r="I105" s="200"/>
      <c r="J105" s="195"/>
      <c r="K105" s="195"/>
      <c r="L105" s="201"/>
      <c r="M105" s="202"/>
      <c r="N105" s="203"/>
      <c r="O105" s="203"/>
      <c r="P105" s="203"/>
      <c r="Q105" s="203"/>
      <c r="R105" s="203"/>
      <c r="S105" s="203"/>
      <c r="T105" s="204"/>
      <c r="AT105" s="205" t="s">
        <v>129</v>
      </c>
      <c r="AU105" s="205" t="s">
        <v>84</v>
      </c>
      <c r="AV105" s="11" t="s">
        <v>84</v>
      </c>
      <c r="AW105" s="11" t="s">
        <v>38</v>
      </c>
      <c r="AX105" s="11" t="s">
        <v>23</v>
      </c>
      <c r="AY105" s="205" t="s">
        <v>120</v>
      </c>
    </row>
    <row r="106" spans="2:65" s="1" customFormat="1" ht="22.5" customHeight="1">
      <c r="B106" s="34"/>
      <c r="C106" s="182" t="s">
        <v>165</v>
      </c>
      <c r="D106" s="182" t="s">
        <v>122</v>
      </c>
      <c r="E106" s="183" t="s">
        <v>169</v>
      </c>
      <c r="F106" s="184" t="s">
        <v>170</v>
      </c>
      <c r="G106" s="185" t="s">
        <v>140</v>
      </c>
      <c r="H106" s="186">
        <v>58</v>
      </c>
      <c r="I106" s="187"/>
      <c r="J106" s="188">
        <f>ROUND(I106*H106,2)</f>
        <v>0</v>
      </c>
      <c r="K106" s="184" t="s">
        <v>126</v>
      </c>
      <c r="L106" s="54"/>
      <c r="M106" s="189" t="s">
        <v>22</v>
      </c>
      <c r="N106" s="190" t="s">
        <v>46</v>
      </c>
      <c r="O106" s="35"/>
      <c r="P106" s="191">
        <f>O106*H106</f>
        <v>0</v>
      </c>
      <c r="Q106" s="191">
        <v>0</v>
      </c>
      <c r="R106" s="191">
        <f>Q106*H106</f>
        <v>0</v>
      </c>
      <c r="S106" s="191">
        <v>0</v>
      </c>
      <c r="T106" s="192">
        <f>S106*H106</f>
        <v>0</v>
      </c>
      <c r="AR106" s="17" t="s">
        <v>127</v>
      </c>
      <c r="AT106" s="17" t="s">
        <v>122</v>
      </c>
      <c r="AU106" s="17" t="s">
        <v>84</v>
      </c>
      <c r="AY106" s="17" t="s">
        <v>120</v>
      </c>
      <c r="BE106" s="193">
        <f>IF(N106="základní",J106,0)</f>
        <v>0</v>
      </c>
      <c r="BF106" s="193">
        <f>IF(N106="snížená",J106,0)</f>
        <v>0</v>
      </c>
      <c r="BG106" s="193">
        <f>IF(N106="zákl. přenesená",J106,0)</f>
        <v>0</v>
      </c>
      <c r="BH106" s="193">
        <f>IF(N106="sníž. přenesená",J106,0)</f>
        <v>0</v>
      </c>
      <c r="BI106" s="193">
        <f>IF(N106="nulová",J106,0)</f>
        <v>0</v>
      </c>
      <c r="BJ106" s="17" t="s">
        <v>23</v>
      </c>
      <c r="BK106" s="193">
        <f>ROUND(I106*H106,2)</f>
        <v>0</v>
      </c>
      <c r="BL106" s="17" t="s">
        <v>127</v>
      </c>
      <c r="BM106" s="17" t="s">
        <v>171</v>
      </c>
    </row>
    <row r="107" spans="2:47" s="1" customFormat="1" ht="40.5">
      <c r="B107" s="34"/>
      <c r="C107" s="56"/>
      <c r="D107" s="206" t="s">
        <v>144</v>
      </c>
      <c r="E107" s="56"/>
      <c r="F107" s="207" t="s">
        <v>172</v>
      </c>
      <c r="G107" s="56"/>
      <c r="H107" s="56"/>
      <c r="I107" s="152"/>
      <c r="J107" s="56"/>
      <c r="K107" s="56"/>
      <c r="L107" s="54"/>
      <c r="M107" s="71"/>
      <c r="N107" s="35"/>
      <c r="O107" s="35"/>
      <c r="P107" s="35"/>
      <c r="Q107" s="35"/>
      <c r="R107" s="35"/>
      <c r="S107" s="35"/>
      <c r="T107" s="72"/>
      <c r="AT107" s="17" t="s">
        <v>144</v>
      </c>
      <c r="AU107" s="17" t="s">
        <v>84</v>
      </c>
    </row>
    <row r="108" spans="2:51" s="11" customFormat="1" ht="13.5">
      <c r="B108" s="194"/>
      <c r="C108" s="195"/>
      <c r="D108" s="196" t="s">
        <v>129</v>
      </c>
      <c r="E108" s="197" t="s">
        <v>22</v>
      </c>
      <c r="F108" s="198" t="s">
        <v>173</v>
      </c>
      <c r="G108" s="195"/>
      <c r="H108" s="199">
        <v>58</v>
      </c>
      <c r="I108" s="200"/>
      <c r="J108" s="195"/>
      <c r="K108" s="195"/>
      <c r="L108" s="201"/>
      <c r="M108" s="202"/>
      <c r="N108" s="203"/>
      <c r="O108" s="203"/>
      <c r="P108" s="203"/>
      <c r="Q108" s="203"/>
      <c r="R108" s="203"/>
      <c r="S108" s="203"/>
      <c r="T108" s="204"/>
      <c r="AT108" s="205" t="s">
        <v>129</v>
      </c>
      <c r="AU108" s="205" t="s">
        <v>84</v>
      </c>
      <c r="AV108" s="11" t="s">
        <v>84</v>
      </c>
      <c r="AW108" s="11" t="s">
        <v>38</v>
      </c>
      <c r="AX108" s="11" t="s">
        <v>75</v>
      </c>
      <c r="AY108" s="205" t="s">
        <v>120</v>
      </c>
    </row>
    <row r="109" spans="2:65" s="1" customFormat="1" ht="22.5" customHeight="1">
      <c r="B109" s="34"/>
      <c r="C109" s="182" t="s">
        <v>174</v>
      </c>
      <c r="D109" s="182" t="s">
        <v>122</v>
      </c>
      <c r="E109" s="183" t="s">
        <v>175</v>
      </c>
      <c r="F109" s="184" t="s">
        <v>176</v>
      </c>
      <c r="G109" s="185" t="s">
        <v>140</v>
      </c>
      <c r="H109" s="186">
        <v>374.238</v>
      </c>
      <c r="I109" s="187"/>
      <c r="J109" s="188">
        <f>ROUND(I109*H109,2)</f>
        <v>0</v>
      </c>
      <c r="K109" s="184" t="s">
        <v>22</v>
      </c>
      <c r="L109" s="54"/>
      <c r="M109" s="189" t="s">
        <v>22</v>
      </c>
      <c r="N109" s="190" t="s">
        <v>46</v>
      </c>
      <c r="O109" s="35"/>
      <c r="P109" s="191">
        <f>O109*H109</f>
        <v>0</v>
      </c>
      <c r="Q109" s="191">
        <v>0</v>
      </c>
      <c r="R109" s="191">
        <f>Q109*H109</f>
        <v>0</v>
      </c>
      <c r="S109" s="191">
        <v>0</v>
      </c>
      <c r="T109" s="192">
        <f>S109*H109</f>
        <v>0</v>
      </c>
      <c r="AR109" s="17" t="s">
        <v>127</v>
      </c>
      <c r="AT109" s="17" t="s">
        <v>122</v>
      </c>
      <c r="AU109" s="17" t="s">
        <v>84</v>
      </c>
      <c r="AY109" s="17" t="s">
        <v>120</v>
      </c>
      <c r="BE109" s="193">
        <f>IF(N109="základní",J109,0)</f>
        <v>0</v>
      </c>
      <c r="BF109" s="193">
        <f>IF(N109="snížená",J109,0)</f>
        <v>0</v>
      </c>
      <c r="BG109" s="193">
        <f>IF(N109="zákl. přenesená",J109,0)</f>
        <v>0</v>
      </c>
      <c r="BH109" s="193">
        <f>IF(N109="sníž. přenesená",J109,0)</f>
        <v>0</v>
      </c>
      <c r="BI109" s="193">
        <f>IF(N109="nulová",J109,0)</f>
        <v>0</v>
      </c>
      <c r="BJ109" s="17" t="s">
        <v>23</v>
      </c>
      <c r="BK109" s="193">
        <f>ROUND(I109*H109,2)</f>
        <v>0</v>
      </c>
      <c r="BL109" s="17" t="s">
        <v>127</v>
      </c>
      <c r="BM109" s="17" t="s">
        <v>177</v>
      </c>
    </row>
    <row r="110" spans="2:47" s="1" customFormat="1" ht="27">
      <c r="B110" s="34"/>
      <c r="C110" s="56"/>
      <c r="D110" s="206" t="s">
        <v>144</v>
      </c>
      <c r="E110" s="56"/>
      <c r="F110" s="207" t="s">
        <v>178</v>
      </c>
      <c r="G110" s="56"/>
      <c r="H110" s="56"/>
      <c r="I110" s="152"/>
      <c r="J110" s="56"/>
      <c r="K110" s="56"/>
      <c r="L110" s="54"/>
      <c r="M110" s="71"/>
      <c r="N110" s="35"/>
      <c r="O110" s="35"/>
      <c r="P110" s="35"/>
      <c r="Q110" s="35"/>
      <c r="R110" s="35"/>
      <c r="S110" s="35"/>
      <c r="T110" s="72"/>
      <c r="AT110" s="17" t="s">
        <v>144</v>
      </c>
      <c r="AU110" s="17" t="s">
        <v>84</v>
      </c>
    </row>
    <row r="111" spans="2:51" s="11" customFormat="1" ht="13.5">
      <c r="B111" s="194"/>
      <c r="C111" s="195"/>
      <c r="D111" s="206" t="s">
        <v>129</v>
      </c>
      <c r="E111" s="218" t="s">
        <v>22</v>
      </c>
      <c r="F111" s="219" t="s">
        <v>179</v>
      </c>
      <c r="G111" s="195"/>
      <c r="H111" s="220">
        <v>3.834</v>
      </c>
      <c r="I111" s="200"/>
      <c r="J111" s="195"/>
      <c r="K111" s="195"/>
      <c r="L111" s="201"/>
      <c r="M111" s="202"/>
      <c r="N111" s="203"/>
      <c r="O111" s="203"/>
      <c r="P111" s="203"/>
      <c r="Q111" s="203"/>
      <c r="R111" s="203"/>
      <c r="S111" s="203"/>
      <c r="T111" s="204"/>
      <c r="AT111" s="205" t="s">
        <v>129</v>
      </c>
      <c r="AU111" s="205" t="s">
        <v>84</v>
      </c>
      <c r="AV111" s="11" t="s">
        <v>84</v>
      </c>
      <c r="AW111" s="11" t="s">
        <v>38</v>
      </c>
      <c r="AX111" s="11" t="s">
        <v>75</v>
      </c>
      <c r="AY111" s="205" t="s">
        <v>120</v>
      </c>
    </row>
    <row r="112" spans="2:51" s="11" customFormat="1" ht="13.5">
      <c r="B112" s="194"/>
      <c r="C112" s="195"/>
      <c r="D112" s="206" t="s">
        <v>129</v>
      </c>
      <c r="E112" s="218" t="s">
        <v>22</v>
      </c>
      <c r="F112" s="219" t="s">
        <v>180</v>
      </c>
      <c r="G112" s="195"/>
      <c r="H112" s="220">
        <v>226.38</v>
      </c>
      <c r="I112" s="200"/>
      <c r="J112" s="195"/>
      <c r="K112" s="195"/>
      <c r="L112" s="201"/>
      <c r="M112" s="202"/>
      <c r="N112" s="203"/>
      <c r="O112" s="203"/>
      <c r="P112" s="203"/>
      <c r="Q112" s="203"/>
      <c r="R112" s="203"/>
      <c r="S112" s="203"/>
      <c r="T112" s="204"/>
      <c r="AT112" s="205" t="s">
        <v>129</v>
      </c>
      <c r="AU112" s="205" t="s">
        <v>84</v>
      </c>
      <c r="AV112" s="11" t="s">
        <v>84</v>
      </c>
      <c r="AW112" s="11" t="s">
        <v>38</v>
      </c>
      <c r="AX112" s="11" t="s">
        <v>75</v>
      </c>
      <c r="AY112" s="205" t="s">
        <v>120</v>
      </c>
    </row>
    <row r="113" spans="2:51" s="11" customFormat="1" ht="13.5">
      <c r="B113" s="194"/>
      <c r="C113" s="195"/>
      <c r="D113" s="206" t="s">
        <v>129</v>
      </c>
      <c r="E113" s="218" t="s">
        <v>22</v>
      </c>
      <c r="F113" s="219" t="s">
        <v>181</v>
      </c>
      <c r="G113" s="195"/>
      <c r="H113" s="220">
        <v>17.367</v>
      </c>
      <c r="I113" s="200"/>
      <c r="J113" s="195"/>
      <c r="K113" s="195"/>
      <c r="L113" s="201"/>
      <c r="M113" s="202"/>
      <c r="N113" s="203"/>
      <c r="O113" s="203"/>
      <c r="P113" s="203"/>
      <c r="Q113" s="203"/>
      <c r="R113" s="203"/>
      <c r="S113" s="203"/>
      <c r="T113" s="204"/>
      <c r="AT113" s="205" t="s">
        <v>129</v>
      </c>
      <c r="AU113" s="205" t="s">
        <v>84</v>
      </c>
      <c r="AV113" s="11" t="s">
        <v>84</v>
      </c>
      <c r="AW113" s="11" t="s">
        <v>38</v>
      </c>
      <c r="AX113" s="11" t="s">
        <v>75</v>
      </c>
      <c r="AY113" s="205" t="s">
        <v>120</v>
      </c>
    </row>
    <row r="114" spans="2:51" s="11" customFormat="1" ht="13.5">
      <c r="B114" s="194"/>
      <c r="C114" s="195"/>
      <c r="D114" s="206" t="s">
        <v>129</v>
      </c>
      <c r="E114" s="218" t="s">
        <v>22</v>
      </c>
      <c r="F114" s="219" t="s">
        <v>182</v>
      </c>
      <c r="G114" s="195"/>
      <c r="H114" s="220">
        <v>6.957</v>
      </c>
      <c r="I114" s="200"/>
      <c r="J114" s="195"/>
      <c r="K114" s="195"/>
      <c r="L114" s="201"/>
      <c r="M114" s="202"/>
      <c r="N114" s="203"/>
      <c r="O114" s="203"/>
      <c r="P114" s="203"/>
      <c r="Q114" s="203"/>
      <c r="R114" s="203"/>
      <c r="S114" s="203"/>
      <c r="T114" s="204"/>
      <c r="AT114" s="205" t="s">
        <v>129</v>
      </c>
      <c r="AU114" s="205" t="s">
        <v>84</v>
      </c>
      <c r="AV114" s="11" t="s">
        <v>84</v>
      </c>
      <c r="AW114" s="11" t="s">
        <v>38</v>
      </c>
      <c r="AX114" s="11" t="s">
        <v>75</v>
      </c>
      <c r="AY114" s="205" t="s">
        <v>120</v>
      </c>
    </row>
    <row r="115" spans="2:51" s="11" customFormat="1" ht="13.5">
      <c r="B115" s="194"/>
      <c r="C115" s="195"/>
      <c r="D115" s="196" t="s">
        <v>129</v>
      </c>
      <c r="E115" s="197" t="s">
        <v>22</v>
      </c>
      <c r="F115" s="198" t="s">
        <v>183</v>
      </c>
      <c r="G115" s="195"/>
      <c r="H115" s="199">
        <v>119.7</v>
      </c>
      <c r="I115" s="200"/>
      <c r="J115" s="195"/>
      <c r="K115" s="195"/>
      <c r="L115" s="201"/>
      <c r="M115" s="202"/>
      <c r="N115" s="203"/>
      <c r="O115" s="203"/>
      <c r="P115" s="203"/>
      <c r="Q115" s="203"/>
      <c r="R115" s="203"/>
      <c r="S115" s="203"/>
      <c r="T115" s="204"/>
      <c r="AT115" s="205" t="s">
        <v>129</v>
      </c>
      <c r="AU115" s="205" t="s">
        <v>84</v>
      </c>
      <c r="AV115" s="11" t="s">
        <v>84</v>
      </c>
      <c r="AW115" s="11" t="s">
        <v>38</v>
      </c>
      <c r="AX115" s="11" t="s">
        <v>75</v>
      </c>
      <c r="AY115" s="205" t="s">
        <v>120</v>
      </c>
    </row>
    <row r="116" spans="2:65" s="1" customFormat="1" ht="44.25" customHeight="1">
      <c r="B116" s="34"/>
      <c r="C116" s="182" t="s">
        <v>28</v>
      </c>
      <c r="D116" s="182" t="s">
        <v>122</v>
      </c>
      <c r="E116" s="183" t="s">
        <v>184</v>
      </c>
      <c r="F116" s="184" t="s">
        <v>185</v>
      </c>
      <c r="G116" s="185" t="s">
        <v>140</v>
      </c>
      <c r="H116" s="186">
        <v>374.238</v>
      </c>
      <c r="I116" s="187"/>
      <c r="J116" s="188">
        <f>ROUND(I116*H116,2)</f>
        <v>0</v>
      </c>
      <c r="K116" s="184" t="s">
        <v>126</v>
      </c>
      <c r="L116" s="54"/>
      <c r="M116" s="189" t="s">
        <v>22</v>
      </c>
      <c r="N116" s="190" t="s">
        <v>46</v>
      </c>
      <c r="O116" s="35"/>
      <c r="P116" s="191">
        <f>O116*H116</f>
        <v>0</v>
      </c>
      <c r="Q116" s="191">
        <v>0</v>
      </c>
      <c r="R116" s="191">
        <f>Q116*H116</f>
        <v>0</v>
      </c>
      <c r="S116" s="191">
        <v>0</v>
      </c>
      <c r="T116" s="192">
        <f>S116*H116</f>
        <v>0</v>
      </c>
      <c r="AR116" s="17" t="s">
        <v>127</v>
      </c>
      <c r="AT116" s="17" t="s">
        <v>122</v>
      </c>
      <c r="AU116" s="17" t="s">
        <v>84</v>
      </c>
      <c r="AY116" s="17" t="s">
        <v>120</v>
      </c>
      <c r="BE116" s="193">
        <f>IF(N116="základní",J116,0)</f>
        <v>0</v>
      </c>
      <c r="BF116" s="193">
        <f>IF(N116="snížená",J116,0)</f>
        <v>0</v>
      </c>
      <c r="BG116" s="193">
        <f>IF(N116="zákl. přenesená",J116,0)</f>
        <v>0</v>
      </c>
      <c r="BH116" s="193">
        <f>IF(N116="sníž. přenesená",J116,0)</f>
        <v>0</v>
      </c>
      <c r="BI116" s="193">
        <f>IF(N116="nulová",J116,0)</f>
        <v>0</v>
      </c>
      <c r="BJ116" s="17" t="s">
        <v>23</v>
      </c>
      <c r="BK116" s="193">
        <f>ROUND(I116*H116,2)</f>
        <v>0</v>
      </c>
      <c r="BL116" s="17" t="s">
        <v>127</v>
      </c>
      <c r="BM116" s="17" t="s">
        <v>186</v>
      </c>
    </row>
    <row r="117" spans="2:47" s="1" customFormat="1" ht="270">
      <c r="B117" s="34"/>
      <c r="C117" s="56"/>
      <c r="D117" s="206" t="s">
        <v>142</v>
      </c>
      <c r="E117" s="56"/>
      <c r="F117" s="207" t="s">
        <v>187</v>
      </c>
      <c r="G117" s="56"/>
      <c r="H117" s="56"/>
      <c r="I117" s="152"/>
      <c r="J117" s="56"/>
      <c r="K117" s="56"/>
      <c r="L117" s="54"/>
      <c r="M117" s="71"/>
      <c r="N117" s="35"/>
      <c r="O117" s="35"/>
      <c r="P117" s="35"/>
      <c r="Q117" s="35"/>
      <c r="R117" s="35"/>
      <c r="S117" s="35"/>
      <c r="T117" s="72"/>
      <c r="AT117" s="17" t="s">
        <v>142</v>
      </c>
      <c r="AU117" s="17" t="s">
        <v>84</v>
      </c>
    </row>
    <row r="118" spans="2:51" s="11" customFormat="1" ht="13.5">
      <c r="B118" s="194"/>
      <c r="C118" s="195"/>
      <c r="D118" s="196" t="s">
        <v>129</v>
      </c>
      <c r="E118" s="197" t="s">
        <v>22</v>
      </c>
      <c r="F118" s="198" t="s">
        <v>188</v>
      </c>
      <c r="G118" s="195"/>
      <c r="H118" s="199">
        <v>374.238</v>
      </c>
      <c r="I118" s="200"/>
      <c r="J118" s="195"/>
      <c r="K118" s="195"/>
      <c r="L118" s="201"/>
      <c r="M118" s="202"/>
      <c r="N118" s="203"/>
      <c r="O118" s="203"/>
      <c r="P118" s="203"/>
      <c r="Q118" s="203"/>
      <c r="R118" s="203"/>
      <c r="S118" s="203"/>
      <c r="T118" s="204"/>
      <c r="AT118" s="205" t="s">
        <v>129</v>
      </c>
      <c r="AU118" s="205" t="s">
        <v>84</v>
      </c>
      <c r="AV118" s="11" t="s">
        <v>84</v>
      </c>
      <c r="AW118" s="11" t="s">
        <v>38</v>
      </c>
      <c r="AX118" s="11" t="s">
        <v>75</v>
      </c>
      <c r="AY118" s="205" t="s">
        <v>120</v>
      </c>
    </row>
    <row r="119" spans="2:65" s="1" customFormat="1" ht="44.25" customHeight="1">
      <c r="B119" s="34"/>
      <c r="C119" s="182" t="s">
        <v>189</v>
      </c>
      <c r="D119" s="182" t="s">
        <v>122</v>
      </c>
      <c r="E119" s="183" t="s">
        <v>190</v>
      </c>
      <c r="F119" s="184" t="s">
        <v>191</v>
      </c>
      <c r="G119" s="185" t="s">
        <v>140</v>
      </c>
      <c r="H119" s="186">
        <v>535.458</v>
      </c>
      <c r="I119" s="187"/>
      <c r="J119" s="188">
        <f>ROUND(I119*H119,2)</f>
        <v>0</v>
      </c>
      <c r="K119" s="184" t="s">
        <v>126</v>
      </c>
      <c r="L119" s="54"/>
      <c r="M119" s="189" t="s">
        <v>22</v>
      </c>
      <c r="N119" s="190" t="s">
        <v>46</v>
      </c>
      <c r="O119" s="35"/>
      <c r="P119" s="191">
        <f>O119*H119</f>
        <v>0</v>
      </c>
      <c r="Q119" s="191">
        <v>0</v>
      </c>
      <c r="R119" s="191">
        <f>Q119*H119</f>
        <v>0</v>
      </c>
      <c r="S119" s="191">
        <v>0</v>
      </c>
      <c r="T119" s="192">
        <f>S119*H119</f>
        <v>0</v>
      </c>
      <c r="AR119" s="17" t="s">
        <v>127</v>
      </c>
      <c r="AT119" s="17" t="s">
        <v>122</v>
      </c>
      <c r="AU119" s="17" t="s">
        <v>84</v>
      </c>
      <c r="AY119" s="17" t="s">
        <v>120</v>
      </c>
      <c r="BE119" s="193">
        <f>IF(N119="základní",J119,0)</f>
        <v>0</v>
      </c>
      <c r="BF119" s="193">
        <f>IF(N119="snížená",J119,0)</f>
        <v>0</v>
      </c>
      <c r="BG119" s="193">
        <f>IF(N119="zákl. přenesená",J119,0)</f>
        <v>0</v>
      </c>
      <c r="BH119" s="193">
        <f>IF(N119="sníž. přenesená",J119,0)</f>
        <v>0</v>
      </c>
      <c r="BI119" s="193">
        <f>IF(N119="nulová",J119,0)</f>
        <v>0</v>
      </c>
      <c r="BJ119" s="17" t="s">
        <v>23</v>
      </c>
      <c r="BK119" s="193">
        <f>ROUND(I119*H119,2)</f>
        <v>0</v>
      </c>
      <c r="BL119" s="17" t="s">
        <v>127</v>
      </c>
      <c r="BM119" s="17" t="s">
        <v>192</v>
      </c>
    </row>
    <row r="120" spans="2:47" s="1" customFormat="1" ht="189">
      <c r="B120" s="34"/>
      <c r="C120" s="56"/>
      <c r="D120" s="206" t="s">
        <v>142</v>
      </c>
      <c r="E120" s="56"/>
      <c r="F120" s="207" t="s">
        <v>193</v>
      </c>
      <c r="G120" s="56"/>
      <c r="H120" s="56"/>
      <c r="I120" s="152"/>
      <c r="J120" s="56"/>
      <c r="K120" s="56"/>
      <c r="L120" s="54"/>
      <c r="M120" s="71"/>
      <c r="N120" s="35"/>
      <c r="O120" s="35"/>
      <c r="P120" s="35"/>
      <c r="Q120" s="35"/>
      <c r="R120" s="35"/>
      <c r="S120" s="35"/>
      <c r="T120" s="72"/>
      <c r="AT120" s="17" t="s">
        <v>142</v>
      </c>
      <c r="AU120" s="17" t="s">
        <v>84</v>
      </c>
    </row>
    <row r="121" spans="2:51" s="11" customFormat="1" ht="13.5">
      <c r="B121" s="194"/>
      <c r="C121" s="195"/>
      <c r="D121" s="196" t="s">
        <v>129</v>
      </c>
      <c r="E121" s="197" t="s">
        <v>22</v>
      </c>
      <c r="F121" s="198" t="s">
        <v>194</v>
      </c>
      <c r="G121" s="195"/>
      <c r="H121" s="199">
        <v>535.458</v>
      </c>
      <c r="I121" s="200"/>
      <c r="J121" s="195"/>
      <c r="K121" s="195"/>
      <c r="L121" s="201"/>
      <c r="M121" s="202"/>
      <c r="N121" s="203"/>
      <c r="O121" s="203"/>
      <c r="P121" s="203"/>
      <c r="Q121" s="203"/>
      <c r="R121" s="203"/>
      <c r="S121" s="203"/>
      <c r="T121" s="204"/>
      <c r="AT121" s="205" t="s">
        <v>129</v>
      </c>
      <c r="AU121" s="205" t="s">
        <v>84</v>
      </c>
      <c r="AV121" s="11" t="s">
        <v>84</v>
      </c>
      <c r="AW121" s="11" t="s">
        <v>38</v>
      </c>
      <c r="AX121" s="11" t="s">
        <v>75</v>
      </c>
      <c r="AY121" s="205" t="s">
        <v>120</v>
      </c>
    </row>
    <row r="122" spans="2:65" s="1" customFormat="1" ht="22.5" customHeight="1">
      <c r="B122" s="34"/>
      <c r="C122" s="182" t="s">
        <v>195</v>
      </c>
      <c r="D122" s="182" t="s">
        <v>122</v>
      </c>
      <c r="E122" s="183" t="s">
        <v>196</v>
      </c>
      <c r="F122" s="184" t="s">
        <v>197</v>
      </c>
      <c r="G122" s="185" t="s">
        <v>164</v>
      </c>
      <c r="H122" s="186">
        <v>1070.916</v>
      </c>
      <c r="I122" s="187"/>
      <c r="J122" s="188">
        <f>ROUND(I122*H122,2)</f>
        <v>0</v>
      </c>
      <c r="K122" s="184" t="s">
        <v>126</v>
      </c>
      <c r="L122" s="54"/>
      <c r="M122" s="189" t="s">
        <v>22</v>
      </c>
      <c r="N122" s="190" t="s">
        <v>46</v>
      </c>
      <c r="O122" s="35"/>
      <c r="P122" s="191">
        <f>O122*H122</f>
        <v>0</v>
      </c>
      <c r="Q122" s="191">
        <v>0</v>
      </c>
      <c r="R122" s="191">
        <f>Q122*H122</f>
        <v>0</v>
      </c>
      <c r="S122" s="191">
        <v>0</v>
      </c>
      <c r="T122" s="192">
        <f>S122*H122</f>
        <v>0</v>
      </c>
      <c r="AR122" s="17" t="s">
        <v>127</v>
      </c>
      <c r="AT122" s="17" t="s">
        <v>122</v>
      </c>
      <c r="AU122" s="17" t="s">
        <v>84</v>
      </c>
      <c r="AY122" s="17" t="s">
        <v>120</v>
      </c>
      <c r="BE122" s="193">
        <f>IF(N122="základní",J122,0)</f>
        <v>0</v>
      </c>
      <c r="BF122" s="193">
        <f>IF(N122="snížená",J122,0)</f>
        <v>0</v>
      </c>
      <c r="BG122" s="193">
        <f>IF(N122="zákl. přenesená",J122,0)</f>
        <v>0</v>
      </c>
      <c r="BH122" s="193">
        <f>IF(N122="sníž. přenesená",J122,0)</f>
        <v>0</v>
      </c>
      <c r="BI122" s="193">
        <f>IF(N122="nulová",J122,0)</f>
        <v>0</v>
      </c>
      <c r="BJ122" s="17" t="s">
        <v>23</v>
      </c>
      <c r="BK122" s="193">
        <f>ROUND(I122*H122,2)</f>
        <v>0</v>
      </c>
      <c r="BL122" s="17" t="s">
        <v>127</v>
      </c>
      <c r="BM122" s="17" t="s">
        <v>198</v>
      </c>
    </row>
    <row r="123" spans="2:47" s="1" customFormat="1" ht="297">
      <c r="B123" s="34"/>
      <c r="C123" s="56"/>
      <c r="D123" s="206" t="s">
        <v>142</v>
      </c>
      <c r="E123" s="56"/>
      <c r="F123" s="207" t="s">
        <v>199</v>
      </c>
      <c r="G123" s="56"/>
      <c r="H123" s="56"/>
      <c r="I123" s="152"/>
      <c r="J123" s="56"/>
      <c r="K123" s="56"/>
      <c r="L123" s="54"/>
      <c r="M123" s="71"/>
      <c r="N123" s="35"/>
      <c r="O123" s="35"/>
      <c r="P123" s="35"/>
      <c r="Q123" s="35"/>
      <c r="R123" s="35"/>
      <c r="S123" s="35"/>
      <c r="T123" s="72"/>
      <c r="AT123" s="17" t="s">
        <v>142</v>
      </c>
      <c r="AU123" s="17" t="s">
        <v>84</v>
      </c>
    </row>
    <row r="124" spans="2:51" s="11" customFormat="1" ht="13.5">
      <c r="B124" s="194"/>
      <c r="C124" s="195"/>
      <c r="D124" s="196" t="s">
        <v>129</v>
      </c>
      <c r="E124" s="197" t="s">
        <v>22</v>
      </c>
      <c r="F124" s="198" t="s">
        <v>200</v>
      </c>
      <c r="G124" s="195"/>
      <c r="H124" s="199">
        <v>1070.916</v>
      </c>
      <c r="I124" s="200"/>
      <c r="J124" s="195"/>
      <c r="K124" s="195"/>
      <c r="L124" s="201"/>
      <c r="M124" s="202"/>
      <c r="N124" s="203"/>
      <c r="O124" s="203"/>
      <c r="P124" s="203"/>
      <c r="Q124" s="203"/>
      <c r="R124" s="203"/>
      <c r="S124" s="203"/>
      <c r="T124" s="204"/>
      <c r="AT124" s="205" t="s">
        <v>129</v>
      </c>
      <c r="AU124" s="205" t="s">
        <v>84</v>
      </c>
      <c r="AV124" s="11" t="s">
        <v>84</v>
      </c>
      <c r="AW124" s="11" t="s">
        <v>38</v>
      </c>
      <c r="AX124" s="11" t="s">
        <v>75</v>
      </c>
      <c r="AY124" s="205" t="s">
        <v>120</v>
      </c>
    </row>
    <row r="125" spans="2:65" s="1" customFormat="1" ht="22.5" customHeight="1">
      <c r="B125" s="34"/>
      <c r="C125" s="182" t="s">
        <v>201</v>
      </c>
      <c r="D125" s="182" t="s">
        <v>122</v>
      </c>
      <c r="E125" s="183" t="s">
        <v>202</v>
      </c>
      <c r="F125" s="184" t="s">
        <v>203</v>
      </c>
      <c r="G125" s="185" t="s">
        <v>140</v>
      </c>
      <c r="H125" s="186">
        <v>2</v>
      </c>
      <c r="I125" s="187"/>
      <c r="J125" s="188">
        <f>ROUND(I125*H125,2)</f>
        <v>0</v>
      </c>
      <c r="K125" s="184" t="s">
        <v>126</v>
      </c>
      <c r="L125" s="54"/>
      <c r="M125" s="189" t="s">
        <v>22</v>
      </c>
      <c r="N125" s="190" t="s">
        <v>46</v>
      </c>
      <c r="O125" s="35"/>
      <c r="P125" s="191">
        <f>O125*H125</f>
        <v>0</v>
      </c>
      <c r="Q125" s="191">
        <v>0</v>
      </c>
      <c r="R125" s="191">
        <f>Q125*H125</f>
        <v>0</v>
      </c>
      <c r="S125" s="191">
        <v>0</v>
      </c>
      <c r="T125" s="192">
        <f>S125*H125</f>
        <v>0</v>
      </c>
      <c r="AR125" s="17" t="s">
        <v>127</v>
      </c>
      <c r="AT125" s="17" t="s">
        <v>122</v>
      </c>
      <c r="AU125" s="17" t="s">
        <v>84</v>
      </c>
      <c r="AY125" s="17" t="s">
        <v>120</v>
      </c>
      <c r="BE125" s="193">
        <f>IF(N125="základní",J125,0)</f>
        <v>0</v>
      </c>
      <c r="BF125" s="193">
        <f>IF(N125="snížená",J125,0)</f>
        <v>0</v>
      </c>
      <c r="BG125" s="193">
        <f>IF(N125="zákl. přenesená",J125,0)</f>
        <v>0</v>
      </c>
      <c r="BH125" s="193">
        <f>IF(N125="sníž. přenesená",J125,0)</f>
        <v>0</v>
      </c>
      <c r="BI125" s="193">
        <f>IF(N125="nulová",J125,0)</f>
        <v>0</v>
      </c>
      <c r="BJ125" s="17" t="s">
        <v>23</v>
      </c>
      <c r="BK125" s="193">
        <f>ROUND(I125*H125,2)</f>
        <v>0</v>
      </c>
      <c r="BL125" s="17" t="s">
        <v>127</v>
      </c>
      <c r="BM125" s="17" t="s">
        <v>204</v>
      </c>
    </row>
    <row r="126" spans="2:47" s="1" customFormat="1" ht="81">
      <c r="B126" s="34"/>
      <c r="C126" s="56"/>
      <c r="D126" s="206" t="s">
        <v>142</v>
      </c>
      <c r="E126" s="56"/>
      <c r="F126" s="207" t="s">
        <v>205</v>
      </c>
      <c r="G126" s="56"/>
      <c r="H126" s="56"/>
      <c r="I126" s="152"/>
      <c r="J126" s="56"/>
      <c r="K126" s="56"/>
      <c r="L126" s="54"/>
      <c r="M126" s="71"/>
      <c r="N126" s="35"/>
      <c r="O126" s="35"/>
      <c r="P126" s="35"/>
      <c r="Q126" s="35"/>
      <c r="R126" s="35"/>
      <c r="S126" s="35"/>
      <c r="T126" s="72"/>
      <c r="AT126" s="17" t="s">
        <v>142</v>
      </c>
      <c r="AU126" s="17" t="s">
        <v>84</v>
      </c>
    </row>
    <row r="127" spans="2:51" s="11" customFormat="1" ht="13.5">
      <c r="B127" s="194"/>
      <c r="C127" s="195"/>
      <c r="D127" s="196" t="s">
        <v>129</v>
      </c>
      <c r="E127" s="197" t="s">
        <v>22</v>
      </c>
      <c r="F127" s="198" t="s">
        <v>84</v>
      </c>
      <c r="G127" s="195"/>
      <c r="H127" s="199">
        <v>2</v>
      </c>
      <c r="I127" s="200"/>
      <c r="J127" s="195"/>
      <c r="K127" s="195"/>
      <c r="L127" s="201"/>
      <c r="M127" s="202"/>
      <c r="N127" s="203"/>
      <c r="O127" s="203"/>
      <c r="P127" s="203"/>
      <c r="Q127" s="203"/>
      <c r="R127" s="203"/>
      <c r="S127" s="203"/>
      <c r="T127" s="204"/>
      <c r="AT127" s="205" t="s">
        <v>129</v>
      </c>
      <c r="AU127" s="205" t="s">
        <v>84</v>
      </c>
      <c r="AV127" s="11" t="s">
        <v>84</v>
      </c>
      <c r="AW127" s="11" t="s">
        <v>38</v>
      </c>
      <c r="AX127" s="11" t="s">
        <v>23</v>
      </c>
      <c r="AY127" s="205" t="s">
        <v>120</v>
      </c>
    </row>
    <row r="128" spans="2:65" s="1" customFormat="1" ht="44.25" customHeight="1">
      <c r="B128" s="34"/>
      <c r="C128" s="182" t="s">
        <v>206</v>
      </c>
      <c r="D128" s="182" t="s">
        <v>122</v>
      </c>
      <c r="E128" s="183" t="s">
        <v>207</v>
      </c>
      <c r="F128" s="184" t="s">
        <v>208</v>
      </c>
      <c r="G128" s="185" t="s">
        <v>125</v>
      </c>
      <c r="H128" s="186">
        <v>77.3</v>
      </c>
      <c r="I128" s="187"/>
      <c r="J128" s="188">
        <f>ROUND(I128*H128,2)</f>
        <v>0</v>
      </c>
      <c r="K128" s="184" t="s">
        <v>126</v>
      </c>
      <c r="L128" s="54"/>
      <c r="M128" s="189" t="s">
        <v>22</v>
      </c>
      <c r="N128" s="190" t="s">
        <v>46</v>
      </c>
      <c r="O128" s="35"/>
      <c r="P128" s="191">
        <f>O128*H128</f>
        <v>0</v>
      </c>
      <c r="Q128" s="191">
        <v>0</v>
      </c>
      <c r="R128" s="191">
        <f>Q128*H128</f>
        <v>0</v>
      </c>
      <c r="S128" s="191">
        <v>0.5</v>
      </c>
      <c r="T128" s="192">
        <f>S128*H128</f>
        <v>38.65</v>
      </c>
      <c r="AR128" s="17" t="s">
        <v>127</v>
      </c>
      <c r="AT128" s="17" t="s">
        <v>122</v>
      </c>
      <c r="AU128" s="17" t="s">
        <v>84</v>
      </c>
      <c r="AY128" s="17" t="s">
        <v>120</v>
      </c>
      <c r="BE128" s="193">
        <f>IF(N128="základní",J128,0)</f>
        <v>0</v>
      </c>
      <c r="BF128" s="193">
        <f>IF(N128="snížená",J128,0)</f>
        <v>0</v>
      </c>
      <c r="BG128" s="193">
        <f>IF(N128="zákl. přenesená",J128,0)</f>
        <v>0</v>
      </c>
      <c r="BH128" s="193">
        <f>IF(N128="sníž. přenesená",J128,0)</f>
        <v>0</v>
      </c>
      <c r="BI128" s="193">
        <f>IF(N128="nulová",J128,0)</f>
        <v>0</v>
      </c>
      <c r="BJ128" s="17" t="s">
        <v>23</v>
      </c>
      <c r="BK128" s="193">
        <f>ROUND(I128*H128,2)</f>
        <v>0</v>
      </c>
      <c r="BL128" s="17" t="s">
        <v>127</v>
      </c>
      <c r="BM128" s="17" t="s">
        <v>209</v>
      </c>
    </row>
    <row r="129" spans="2:47" s="1" customFormat="1" ht="229.5">
      <c r="B129" s="34"/>
      <c r="C129" s="56"/>
      <c r="D129" s="206" t="s">
        <v>142</v>
      </c>
      <c r="E129" s="56"/>
      <c r="F129" s="207" t="s">
        <v>210</v>
      </c>
      <c r="G129" s="56"/>
      <c r="H129" s="56"/>
      <c r="I129" s="152"/>
      <c r="J129" s="56"/>
      <c r="K129" s="56"/>
      <c r="L129" s="54"/>
      <c r="M129" s="71"/>
      <c r="N129" s="35"/>
      <c r="O129" s="35"/>
      <c r="P129" s="35"/>
      <c r="Q129" s="35"/>
      <c r="R129" s="35"/>
      <c r="S129" s="35"/>
      <c r="T129" s="72"/>
      <c r="AT129" s="17" t="s">
        <v>142</v>
      </c>
      <c r="AU129" s="17" t="s">
        <v>84</v>
      </c>
    </row>
    <row r="130" spans="2:51" s="11" customFormat="1" ht="13.5">
      <c r="B130" s="194"/>
      <c r="C130" s="195"/>
      <c r="D130" s="196" t="s">
        <v>129</v>
      </c>
      <c r="E130" s="197" t="s">
        <v>22</v>
      </c>
      <c r="F130" s="198" t="s">
        <v>211</v>
      </c>
      <c r="G130" s="195"/>
      <c r="H130" s="199">
        <v>77.3</v>
      </c>
      <c r="I130" s="200"/>
      <c r="J130" s="195"/>
      <c r="K130" s="195"/>
      <c r="L130" s="201"/>
      <c r="M130" s="202"/>
      <c r="N130" s="203"/>
      <c r="O130" s="203"/>
      <c r="P130" s="203"/>
      <c r="Q130" s="203"/>
      <c r="R130" s="203"/>
      <c r="S130" s="203"/>
      <c r="T130" s="204"/>
      <c r="AT130" s="205" t="s">
        <v>129</v>
      </c>
      <c r="AU130" s="205" t="s">
        <v>84</v>
      </c>
      <c r="AV130" s="11" t="s">
        <v>84</v>
      </c>
      <c r="AW130" s="11" t="s">
        <v>38</v>
      </c>
      <c r="AX130" s="11" t="s">
        <v>23</v>
      </c>
      <c r="AY130" s="205" t="s">
        <v>120</v>
      </c>
    </row>
    <row r="131" spans="2:65" s="1" customFormat="1" ht="44.25" customHeight="1">
      <c r="B131" s="34"/>
      <c r="C131" s="182" t="s">
        <v>8</v>
      </c>
      <c r="D131" s="182" t="s">
        <v>122</v>
      </c>
      <c r="E131" s="183" t="s">
        <v>212</v>
      </c>
      <c r="F131" s="184" t="s">
        <v>213</v>
      </c>
      <c r="G131" s="185" t="s">
        <v>125</v>
      </c>
      <c r="H131" s="186">
        <v>2</v>
      </c>
      <c r="I131" s="187"/>
      <c r="J131" s="188">
        <f>ROUND(I131*H131,2)</f>
        <v>0</v>
      </c>
      <c r="K131" s="184" t="s">
        <v>126</v>
      </c>
      <c r="L131" s="54"/>
      <c r="M131" s="189" t="s">
        <v>22</v>
      </c>
      <c r="N131" s="190" t="s">
        <v>46</v>
      </c>
      <c r="O131" s="35"/>
      <c r="P131" s="191">
        <f>O131*H131</f>
        <v>0</v>
      </c>
      <c r="Q131" s="191">
        <v>0</v>
      </c>
      <c r="R131" s="191">
        <f>Q131*H131</f>
        <v>0</v>
      </c>
      <c r="S131" s="191">
        <v>0.098</v>
      </c>
      <c r="T131" s="192">
        <f>S131*H131</f>
        <v>0.196</v>
      </c>
      <c r="AR131" s="17" t="s">
        <v>127</v>
      </c>
      <c r="AT131" s="17" t="s">
        <v>122</v>
      </c>
      <c r="AU131" s="17" t="s">
        <v>84</v>
      </c>
      <c r="AY131" s="17" t="s">
        <v>120</v>
      </c>
      <c r="BE131" s="193">
        <f>IF(N131="základní",J131,0)</f>
        <v>0</v>
      </c>
      <c r="BF131" s="193">
        <f>IF(N131="snížená",J131,0)</f>
        <v>0</v>
      </c>
      <c r="BG131" s="193">
        <f>IF(N131="zákl. přenesená",J131,0)</f>
        <v>0</v>
      </c>
      <c r="BH131" s="193">
        <f>IF(N131="sníž. přenesená",J131,0)</f>
        <v>0</v>
      </c>
      <c r="BI131" s="193">
        <f>IF(N131="nulová",J131,0)</f>
        <v>0</v>
      </c>
      <c r="BJ131" s="17" t="s">
        <v>23</v>
      </c>
      <c r="BK131" s="193">
        <f>ROUND(I131*H131,2)</f>
        <v>0</v>
      </c>
      <c r="BL131" s="17" t="s">
        <v>127</v>
      </c>
      <c r="BM131" s="17" t="s">
        <v>214</v>
      </c>
    </row>
    <row r="132" spans="2:47" s="1" customFormat="1" ht="229.5">
      <c r="B132" s="34"/>
      <c r="C132" s="56"/>
      <c r="D132" s="206" t="s">
        <v>142</v>
      </c>
      <c r="E132" s="56"/>
      <c r="F132" s="207" t="s">
        <v>210</v>
      </c>
      <c r="G132" s="56"/>
      <c r="H132" s="56"/>
      <c r="I132" s="152"/>
      <c r="J132" s="56"/>
      <c r="K132" s="56"/>
      <c r="L132" s="54"/>
      <c r="M132" s="71"/>
      <c r="N132" s="35"/>
      <c r="O132" s="35"/>
      <c r="P132" s="35"/>
      <c r="Q132" s="35"/>
      <c r="R132" s="35"/>
      <c r="S132" s="35"/>
      <c r="T132" s="72"/>
      <c r="AT132" s="17" t="s">
        <v>142</v>
      </c>
      <c r="AU132" s="17" t="s">
        <v>84</v>
      </c>
    </row>
    <row r="133" spans="2:51" s="11" customFormat="1" ht="13.5">
      <c r="B133" s="194"/>
      <c r="C133" s="195"/>
      <c r="D133" s="196" t="s">
        <v>129</v>
      </c>
      <c r="E133" s="197" t="s">
        <v>22</v>
      </c>
      <c r="F133" s="198" t="s">
        <v>84</v>
      </c>
      <c r="G133" s="195"/>
      <c r="H133" s="199">
        <v>2</v>
      </c>
      <c r="I133" s="200"/>
      <c r="J133" s="195"/>
      <c r="K133" s="195"/>
      <c r="L133" s="201"/>
      <c r="M133" s="202"/>
      <c r="N133" s="203"/>
      <c r="O133" s="203"/>
      <c r="P133" s="203"/>
      <c r="Q133" s="203"/>
      <c r="R133" s="203"/>
      <c r="S133" s="203"/>
      <c r="T133" s="204"/>
      <c r="AT133" s="205" t="s">
        <v>129</v>
      </c>
      <c r="AU133" s="205" t="s">
        <v>84</v>
      </c>
      <c r="AV133" s="11" t="s">
        <v>84</v>
      </c>
      <c r="AW133" s="11" t="s">
        <v>38</v>
      </c>
      <c r="AX133" s="11" t="s">
        <v>23</v>
      </c>
      <c r="AY133" s="205" t="s">
        <v>120</v>
      </c>
    </row>
    <row r="134" spans="2:65" s="1" customFormat="1" ht="44.25" customHeight="1">
      <c r="B134" s="34"/>
      <c r="C134" s="182" t="s">
        <v>215</v>
      </c>
      <c r="D134" s="182" t="s">
        <v>122</v>
      </c>
      <c r="E134" s="183" t="s">
        <v>216</v>
      </c>
      <c r="F134" s="184" t="s">
        <v>217</v>
      </c>
      <c r="G134" s="185" t="s">
        <v>125</v>
      </c>
      <c r="H134" s="186">
        <v>129</v>
      </c>
      <c r="I134" s="187"/>
      <c r="J134" s="188">
        <f>ROUND(I134*H134,2)</f>
        <v>0</v>
      </c>
      <c r="K134" s="184" t="s">
        <v>126</v>
      </c>
      <c r="L134" s="54"/>
      <c r="M134" s="189" t="s">
        <v>22</v>
      </c>
      <c r="N134" s="190" t="s">
        <v>46</v>
      </c>
      <c r="O134" s="35"/>
      <c r="P134" s="191">
        <f>O134*H134</f>
        <v>0</v>
      </c>
      <c r="Q134" s="191">
        <v>0</v>
      </c>
      <c r="R134" s="191">
        <f>Q134*H134</f>
        <v>0</v>
      </c>
      <c r="S134" s="191">
        <v>0.316</v>
      </c>
      <c r="T134" s="192">
        <f>S134*H134</f>
        <v>40.764</v>
      </c>
      <c r="AR134" s="17" t="s">
        <v>127</v>
      </c>
      <c r="AT134" s="17" t="s">
        <v>122</v>
      </c>
      <c r="AU134" s="17" t="s">
        <v>84</v>
      </c>
      <c r="AY134" s="17" t="s">
        <v>120</v>
      </c>
      <c r="BE134" s="193">
        <f>IF(N134="základní",J134,0)</f>
        <v>0</v>
      </c>
      <c r="BF134" s="193">
        <f>IF(N134="snížená",J134,0)</f>
        <v>0</v>
      </c>
      <c r="BG134" s="193">
        <f>IF(N134="zákl. přenesená",J134,0)</f>
        <v>0</v>
      </c>
      <c r="BH134" s="193">
        <f>IF(N134="sníž. přenesená",J134,0)</f>
        <v>0</v>
      </c>
      <c r="BI134" s="193">
        <f>IF(N134="nulová",J134,0)</f>
        <v>0</v>
      </c>
      <c r="BJ134" s="17" t="s">
        <v>23</v>
      </c>
      <c r="BK134" s="193">
        <f>ROUND(I134*H134,2)</f>
        <v>0</v>
      </c>
      <c r="BL134" s="17" t="s">
        <v>127</v>
      </c>
      <c r="BM134" s="17" t="s">
        <v>218</v>
      </c>
    </row>
    <row r="135" spans="2:47" s="1" customFormat="1" ht="256.5">
      <c r="B135" s="34"/>
      <c r="C135" s="56"/>
      <c r="D135" s="206" t="s">
        <v>142</v>
      </c>
      <c r="E135" s="56"/>
      <c r="F135" s="207" t="s">
        <v>219</v>
      </c>
      <c r="G135" s="56"/>
      <c r="H135" s="56"/>
      <c r="I135" s="152"/>
      <c r="J135" s="56"/>
      <c r="K135" s="56"/>
      <c r="L135" s="54"/>
      <c r="M135" s="71"/>
      <c r="N135" s="35"/>
      <c r="O135" s="35"/>
      <c r="P135" s="35"/>
      <c r="Q135" s="35"/>
      <c r="R135" s="35"/>
      <c r="S135" s="35"/>
      <c r="T135" s="72"/>
      <c r="AT135" s="17" t="s">
        <v>142</v>
      </c>
      <c r="AU135" s="17" t="s">
        <v>84</v>
      </c>
    </row>
    <row r="136" spans="2:51" s="11" customFormat="1" ht="13.5">
      <c r="B136" s="194"/>
      <c r="C136" s="195"/>
      <c r="D136" s="196" t="s">
        <v>129</v>
      </c>
      <c r="E136" s="197" t="s">
        <v>22</v>
      </c>
      <c r="F136" s="198" t="s">
        <v>220</v>
      </c>
      <c r="G136" s="195"/>
      <c r="H136" s="199">
        <v>129</v>
      </c>
      <c r="I136" s="200"/>
      <c r="J136" s="195"/>
      <c r="K136" s="195"/>
      <c r="L136" s="201"/>
      <c r="M136" s="202"/>
      <c r="N136" s="203"/>
      <c r="O136" s="203"/>
      <c r="P136" s="203"/>
      <c r="Q136" s="203"/>
      <c r="R136" s="203"/>
      <c r="S136" s="203"/>
      <c r="T136" s="204"/>
      <c r="AT136" s="205" t="s">
        <v>129</v>
      </c>
      <c r="AU136" s="205" t="s">
        <v>84</v>
      </c>
      <c r="AV136" s="11" t="s">
        <v>84</v>
      </c>
      <c r="AW136" s="11" t="s">
        <v>38</v>
      </c>
      <c r="AX136" s="11" t="s">
        <v>23</v>
      </c>
      <c r="AY136" s="205" t="s">
        <v>120</v>
      </c>
    </row>
    <row r="137" spans="2:65" s="1" customFormat="1" ht="44.25" customHeight="1">
      <c r="B137" s="34"/>
      <c r="C137" s="182" t="s">
        <v>221</v>
      </c>
      <c r="D137" s="182" t="s">
        <v>122</v>
      </c>
      <c r="E137" s="183" t="s">
        <v>222</v>
      </c>
      <c r="F137" s="184" t="s">
        <v>223</v>
      </c>
      <c r="G137" s="185" t="s">
        <v>125</v>
      </c>
      <c r="H137" s="186">
        <v>1861</v>
      </c>
      <c r="I137" s="187"/>
      <c r="J137" s="188">
        <f>ROUND(I137*H137,2)</f>
        <v>0</v>
      </c>
      <c r="K137" s="184" t="s">
        <v>126</v>
      </c>
      <c r="L137" s="54"/>
      <c r="M137" s="189" t="s">
        <v>22</v>
      </c>
      <c r="N137" s="190" t="s">
        <v>46</v>
      </c>
      <c r="O137" s="35"/>
      <c r="P137" s="191">
        <f>O137*H137</f>
        <v>0</v>
      </c>
      <c r="Q137" s="191">
        <v>0</v>
      </c>
      <c r="R137" s="191">
        <f>Q137*H137</f>
        <v>0</v>
      </c>
      <c r="S137" s="191">
        <v>0.235</v>
      </c>
      <c r="T137" s="192">
        <f>S137*H137</f>
        <v>437.335</v>
      </c>
      <c r="AR137" s="17" t="s">
        <v>127</v>
      </c>
      <c r="AT137" s="17" t="s">
        <v>122</v>
      </c>
      <c r="AU137" s="17" t="s">
        <v>84</v>
      </c>
      <c r="AY137" s="17" t="s">
        <v>120</v>
      </c>
      <c r="BE137" s="193">
        <f>IF(N137="základní",J137,0)</f>
        <v>0</v>
      </c>
      <c r="BF137" s="193">
        <f>IF(N137="snížená",J137,0)</f>
        <v>0</v>
      </c>
      <c r="BG137" s="193">
        <f>IF(N137="zákl. přenesená",J137,0)</f>
        <v>0</v>
      </c>
      <c r="BH137" s="193">
        <f>IF(N137="sníž. přenesená",J137,0)</f>
        <v>0</v>
      </c>
      <c r="BI137" s="193">
        <f>IF(N137="nulová",J137,0)</f>
        <v>0</v>
      </c>
      <c r="BJ137" s="17" t="s">
        <v>23</v>
      </c>
      <c r="BK137" s="193">
        <f>ROUND(I137*H137,2)</f>
        <v>0</v>
      </c>
      <c r="BL137" s="17" t="s">
        <v>127</v>
      </c>
      <c r="BM137" s="17" t="s">
        <v>224</v>
      </c>
    </row>
    <row r="138" spans="2:51" s="11" customFormat="1" ht="13.5">
      <c r="B138" s="194"/>
      <c r="C138" s="195"/>
      <c r="D138" s="196" t="s">
        <v>129</v>
      </c>
      <c r="E138" s="197" t="s">
        <v>22</v>
      </c>
      <c r="F138" s="198" t="s">
        <v>225</v>
      </c>
      <c r="G138" s="195"/>
      <c r="H138" s="199">
        <v>1861</v>
      </c>
      <c r="I138" s="200"/>
      <c r="J138" s="195"/>
      <c r="K138" s="195"/>
      <c r="L138" s="201"/>
      <c r="M138" s="202"/>
      <c r="N138" s="203"/>
      <c r="O138" s="203"/>
      <c r="P138" s="203"/>
      <c r="Q138" s="203"/>
      <c r="R138" s="203"/>
      <c r="S138" s="203"/>
      <c r="T138" s="204"/>
      <c r="AT138" s="205" t="s">
        <v>129</v>
      </c>
      <c r="AU138" s="205" t="s">
        <v>84</v>
      </c>
      <c r="AV138" s="11" t="s">
        <v>84</v>
      </c>
      <c r="AW138" s="11" t="s">
        <v>38</v>
      </c>
      <c r="AX138" s="11" t="s">
        <v>23</v>
      </c>
      <c r="AY138" s="205" t="s">
        <v>120</v>
      </c>
    </row>
    <row r="139" spans="2:65" s="1" customFormat="1" ht="44.25" customHeight="1">
      <c r="B139" s="34"/>
      <c r="C139" s="182" t="s">
        <v>226</v>
      </c>
      <c r="D139" s="182" t="s">
        <v>122</v>
      </c>
      <c r="E139" s="183" t="s">
        <v>227</v>
      </c>
      <c r="F139" s="184" t="s">
        <v>228</v>
      </c>
      <c r="G139" s="185" t="s">
        <v>125</v>
      </c>
      <c r="H139" s="186">
        <v>1078</v>
      </c>
      <c r="I139" s="187"/>
      <c r="J139" s="188">
        <f>ROUND(I139*H139,2)</f>
        <v>0</v>
      </c>
      <c r="K139" s="184" t="s">
        <v>22</v>
      </c>
      <c r="L139" s="54"/>
      <c r="M139" s="189" t="s">
        <v>22</v>
      </c>
      <c r="N139" s="190" t="s">
        <v>46</v>
      </c>
      <c r="O139" s="35"/>
      <c r="P139" s="191">
        <f>O139*H139</f>
        <v>0</v>
      </c>
      <c r="Q139" s="191">
        <v>9E-05</v>
      </c>
      <c r="R139" s="191">
        <f>Q139*H139</f>
        <v>0.09702000000000001</v>
      </c>
      <c r="S139" s="191">
        <v>0.128</v>
      </c>
      <c r="T139" s="192">
        <f>S139*H139</f>
        <v>137.984</v>
      </c>
      <c r="AR139" s="17" t="s">
        <v>127</v>
      </c>
      <c r="AT139" s="17" t="s">
        <v>122</v>
      </c>
      <c r="AU139" s="17" t="s">
        <v>84</v>
      </c>
      <c r="AY139" s="17" t="s">
        <v>120</v>
      </c>
      <c r="BE139" s="193">
        <f>IF(N139="základní",J139,0)</f>
        <v>0</v>
      </c>
      <c r="BF139" s="193">
        <f>IF(N139="snížená",J139,0)</f>
        <v>0</v>
      </c>
      <c r="BG139" s="193">
        <f>IF(N139="zákl. přenesená",J139,0)</f>
        <v>0</v>
      </c>
      <c r="BH139" s="193">
        <f>IF(N139="sníž. přenesená",J139,0)</f>
        <v>0</v>
      </c>
      <c r="BI139" s="193">
        <f>IF(N139="nulová",J139,0)</f>
        <v>0</v>
      </c>
      <c r="BJ139" s="17" t="s">
        <v>23</v>
      </c>
      <c r="BK139" s="193">
        <f>ROUND(I139*H139,2)</f>
        <v>0</v>
      </c>
      <c r="BL139" s="17" t="s">
        <v>127</v>
      </c>
      <c r="BM139" s="17" t="s">
        <v>229</v>
      </c>
    </row>
    <row r="140" spans="2:51" s="11" customFormat="1" ht="13.5">
      <c r="B140" s="194"/>
      <c r="C140" s="195"/>
      <c r="D140" s="196" t="s">
        <v>129</v>
      </c>
      <c r="E140" s="197" t="s">
        <v>22</v>
      </c>
      <c r="F140" s="198" t="s">
        <v>230</v>
      </c>
      <c r="G140" s="195"/>
      <c r="H140" s="199">
        <v>1078</v>
      </c>
      <c r="I140" s="200"/>
      <c r="J140" s="195"/>
      <c r="K140" s="195"/>
      <c r="L140" s="201"/>
      <c r="M140" s="202"/>
      <c r="N140" s="203"/>
      <c r="O140" s="203"/>
      <c r="P140" s="203"/>
      <c r="Q140" s="203"/>
      <c r="R140" s="203"/>
      <c r="S140" s="203"/>
      <c r="T140" s="204"/>
      <c r="AT140" s="205" t="s">
        <v>129</v>
      </c>
      <c r="AU140" s="205" t="s">
        <v>84</v>
      </c>
      <c r="AV140" s="11" t="s">
        <v>84</v>
      </c>
      <c r="AW140" s="11" t="s">
        <v>38</v>
      </c>
      <c r="AX140" s="11" t="s">
        <v>23</v>
      </c>
      <c r="AY140" s="205" t="s">
        <v>120</v>
      </c>
    </row>
    <row r="141" spans="2:65" s="1" customFormat="1" ht="31.5" customHeight="1">
      <c r="B141" s="34"/>
      <c r="C141" s="182" t="s">
        <v>231</v>
      </c>
      <c r="D141" s="182" t="s">
        <v>122</v>
      </c>
      <c r="E141" s="183" t="s">
        <v>232</v>
      </c>
      <c r="F141" s="184" t="s">
        <v>233</v>
      </c>
      <c r="G141" s="185" t="s">
        <v>234</v>
      </c>
      <c r="H141" s="186">
        <v>59</v>
      </c>
      <c r="I141" s="187"/>
      <c r="J141" s="188">
        <f>ROUND(I141*H141,2)</f>
        <v>0</v>
      </c>
      <c r="K141" s="184" t="s">
        <v>126</v>
      </c>
      <c r="L141" s="54"/>
      <c r="M141" s="189" t="s">
        <v>22</v>
      </c>
      <c r="N141" s="190" t="s">
        <v>46</v>
      </c>
      <c r="O141" s="35"/>
      <c r="P141" s="191">
        <f>O141*H141</f>
        <v>0</v>
      </c>
      <c r="Q141" s="191">
        <v>0</v>
      </c>
      <c r="R141" s="191">
        <f>Q141*H141</f>
        <v>0</v>
      </c>
      <c r="S141" s="191">
        <v>0.205</v>
      </c>
      <c r="T141" s="192">
        <f>S141*H141</f>
        <v>12.094999999999999</v>
      </c>
      <c r="AR141" s="17" t="s">
        <v>127</v>
      </c>
      <c r="AT141" s="17" t="s">
        <v>122</v>
      </c>
      <c r="AU141" s="17" t="s">
        <v>84</v>
      </c>
      <c r="AY141" s="17" t="s">
        <v>120</v>
      </c>
      <c r="BE141" s="193">
        <f>IF(N141="základní",J141,0)</f>
        <v>0</v>
      </c>
      <c r="BF141" s="193">
        <f>IF(N141="snížená",J141,0)</f>
        <v>0</v>
      </c>
      <c r="BG141" s="193">
        <f>IF(N141="zákl. přenesená",J141,0)</f>
        <v>0</v>
      </c>
      <c r="BH141" s="193">
        <f>IF(N141="sníž. přenesená",J141,0)</f>
        <v>0</v>
      </c>
      <c r="BI141" s="193">
        <f>IF(N141="nulová",J141,0)</f>
        <v>0</v>
      </c>
      <c r="BJ141" s="17" t="s">
        <v>23</v>
      </c>
      <c r="BK141" s="193">
        <f>ROUND(I141*H141,2)</f>
        <v>0</v>
      </c>
      <c r="BL141" s="17" t="s">
        <v>127</v>
      </c>
      <c r="BM141" s="17" t="s">
        <v>235</v>
      </c>
    </row>
    <row r="142" spans="2:47" s="1" customFormat="1" ht="148.5">
      <c r="B142" s="34"/>
      <c r="C142" s="56"/>
      <c r="D142" s="206" t="s">
        <v>142</v>
      </c>
      <c r="E142" s="56"/>
      <c r="F142" s="207" t="s">
        <v>236</v>
      </c>
      <c r="G142" s="56"/>
      <c r="H142" s="56"/>
      <c r="I142" s="152"/>
      <c r="J142" s="56"/>
      <c r="K142" s="56"/>
      <c r="L142" s="54"/>
      <c r="M142" s="71"/>
      <c r="N142" s="35"/>
      <c r="O142" s="35"/>
      <c r="P142" s="35"/>
      <c r="Q142" s="35"/>
      <c r="R142" s="35"/>
      <c r="S142" s="35"/>
      <c r="T142" s="72"/>
      <c r="AT142" s="17" t="s">
        <v>142</v>
      </c>
      <c r="AU142" s="17" t="s">
        <v>84</v>
      </c>
    </row>
    <row r="143" spans="2:51" s="11" customFormat="1" ht="13.5">
      <c r="B143" s="194"/>
      <c r="C143" s="195"/>
      <c r="D143" s="196" t="s">
        <v>129</v>
      </c>
      <c r="E143" s="197" t="s">
        <v>22</v>
      </c>
      <c r="F143" s="198" t="s">
        <v>237</v>
      </c>
      <c r="G143" s="195"/>
      <c r="H143" s="199">
        <v>59</v>
      </c>
      <c r="I143" s="200"/>
      <c r="J143" s="195"/>
      <c r="K143" s="195"/>
      <c r="L143" s="201"/>
      <c r="M143" s="202"/>
      <c r="N143" s="203"/>
      <c r="O143" s="203"/>
      <c r="P143" s="203"/>
      <c r="Q143" s="203"/>
      <c r="R143" s="203"/>
      <c r="S143" s="203"/>
      <c r="T143" s="204"/>
      <c r="AT143" s="205" t="s">
        <v>129</v>
      </c>
      <c r="AU143" s="205" t="s">
        <v>84</v>
      </c>
      <c r="AV143" s="11" t="s">
        <v>84</v>
      </c>
      <c r="AW143" s="11" t="s">
        <v>38</v>
      </c>
      <c r="AX143" s="11" t="s">
        <v>23</v>
      </c>
      <c r="AY143" s="205" t="s">
        <v>120</v>
      </c>
    </row>
    <row r="144" spans="2:65" s="1" customFormat="1" ht="31.5" customHeight="1">
      <c r="B144" s="34"/>
      <c r="C144" s="182" t="s">
        <v>238</v>
      </c>
      <c r="D144" s="182" t="s">
        <v>122</v>
      </c>
      <c r="E144" s="183" t="s">
        <v>239</v>
      </c>
      <c r="F144" s="184" t="s">
        <v>240</v>
      </c>
      <c r="G144" s="185" t="s">
        <v>234</v>
      </c>
      <c r="H144" s="186">
        <v>65</v>
      </c>
      <c r="I144" s="187"/>
      <c r="J144" s="188">
        <f>ROUND(I144*H144,2)</f>
        <v>0</v>
      </c>
      <c r="K144" s="184" t="s">
        <v>126</v>
      </c>
      <c r="L144" s="54"/>
      <c r="M144" s="189" t="s">
        <v>22</v>
      </c>
      <c r="N144" s="190" t="s">
        <v>46</v>
      </c>
      <c r="O144" s="35"/>
      <c r="P144" s="191">
        <f>O144*H144</f>
        <v>0</v>
      </c>
      <c r="Q144" s="191">
        <v>0</v>
      </c>
      <c r="R144" s="191">
        <f>Q144*H144</f>
        <v>0</v>
      </c>
      <c r="S144" s="191">
        <v>0.115</v>
      </c>
      <c r="T144" s="192">
        <f>S144*H144</f>
        <v>7.4750000000000005</v>
      </c>
      <c r="AR144" s="17" t="s">
        <v>127</v>
      </c>
      <c r="AT144" s="17" t="s">
        <v>122</v>
      </c>
      <c r="AU144" s="17" t="s">
        <v>84</v>
      </c>
      <c r="AY144" s="17" t="s">
        <v>120</v>
      </c>
      <c r="BE144" s="193">
        <f>IF(N144="základní",J144,0)</f>
        <v>0</v>
      </c>
      <c r="BF144" s="193">
        <f>IF(N144="snížená",J144,0)</f>
        <v>0</v>
      </c>
      <c r="BG144" s="193">
        <f>IF(N144="zákl. přenesená",J144,0)</f>
        <v>0</v>
      </c>
      <c r="BH144" s="193">
        <f>IF(N144="sníž. přenesená",J144,0)</f>
        <v>0</v>
      </c>
      <c r="BI144" s="193">
        <f>IF(N144="nulová",J144,0)</f>
        <v>0</v>
      </c>
      <c r="BJ144" s="17" t="s">
        <v>23</v>
      </c>
      <c r="BK144" s="193">
        <f>ROUND(I144*H144,2)</f>
        <v>0</v>
      </c>
      <c r="BL144" s="17" t="s">
        <v>127</v>
      </c>
      <c r="BM144" s="17" t="s">
        <v>241</v>
      </c>
    </row>
    <row r="145" spans="2:51" s="11" customFormat="1" ht="13.5">
      <c r="B145" s="194"/>
      <c r="C145" s="195"/>
      <c r="D145" s="196" t="s">
        <v>129</v>
      </c>
      <c r="E145" s="197" t="s">
        <v>22</v>
      </c>
      <c r="F145" s="198" t="s">
        <v>242</v>
      </c>
      <c r="G145" s="195"/>
      <c r="H145" s="199">
        <v>65</v>
      </c>
      <c r="I145" s="200"/>
      <c r="J145" s="195"/>
      <c r="K145" s="195"/>
      <c r="L145" s="201"/>
      <c r="M145" s="202"/>
      <c r="N145" s="203"/>
      <c r="O145" s="203"/>
      <c r="P145" s="203"/>
      <c r="Q145" s="203"/>
      <c r="R145" s="203"/>
      <c r="S145" s="203"/>
      <c r="T145" s="204"/>
      <c r="AT145" s="205" t="s">
        <v>129</v>
      </c>
      <c r="AU145" s="205" t="s">
        <v>84</v>
      </c>
      <c r="AV145" s="11" t="s">
        <v>84</v>
      </c>
      <c r="AW145" s="11" t="s">
        <v>38</v>
      </c>
      <c r="AX145" s="11" t="s">
        <v>23</v>
      </c>
      <c r="AY145" s="205" t="s">
        <v>120</v>
      </c>
    </row>
    <row r="146" spans="2:65" s="1" customFormat="1" ht="57" customHeight="1">
      <c r="B146" s="34"/>
      <c r="C146" s="182" t="s">
        <v>7</v>
      </c>
      <c r="D146" s="182" t="s">
        <v>122</v>
      </c>
      <c r="E146" s="183" t="s">
        <v>243</v>
      </c>
      <c r="F146" s="184" t="s">
        <v>244</v>
      </c>
      <c r="G146" s="185" t="s">
        <v>234</v>
      </c>
      <c r="H146" s="186">
        <v>3</v>
      </c>
      <c r="I146" s="187"/>
      <c r="J146" s="188">
        <f>ROUND(I146*H146,2)</f>
        <v>0</v>
      </c>
      <c r="K146" s="184" t="s">
        <v>126</v>
      </c>
      <c r="L146" s="54"/>
      <c r="M146" s="189" t="s">
        <v>22</v>
      </c>
      <c r="N146" s="190" t="s">
        <v>46</v>
      </c>
      <c r="O146" s="35"/>
      <c r="P146" s="191">
        <f>O146*H146</f>
        <v>0</v>
      </c>
      <c r="Q146" s="191">
        <v>0.0369</v>
      </c>
      <c r="R146" s="191">
        <f>Q146*H146</f>
        <v>0.1107</v>
      </c>
      <c r="S146" s="191">
        <v>0</v>
      </c>
      <c r="T146" s="192">
        <f>S146*H146</f>
        <v>0</v>
      </c>
      <c r="AR146" s="17" t="s">
        <v>127</v>
      </c>
      <c r="AT146" s="17" t="s">
        <v>122</v>
      </c>
      <c r="AU146" s="17" t="s">
        <v>84</v>
      </c>
      <c r="AY146" s="17" t="s">
        <v>120</v>
      </c>
      <c r="BE146" s="193">
        <f>IF(N146="základní",J146,0)</f>
        <v>0</v>
      </c>
      <c r="BF146" s="193">
        <f>IF(N146="snížená",J146,0)</f>
        <v>0</v>
      </c>
      <c r="BG146" s="193">
        <f>IF(N146="zákl. přenesená",J146,0)</f>
        <v>0</v>
      </c>
      <c r="BH146" s="193">
        <f>IF(N146="sníž. přenesená",J146,0)</f>
        <v>0</v>
      </c>
      <c r="BI146" s="193">
        <f>IF(N146="nulová",J146,0)</f>
        <v>0</v>
      </c>
      <c r="BJ146" s="17" t="s">
        <v>23</v>
      </c>
      <c r="BK146" s="193">
        <f>ROUND(I146*H146,2)</f>
        <v>0</v>
      </c>
      <c r="BL146" s="17" t="s">
        <v>127</v>
      </c>
      <c r="BM146" s="17" t="s">
        <v>245</v>
      </c>
    </row>
    <row r="147" spans="2:47" s="1" customFormat="1" ht="81">
      <c r="B147" s="34"/>
      <c r="C147" s="56"/>
      <c r="D147" s="206" t="s">
        <v>142</v>
      </c>
      <c r="E147" s="56"/>
      <c r="F147" s="207" t="s">
        <v>246</v>
      </c>
      <c r="G147" s="56"/>
      <c r="H147" s="56"/>
      <c r="I147" s="152"/>
      <c r="J147" s="56"/>
      <c r="K147" s="56"/>
      <c r="L147" s="54"/>
      <c r="M147" s="71"/>
      <c r="N147" s="35"/>
      <c r="O147" s="35"/>
      <c r="P147" s="35"/>
      <c r="Q147" s="35"/>
      <c r="R147" s="35"/>
      <c r="S147" s="35"/>
      <c r="T147" s="72"/>
      <c r="AT147" s="17" t="s">
        <v>142</v>
      </c>
      <c r="AU147" s="17" t="s">
        <v>84</v>
      </c>
    </row>
    <row r="148" spans="2:51" s="11" customFormat="1" ht="13.5">
      <c r="B148" s="194"/>
      <c r="C148" s="195"/>
      <c r="D148" s="196" t="s">
        <v>129</v>
      </c>
      <c r="E148" s="197" t="s">
        <v>22</v>
      </c>
      <c r="F148" s="198" t="s">
        <v>134</v>
      </c>
      <c r="G148" s="195"/>
      <c r="H148" s="199">
        <v>3</v>
      </c>
      <c r="I148" s="200"/>
      <c r="J148" s="195"/>
      <c r="K148" s="195"/>
      <c r="L148" s="201"/>
      <c r="M148" s="202"/>
      <c r="N148" s="203"/>
      <c r="O148" s="203"/>
      <c r="P148" s="203"/>
      <c r="Q148" s="203"/>
      <c r="R148" s="203"/>
      <c r="S148" s="203"/>
      <c r="T148" s="204"/>
      <c r="AT148" s="205" t="s">
        <v>129</v>
      </c>
      <c r="AU148" s="205" t="s">
        <v>84</v>
      </c>
      <c r="AV148" s="11" t="s">
        <v>84</v>
      </c>
      <c r="AW148" s="11" t="s">
        <v>38</v>
      </c>
      <c r="AX148" s="11" t="s">
        <v>23</v>
      </c>
      <c r="AY148" s="205" t="s">
        <v>120</v>
      </c>
    </row>
    <row r="149" spans="2:65" s="1" customFormat="1" ht="22.5" customHeight="1">
      <c r="B149" s="34"/>
      <c r="C149" s="182" t="s">
        <v>247</v>
      </c>
      <c r="D149" s="182" t="s">
        <v>122</v>
      </c>
      <c r="E149" s="183" t="s">
        <v>248</v>
      </c>
      <c r="F149" s="184" t="s">
        <v>249</v>
      </c>
      <c r="G149" s="185" t="s">
        <v>125</v>
      </c>
      <c r="H149" s="186">
        <v>268.7</v>
      </c>
      <c r="I149" s="187"/>
      <c r="J149" s="188">
        <f>ROUND(I149*H149,2)</f>
        <v>0</v>
      </c>
      <c r="K149" s="184" t="s">
        <v>22</v>
      </c>
      <c r="L149" s="54"/>
      <c r="M149" s="189" t="s">
        <v>22</v>
      </c>
      <c r="N149" s="190" t="s">
        <v>46</v>
      </c>
      <c r="O149" s="35"/>
      <c r="P149" s="191">
        <f>O149*H149</f>
        <v>0</v>
      </c>
      <c r="Q149" s="191">
        <v>0</v>
      </c>
      <c r="R149" s="191">
        <f>Q149*H149</f>
        <v>0</v>
      </c>
      <c r="S149" s="191">
        <v>0</v>
      </c>
      <c r="T149" s="192">
        <f>S149*H149</f>
        <v>0</v>
      </c>
      <c r="AR149" s="17" t="s">
        <v>127</v>
      </c>
      <c r="AT149" s="17" t="s">
        <v>122</v>
      </c>
      <c r="AU149" s="17" t="s">
        <v>84</v>
      </c>
      <c r="AY149" s="17" t="s">
        <v>120</v>
      </c>
      <c r="BE149" s="193">
        <f>IF(N149="základní",J149,0)</f>
        <v>0</v>
      </c>
      <c r="BF149" s="193">
        <f>IF(N149="snížená",J149,0)</f>
        <v>0</v>
      </c>
      <c r="BG149" s="193">
        <f>IF(N149="zákl. přenesená",J149,0)</f>
        <v>0</v>
      </c>
      <c r="BH149" s="193">
        <f>IF(N149="sníž. přenesená",J149,0)</f>
        <v>0</v>
      </c>
      <c r="BI149" s="193">
        <f>IF(N149="nulová",J149,0)</f>
        <v>0</v>
      </c>
      <c r="BJ149" s="17" t="s">
        <v>23</v>
      </c>
      <c r="BK149" s="193">
        <f>ROUND(I149*H149,2)</f>
        <v>0</v>
      </c>
      <c r="BL149" s="17" t="s">
        <v>127</v>
      </c>
      <c r="BM149" s="17" t="s">
        <v>250</v>
      </c>
    </row>
    <row r="150" spans="2:47" s="1" customFormat="1" ht="27">
      <c r="B150" s="34"/>
      <c r="C150" s="56"/>
      <c r="D150" s="206" t="s">
        <v>144</v>
      </c>
      <c r="E150" s="56"/>
      <c r="F150" s="207" t="s">
        <v>251</v>
      </c>
      <c r="G150" s="56"/>
      <c r="H150" s="56"/>
      <c r="I150" s="152"/>
      <c r="J150" s="56"/>
      <c r="K150" s="56"/>
      <c r="L150" s="54"/>
      <c r="M150" s="71"/>
      <c r="N150" s="35"/>
      <c r="O150" s="35"/>
      <c r="P150" s="35"/>
      <c r="Q150" s="35"/>
      <c r="R150" s="35"/>
      <c r="S150" s="35"/>
      <c r="T150" s="72"/>
      <c r="AT150" s="17" t="s">
        <v>144</v>
      </c>
      <c r="AU150" s="17" t="s">
        <v>84</v>
      </c>
    </row>
    <row r="151" spans="2:51" s="11" customFormat="1" ht="13.5">
      <c r="B151" s="194"/>
      <c r="C151" s="195"/>
      <c r="D151" s="196" t="s">
        <v>129</v>
      </c>
      <c r="E151" s="197" t="s">
        <v>22</v>
      </c>
      <c r="F151" s="198" t="s">
        <v>252</v>
      </c>
      <c r="G151" s="195"/>
      <c r="H151" s="199">
        <v>268.7</v>
      </c>
      <c r="I151" s="200"/>
      <c r="J151" s="195"/>
      <c r="K151" s="195"/>
      <c r="L151" s="201"/>
      <c r="M151" s="202"/>
      <c r="N151" s="203"/>
      <c r="O151" s="203"/>
      <c r="P151" s="203"/>
      <c r="Q151" s="203"/>
      <c r="R151" s="203"/>
      <c r="S151" s="203"/>
      <c r="T151" s="204"/>
      <c r="AT151" s="205" t="s">
        <v>129</v>
      </c>
      <c r="AU151" s="205" t="s">
        <v>84</v>
      </c>
      <c r="AV151" s="11" t="s">
        <v>84</v>
      </c>
      <c r="AW151" s="11" t="s">
        <v>38</v>
      </c>
      <c r="AX151" s="11" t="s">
        <v>75</v>
      </c>
      <c r="AY151" s="205" t="s">
        <v>120</v>
      </c>
    </row>
    <row r="152" spans="2:65" s="1" customFormat="1" ht="31.5" customHeight="1">
      <c r="B152" s="34"/>
      <c r="C152" s="182" t="s">
        <v>253</v>
      </c>
      <c r="D152" s="182" t="s">
        <v>122</v>
      </c>
      <c r="E152" s="183" t="s">
        <v>254</v>
      </c>
      <c r="F152" s="184" t="s">
        <v>255</v>
      </c>
      <c r="G152" s="185" t="s">
        <v>140</v>
      </c>
      <c r="H152" s="186">
        <v>53.74</v>
      </c>
      <c r="I152" s="187"/>
      <c r="J152" s="188">
        <f>ROUND(I152*H152,2)</f>
        <v>0</v>
      </c>
      <c r="K152" s="184" t="s">
        <v>126</v>
      </c>
      <c r="L152" s="54"/>
      <c r="M152" s="189" t="s">
        <v>22</v>
      </c>
      <c r="N152" s="190" t="s">
        <v>46</v>
      </c>
      <c r="O152" s="35"/>
      <c r="P152" s="191">
        <f>O152*H152</f>
        <v>0</v>
      </c>
      <c r="Q152" s="191">
        <v>0</v>
      </c>
      <c r="R152" s="191">
        <f>Q152*H152</f>
        <v>0</v>
      </c>
      <c r="S152" s="191">
        <v>0</v>
      </c>
      <c r="T152" s="192">
        <f>S152*H152</f>
        <v>0</v>
      </c>
      <c r="AR152" s="17" t="s">
        <v>127</v>
      </c>
      <c r="AT152" s="17" t="s">
        <v>122</v>
      </c>
      <c r="AU152" s="17" t="s">
        <v>84</v>
      </c>
      <c r="AY152" s="17" t="s">
        <v>120</v>
      </c>
      <c r="BE152" s="193">
        <f>IF(N152="základní",J152,0)</f>
        <v>0</v>
      </c>
      <c r="BF152" s="193">
        <f>IF(N152="snížená",J152,0)</f>
        <v>0</v>
      </c>
      <c r="BG152" s="193">
        <f>IF(N152="zákl. přenesená",J152,0)</f>
        <v>0</v>
      </c>
      <c r="BH152" s="193">
        <f>IF(N152="sníž. přenesená",J152,0)</f>
        <v>0</v>
      </c>
      <c r="BI152" s="193">
        <f>IF(N152="nulová",J152,0)</f>
        <v>0</v>
      </c>
      <c r="BJ152" s="17" t="s">
        <v>23</v>
      </c>
      <c r="BK152" s="193">
        <f>ROUND(I152*H152,2)</f>
        <v>0</v>
      </c>
      <c r="BL152" s="17" t="s">
        <v>127</v>
      </c>
      <c r="BM152" s="17" t="s">
        <v>256</v>
      </c>
    </row>
    <row r="153" spans="2:47" s="1" customFormat="1" ht="27">
      <c r="B153" s="34"/>
      <c r="C153" s="56"/>
      <c r="D153" s="206" t="s">
        <v>144</v>
      </c>
      <c r="E153" s="56"/>
      <c r="F153" s="207" t="s">
        <v>257</v>
      </c>
      <c r="G153" s="56"/>
      <c r="H153" s="56"/>
      <c r="I153" s="152"/>
      <c r="J153" s="56"/>
      <c r="K153" s="56"/>
      <c r="L153" s="54"/>
      <c r="M153" s="71"/>
      <c r="N153" s="35"/>
      <c r="O153" s="35"/>
      <c r="P153" s="35"/>
      <c r="Q153" s="35"/>
      <c r="R153" s="35"/>
      <c r="S153" s="35"/>
      <c r="T153" s="72"/>
      <c r="AT153" s="17" t="s">
        <v>144</v>
      </c>
      <c r="AU153" s="17" t="s">
        <v>84</v>
      </c>
    </row>
    <row r="154" spans="2:51" s="11" customFormat="1" ht="13.5">
      <c r="B154" s="194"/>
      <c r="C154" s="195"/>
      <c r="D154" s="196" t="s">
        <v>129</v>
      </c>
      <c r="E154" s="197" t="s">
        <v>22</v>
      </c>
      <c r="F154" s="198" t="s">
        <v>258</v>
      </c>
      <c r="G154" s="195"/>
      <c r="H154" s="199">
        <v>53.74</v>
      </c>
      <c r="I154" s="200"/>
      <c r="J154" s="195"/>
      <c r="K154" s="195"/>
      <c r="L154" s="201"/>
      <c r="M154" s="202"/>
      <c r="N154" s="203"/>
      <c r="O154" s="203"/>
      <c r="P154" s="203"/>
      <c r="Q154" s="203"/>
      <c r="R154" s="203"/>
      <c r="S154" s="203"/>
      <c r="T154" s="204"/>
      <c r="AT154" s="205" t="s">
        <v>129</v>
      </c>
      <c r="AU154" s="205" t="s">
        <v>84</v>
      </c>
      <c r="AV154" s="11" t="s">
        <v>84</v>
      </c>
      <c r="AW154" s="11" t="s">
        <v>38</v>
      </c>
      <c r="AX154" s="11" t="s">
        <v>23</v>
      </c>
      <c r="AY154" s="205" t="s">
        <v>120</v>
      </c>
    </row>
    <row r="155" spans="2:65" s="1" customFormat="1" ht="31.5" customHeight="1">
      <c r="B155" s="34"/>
      <c r="C155" s="182" t="s">
        <v>259</v>
      </c>
      <c r="D155" s="182" t="s">
        <v>122</v>
      </c>
      <c r="E155" s="183" t="s">
        <v>260</v>
      </c>
      <c r="F155" s="184" t="s">
        <v>261</v>
      </c>
      <c r="G155" s="185" t="s">
        <v>125</v>
      </c>
      <c r="H155" s="186">
        <v>134.35</v>
      </c>
      <c r="I155" s="187"/>
      <c r="J155" s="188">
        <f>ROUND(I155*H155,2)</f>
        <v>0</v>
      </c>
      <c r="K155" s="184" t="s">
        <v>126</v>
      </c>
      <c r="L155" s="54"/>
      <c r="M155" s="189" t="s">
        <v>22</v>
      </c>
      <c r="N155" s="190" t="s">
        <v>46</v>
      </c>
      <c r="O155" s="35"/>
      <c r="P155" s="191">
        <f>O155*H155</f>
        <v>0</v>
      </c>
      <c r="Q155" s="191">
        <v>0</v>
      </c>
      <c r="R155" s="191">
        <f>Q155*H155</f>
        <v>0</v>
      </c>
      <c r="S155" s="191">
        <v>0</v>
      </c>
      <c r="T155" s="192">
        <f>S155*H155</f>
        <v>0</v>
      </c>
      <c r="AR155" s="17" t="s">
        <v>127</v>
      </c>
      <c r="AT155" s="17" t="s">
        <v>122</v>
      </c>
      <c r="AU155" s="17" t="s">
        <v>84</v>
      </c>
      <c r="AY155" s="17" t="s">
        <v>120</v>
      </c>
      <c r="BE155" s="193">
        <f>IF(N155="základní",J155,0)</f>
        <v>0</v>
      </c>
      <c r="BF155" s="193">
        <f>IF(N155="snížená",J155,0)</f>
        <v>0</v>
      </c>
      <c r="BG155" s="193">
        <f>IF(N155="zákl. přenesená",J155,0)</f>
        <v>0</v>
      </c>
      <c r="BH155" s="193">
        <f>IF(N155="sníž. přenesená",J155,0)</f>
        <v>0</v>
      </c>
      <c r="BI155" s="193">
        <f>IF(N155="nulová",J155,0)</f>
        <v>0</v>
      </c>
      <c r="BJ155" s="17" t="s">
        <v>23</v>
      </c>
      <c r="BK155" s="193">
        <f>ROUND(I155*H155,2)</f>
        <v>0</v>
      </c>
      <c r="BL155" s="17" t="s">
        <v>127</v>
      </c>
      <c r="BM155" s="17" t="s">
        <v>262</v>
      </c>
    </row>
    <row r="156" spans="2:47" s="1" customFormat="1" ht="121.5">
      <c r="B156" s="34"/>
      <c r="C156" s="56"/>
      <c r="D156" s="206" t="s">
        <v>142</v>
      </c>
      <c r="E156" s="56"/>
      <c r="F156" s="207" t="s">
        <v>263</v>
      </c>
      <c r="G156" s="56"/>
      <c r="H156" s="56"/>
      <c r="I156" s="152"/>
      <c r="J156" s="56"/>
      <c r="K156" s="56"/>
      <c r="L156" s="54"/>
      <c r="M156" s="71"/>
      <c r="N156" s="35"/>
      <c r="O156" s="35"/>
      <c r="P156" s="35"/>
      <c r="Q156" s="35"/>
      <c r="R156" s="35"/>
      <c r="S156" s="35"/>
      <c r="T156" s="72"/>
      <c r="AT156" s="17" t="s">
        <v>142</v>
      </c>
      <c r="AU156" s="17" t="s">
        <v>84</v>
      </c>
    </row>
    <row r="157" spans="2:47" s="1" customFormat="1" ht="27">
      <c r="B157" s="34"/>
      <c r="C157" s="56"/>
      <c r="D157" s="206" t="s">
        <v>144</v>
      </c>
      <c r="E157" s="56"/>
      <c r="F157" s="207" t="s">
        <v>264</v>
      </c>
      <c r="G157" s="56"/>
      <c r="H157" s="56"/>
      <c r="I157" s="152"/>
      <c r="J157" s="56"/>
      <c r="K157" s="56"/>
      <c r="L157" s="54"/>
      <c r="M157" s="71"/>
      <c r="N157" s="35"/>
      <c r="O157" s="35"/>
      <c r="P157" s="35"/>
      <c r="Q157" s="35"/>
      <c r="R157" s="35"/>
      <c r="S157" s="35"/>
      <c r="T157" s="72"/>
      <c r="AT157" s="17" t="s">
        <v>144</v>
      </c>
      <c r="AU157" s="17" t="s">
        <v>84</v>
      </c>
    </row>
    <row r="158" spans="2:51" s="11" customFormat="1" ht="13.5">
      <c r="B158" s="194"/>
      <c r="C158" s="195"/>
      <c r="D158" s="196" t="s">
        <v>129</v>
      </c>
      <c r="E158" s="197" t="s">
        <v>22</v>
      </c>
      <c r="F158" s="198" t="s">
        <v>265</v>
      </c>
      <c r="G158" s="195"/>
      <c r="H158" s="199">
        <v>134.35</v>
      </c>
      <c r="I158" s="200"/>
      <c r="J158" s="195"/>
      <c r="K158" s="195"/>
      <c r="L158" s="201"/>
      <c r="M158" s="202"/>
      <c r="N158" s="203"/>
      <c r="O158" s="203"/>
      <c r="P158" s="203"/>
      <c r="Q158" s="203"/>
      <c r="R158" s="203"/>
      <c r="S158" s="203"/>
      <c r="T158" s="204"/>
      <c r="AT158" s="205" t="s">
        <v>129</v>
      </c>
      <c r="AU158" s="205" t="s">
        <v>84</v>
      </c>
      <c r="AV158" s="11" t="s">
        <v>84</v>
      </c>
      <c r="AW158" s="11" t="s">
        <v>38</v>
      </c>
      <c r="AX158" s="11" t="s">
        <v>23</v>
      </c>
      <c r="AY158" s="205" t="s">
        <v>120</v>
      </c>
    </row>
    <row r="159" spans="2:65" s="1" customFormat="1" ht="31.5" customHeight="1">
      <c r="B159" s="34"/>
      <c r="C159" s="182" t="s">
        <v>266</v>
      </c>
      <c r="D159" s="182" t="s">
        <v>122</v>
      </c>
      <c r="E159" s="183" t="s">
        <v>267</v>
      </c>
      <c r="F159" s="184" t="s">
        <v>268</v>
      </c>
      <c r="G159" s="185" t="s">
        <v>125</v>
      </c>
      <c r="H159" s="186">
        <v>134.35</v>
      </c>
      <c r="I159" s="187"/>
      <c r="J159" s="188">
        <f>ROUND(I159*H159,2)</f>
        <v>0</v>
      </c>
      <c r="K159" s="184" t="s">
        <v>126</v>
      </c>
      <c r="L159" s="54"/>
      <c r="M159" s="189" t="s">
        <v>22</v>
      </c>
      <c r="N159" s="190" t="s">
        <v>46</v>
      </c>
      <c r="O159" s="35"/>
      <c r="P159" s="191">
        <f>O159*H159</f>
        <v>0</v>
      </c>
      <c r="Q159" s="191">
        <v>0</v>
      </c>
      <c r="R159" s="191">
        <f>Q159*H159</f>
        <v>0</v>
      </c>
      <c r="S159" s="191">
        <v>0</v>
      </c>
      <c r="T159" s="192">
        <f>S159*H159</f>
        <v>0</v>
      </c>
      <c r="AR159" s="17" t="s">
        <v>127</v>
      </c>
      <c r="AT159" s="17" t="s">
        <v>122</v>
      </c>
      <c r="AU159" s="17" t="s">
        <v>84</v>
      </c>
      <c r="AY159" s="17" t="s">
        <v>120</v>
      </c>
      <c r="BE159" s="193">
        <f>IF(N159="základní",J159,0)</f>
        <v>0</v>
      </c>
      <c r="BF159" s="193">
        <f>IF(N159="snížená",J159,0)</f>
        <v>0</v>
      </c>
      <c r="BG159" s="193">
        <f>IF(N159="zákl. přenesená",J159,0)</f>
        <v>0</v>
      </c>
      <c r="BH159" s="193">
        <f>IF(N159="sníž. přenesená",J159,0)</f>
        <v>0</v>
      </c>
      <c r="BI159" s="193">
        <f>IF(N159="nulová",J159,0)</f>
        <v>0</v>
      </c>
      <c r="BJ159" s="17" t="s">
        <v>23</v>
      </c>
      <c r="BK159" s="193">
        <f>ROUND(I159*H159,2)</f>
        <v>0</v>
      </c>
      <c r="BL159" s="17" t="s">
        <v>127</v>
      </c>
      <c r="BM159" s="17" t="s">
        <v>269</v>
      </c>
    </row>
    <row r="160" spans="2:47" s="1" customFormat="1" ht="121.5">
      <c r="B160" s="34"/>
      <c r="C160" s="56"/>
      <c r="D160" s="206" t="s">
        <v>142</v>
      </c>
      <c r="E160" s="56"/>
      <c r="F160" s="207" t="s">
        <v>270</v>
      </c>
      <c r="G160" s="56"/>
      <c r="H160" s="56"/>
      <c r="I160" s="152"/>
      <c r="J160" s="56"/>
      <c r="K160" s="56"/>
      <c r="L160" s="54"/>
      <c r="M160" s="71"/>
      <c r="N160" s="35"/>
      <c r="O160" s="35"/>
      <c r="P160" s="35"/>
      <c r="Q160" s="35"/>
      <c r="R160" s="35"/>
      <c r="S160" s="35"/>
      <c r="T160" s="72"/>
      <c r="AT160" s="17" t="s">
        <v>142</v>
      </c>
      <c r="AU160" s="17" t="s">
        <v>84</v>
      </c>
    </row>
    <row r="161" spans="2:51" s="11" customFormat="1" ht="13.5">
      <c r="B161" s="194"/>
      <c r="C161" s="195"/>
      <c r="D161" s="196" t="s">
        <v>129</v>
      </c>
      <c r="E161" s="197" t="s">
        <v>22</v>
      </c>
      <c r="F161" s="198" t="s">
        <v>271</v>
      </c>
      <c r="G161" s="195"/>
      <c r="H161" s="199">
        <v>134.35</v>
      </c>
      <c r="I161" s="200"/>
      <c r="J161" s="195"/>
      <c r="K161" s="195"/>
      <c r="L161" s="201"/>
      <c r="M161" s="202"/>
      <c r="N161" s="203"/>
      <c r="O161" s="203"/>
      <c r="P161" s="203"/>
      <c r="Q161" s="203"/>
      <c r="R161" s="203"/>
      <c r="S161" s="203"/>
      <c r="T161" s="204"/>
      <c r="AT161" s="205" t="s">
        <v>129</v>
      </c>
      <c r="AU161" s="205" t="s">
        <v>84</v>
      </c>
      <c r="AV161" s="11" t="s">
        <v>84</v>
      </c>
      <c r="AW161" s="11" t="s">
        <v>38</v>
      </c>
      <c r="AX161" s="11" t="s">
        <v>75</v>
      </c>
      <c r="AY161" s="205" t="s">
        <v>120</v>
      </c>
    </row>
    <row r="162" spans="2:65" s="1" customFormat="1" ht="22.5" customHeight="1">
      <c r="B162" s="34"/>
      <c r="C162" s="208" t="s">
        <v>272</v>
      </c>
      <c r="D162" s="208" t="s">
        <v>161</v>
      </c>
      <c r="E162" s="209" t="s">
        <v>273</v>
      </c>
      <c r="F162" s="210" t="s">
        <v>274</v>
      </c>
      <c r="G162" s="211" t="s">
        <v>275</v>
      </c>
      <c r="H162" s="212">
        <v>6.718</v>
      </c>
      <c r="I162" s="213"/>
      <c r="J162" s="214">
        <f>ROUND(I162*H162,2)</f>
        <v>0</v>
      </c>
      <c r="K162" s="210" t="s">
        <v>126</v>
      </c>
      <c r="L162" s="215"/>
      <c r="M162" s="216" t="s">
        <v>22</v>
      </c>
      <c r="N162" s="217" t="s">
        <v>46</v>
      </c>
      <c r="O162" s="35"/>
      <c r="P162" s="191">
        <f>O162*H162</f>
        <v>0</v>
      </c>
      <c r="Q162" s="191">
        <v>0.001</v>
      </c>
      <c r="R162" s="191">
        <f>Q162*H162</f>
        <v>0.006718</v>
      </c>
      <c r="S162" s="191">
        <v>0</v>
      </c>
      <c r="T162" s="192">
        <f>S162*H162</f>
        <v>0</v>
      </c>
      <c r="AR162" s="17" t="s">
        <v>165</v>
      </c>
      <c r="AT162" s="17" t="s">
        <v>161</v>
      </c>
      <c r="AU162" s="17" t="s">
        <v>84</v>
      </c>
      <c r="AY162" s="17" t="s">
        <v>120</v>
      </c>
      <c r="BE162" s="193">
        <f>IF(N162="základní",J162,0)</f>
        <v>0</v>
      </c>
      <c r="BF162" s="193">
        <f>IF(N162="snížená",J162,0)</f>
        <v>0</v>
      </c>
      <c r="BG162" s="193">
        <f>IF(N162="zákl. přenesená",J162,0)</f>
        <v>0</v>
      </c>
      <c r="BH162" s="193">
        <f>IF(N162="sníž. přenesená",J162,0)</f>
        <v>0</v>
      </c>
      <c r="BI162" s="193">
        <f>IF(N162="nulová",J162,0)</f>
        <v>0</v>
      </c>
      <c r="BJ162" s="17" t="s">
        <v>23</v>
      </c>
      <c r="BK162" s="193">
        <f>ROUND(I162*H162,2)</f>
        <v>0</v>
      </c>
      <c r="BL162" s="17" t="s">
        <v>127</v>
      </c>
      <c r="BM162" s="17" t="s">
        <v>276</v>
      </c>
    </row>
    <row r="163" spans="2:51" s="11" customFormat="1" ht="13.5">
      <c r="B163" s="194"/>
      <c r="C163" s="195"/>
      <c r="D163" s="206" t="s">
        <v>129</v>
      </c>
      <c r="E163" s="218" t="s">
        <v>22</v>
      </c>
      <c r="F163" s="219" t="s">
        <v>277</v>
      </c>
      <c r="G163" s="195"/>
      <c r="H163" s="220">
        <v>6.718</v>
      </c>
      <c r="I163" s="200"/>
      <c r="J163" s="195"/>
      <c r="K163" s="195"/>
      <c r="L163" s="201"/>
      <c r="M163" s="202"/>
      <c r="N163" s="203"/>
      <c r="O163" s="203"/>
      <c r="P163" s="203"/>
      <c r="Q163" s="203"/>
      <c r="R163" s="203"/>
      <c r="S163" s="203"/>
      <c r="T163" s="204"/>
      <c r="AT163" s="205" t="s">
        <v>129</v>
      </c>
      <c r="AU163" s="205" t="s">
        <v>84</v>
      </c>
      <c r="AV163" s="11" t="s">
        <v>84</v>
      </c>
      <c r="AW163" s="11" t="s">
        <v>38</v>
      </c>
      <c r="AX163" s="11" t="s">
        <v>75</v>
      </c>
      <c r="AY163" s="205" t="s">
        <v>120</v>
      </c>
    </row>
    <row r="164" spans="2:51" s="12" customFormat="1" ht="13.5">
      <c r="B164" s="221"/>
      <c r="C164" s="222"/>
      <c r="D164" s="196" t="s">
        <v>129</v>
      </c>
      <c r="E164" s="223" t="s">
        <v>22</v>
      </c>
      <c r="F164" s="224" t="s">
        <v>278</v>
      </c>
      <c r="G164" s="222"/>
      <c r="H164" s="225">
        <v>6.718</v>
      </c>
      <c r="I164" s="226"/>
      <c r="J164" s="222"/>
      <c r="K164" s="222"/>
      <c r="L164" s="227"/>
      <c r="M164" s="228"/>
      <c r="N164" s="229"/>
      <c r="O164" s="229"/>
      <c r="P164" s="229"/>
      <c r="Q164" s="229"/>
      <c r="R164" s="229"/>
      <c r="S164" s="229"/>
      <c r="T164" s="230"/>
      <c r="AT164" s="231" t="s">
        <v>129</v>
      </c>
      <c r="AU164" s="231" t="s">
        <v>84</v>
      </c>
      <c r="AV164" s="12" t="s">
        <v>127</v>
      </c>
      <c r="AW164" s="12" t="s">
        <v>38</v>
      </c>
      <c r="AX164" s="12" t="s">
        <v>23</v>
      </c>
      <c r="AY164" s="231" t="s">
        <v>120</v>
      </c>
    </row>
    <row r="165" spans="2:65" s="1" customFormat="1" ht="22.5" customHeight="1">
      <c r="B165" s="34"/>
      <c r="C165" s="208" t="s">
        <v>279</v>
      </c>
      <c r="D165" s="208" t="s">
        <v>161</v>
      </c>
      <c r="E165" s="209" t="s">
        <v>280</v>
      </c>
      <c r="F165" s="210" t="s">
        <v>281</v>
      </c>
      <c r="G165" s="211" t="s">
        <v>140</v>
      </c>
      <c r="H165" s="212">
        <v>20.153</v>
      </c>
      <c r="I165" s="213"/>
      <c r="J165" s="214">
        <f>ROUND(I165*H165,2)</f>
        <v>0</v>
      </c>
      <c r="K165" s="210" t="s">
        <v>22</v>
      </c>
      <c r="L165" s="215"/>
      <c r="M165" s="216" t="s">
        <v>22</v>
      </c>
      <c r="N165" s="217" t="s">
        <v>46</v>
      </c>
      <c r="O165" s="35"/>
      <c r="P165" s="191">
        <f>O165*H165</f>
        <v>0</v>
      </c>
      <c r="Q165" s="191">
        <v>0</v>
      </c>
      <c r="R165" s="191">
        <f>Q165*H165</f>
        <v>0</v>
      </c>
      <c r="S165" s="191">
        <v>0</v>
      </c>
      <c r="T165" s="192">
        <f>S165*H165</f>
        <v>0</v>
      </c>
      <c r="AR165" s="17" t="s">
        <v>165</v>
      </c>
      <c r="AT165" s="17" t="s">
        <v>161</v>
      </c>
      <c r="AU165" s="17" t="s">
        <v>84</v>
      </c>
      <c r="AY165" s="17" t="s">
        <v>120</v>
      </c>
      <c r="BE165" s="193">
        <f>IF(N165="základní",J165,0)</f>
        <v>0</v>
      </c>
      <c r="BF165" s="193">
        <f>IF(N165="snížená",J165,0)</f>
        <v>0</v>
      </c>
      <c r="BG165" s="193">
        <f>IF(N165="zákl. přenesená",J165,0)</f>
        <v>0</v>
      </c>
      <c r="BH165" s="193">
        <f>IF(N165="sníž. přenesená",J165,0)</f>
        <v>0</v>
      </c>
      <c r="BI165" s="193">
        <f>IF(N165="nulová",J165,0)</f>
        <v>0</v>
      </c>
      <c r="BJ165" s="17" t="s">
        <v>23</v>
      </c>
      <c r="BK165" s="193">
        <f>ROUND(I165*H165,2)</f>
        <v>0</v>
      </c>
      <c r="BL165" s="17" t="s">
        <v>127</v>
      </c>
      <c r="BM165" s="17" t="s">
        <v>282</v>
      </c>
    </row>
    <row r="166" spans="2:47" s="1" customFormat="1" ht="27">
      <c r="B166" s="34"/>
      <c r="C166" s="56"/>
      <c r="D166" s="206" t="s">
        <v>144</v>
      </c>
      <c r="E166" s="56"/>
      <c r="F166" s="207" t="s">
        <v>251</v>
      </c>
      <c r="G166" s="56"/>
      <c r="H166" s="56"/>
      <c r="I166" s="152"/>
      <c r="J166" s="56"/>
      <c r="K166" s="56"/>
      <c r="L166" s="54"/>
      <c r="M166" s="71"/>
      <c r="N166" s="35"/>
      <c r="O166" s="35"/>
      <c r="P166" s="35"/>
      <c r="Q166" s="35"/>
      <c r="R166" s="35"/>
      <c r="S166" s="35"/>
      <c r="T166" s="72"/>
      <c r="AT166" s="17" t="s">
        <v>144</v>
      </c>
      <c r="AU166" s="17" t="s">
        <v>84</v>
      </c>
    </row>
    <row r="167" spans="2:51" s="11" customFormat="1" ht="13.5">
      <c r="B167" s="194"/>
      <c r="C167" s="195"/>
      <c r="D167" s="206" t="s">
        <v>129</v>
      </c>
      <c r="E167" s="218" t="s">
        <v>22</v>
      </c>
      <c r="F167" s="219" t="s">
        <v>283</v>
      </c>
      <c r="G167" s="195"/>
      <c r="H167" s="220">
        <v>20.153</v>
      </c>
      <c r="I167" s="200"/>
      <c r="J167" s="195"/>
      <c r="K167" s="195"/>
      <c r="L167" s="201"/>
      <c r="M167" s="202"/>
      <c r="N167" s="203"/>
      <c r="O167" s="203"/>
      <c r="P167" s="203"/>
      <c r="Q167" s="203"/>
      <c r="R167" s="203"/>
      <c r="S167" s="203"/>
      <c r="T167" s="204"/>
      <c r="AT167" s="205" t="s">
        <v>129</v>
      </c>
      <c r="AU167" s="205" t="s">
        <v>84</v>
      </c>
      <c r="AV167" s="11" t="s">
        <v>84</v>
      </c>
      <c r="AW167" s="11" t="s">
        <v>38</v>
      </c>
      <c r="AX167" s="11" t="s">
        <v>75</v>
      </c>
      <c r="AY167" s="205" t="s">
        <v>120</v>
      </c>
    </row>
    <row r="168" spans="2:63" s="10" customFormat="1" ht="29.85" customHeight="1">
      <c r="B168" s="165"/>
      <c r="C168" s="166"/>
      <c r="D168" s="179" t="s">
        <v>74</v>
      </c>
      <c r="E168" s="180" t="s">
        <v>147</v>
      </c>
      <c r="F168" s="180" t="s">
        <v>80</v>
      </c>
      <c r="G168" s="166"/>
      <c r="H168" s="166"/>
      <c r="I168" s="169"/>
      <c r="J168" s="181">
        <f>BK168</f>
        <v>0</v>
      </c>
      <c r="K168" s="166"/>
      <c r="L168" s="171"/>
      <c r="M168" s="172"/>
      <c r="N168" s="173"/>
      <c r="O168" s="173"/>
      <c r="P168" s="174">
        <f>SUM(P169:P212)</f>
        <v>0</v>
      </c>
      <c r="Q168" s="173"/>
      <c r="R168" s="174">
        <f>SUM(R169:R212)</f>
        <v>52.0602042</v>
      </c>
      <c r="S168" s="173"/>
      <c r="T168" s="175">
        <f>SUM(T169:T212)</f>
        <v>32</v>
      </c>
      <c r="AR168" s="176" t="s">
        <v>23</v>
      </c>
      <c r="AT168" s="177" t="s">
        <v>74</v>
      </c>
      <c r="AU168" s="177" t="s">
        <v>23</v>
      </c>
      <c r="AY168" s="176" t="s">
        <v>120</v>
      </c>
      <c r="BK168" s="178">
        <f>SUM(BK169:BK212)</f>
        <v>0</v>
      </c>
    </row>
    <row r="169" spans="2:65" s="1" customFormat="1" ht="22.5" customHeight="1">
      <c r="B169" s="34"/>
      <c r="C169" s="182" t="s">
        <v>284</v>
      </c>
      <c r="D169" s="182" t="s">
        <v>122</v>
      </c>
      <c r="E169" s="183" t="s">
        <v>285</v>
      </c>
      <c r="F169" s="184" t="s">
        <v>286</v>
      </c>
      <c r="G169" s="185" t="s">
        <v>125</v>
      </c>
      <c r="H169" s="186">
        <v>1600</v>
      </c>
      <c r="I169" s="187"/>
      <c r="J169" s="188">
        <f>ROUND(I169*H169,2)</f>
        <v>0</v>
      </c>
      <c r="K169" s="184" t="s">
        <v>22</v>
      </c>
      <c r="L169" s="54"/>
      <c r="M169" s="189" t="s">
        <v>22</v>
      </c>
      <c r="N169" s="190" t="s">
        <v>46</v>
      </c>
      <c r="O169" s="35"/>
      <c r="P169" s="191">
        <f>O169*H169</f>
        <v>0</v>
      </c>
      <c r="Q169" s="191">
        <v>0</v>
      </c>
      <c r="R169" s="191">
        <f>Q169*H169</f>
        <v>0</v>
      </c>
      <c r="S169" s="191">
        <v>0</v>
      </c>
      <c r="T169" s="192">
        <f>S169*H169</f>
        <v>0</v>
      </c>
      <c r="AR169" s="17" t="s">
        <v>127</v>
      </c>
      <c r="AT169" s="17" t="s">
        <v>122</v>
      </c>
      <c r="AU169" s="17" t="s">
        <v>84</v>
      </c>
      <c r="AY169" s="17" t="s">
        <v>120</v>
      </c>
      <c r="BE169" s="193">
        <f>IF(N169="základní",J169,0)</f>
        <v>0</v>
      </c>
      <c r="BF169" s="193">
        <f>IF(N169="snížená",J169,0)</f>
        <v>0</v>
      </c>
      <c r="BG169" s="193">
        <f>IF(N169="zákl. přenesená",J169,0)</f>
        <v>0</v>
      </c>
      <c r="BH169" s="193">
        <f>IF(N169="sníž. přenesená",J169,0)</f>
        <v>0</v>
      </c>
      <c r="BI169" s="193">
        <f>IF(N169="nulová",J169,0)</f>
        <v>0</v>
      </c>
      <c r="BJ169" s="17" t="s">
        <v>23</v>
      </c>
      <c r="BK169" s="193">
        <f>ROUND(I169*H169,2)</f>
        <v>0</v>
      </c>
      <c r="BL169" s="17" t="s">
        <v>127</v>
      </c>
      <c r="BM169" s="17" t="s">
        <v>287</v>
      </c>
    </row>
    <row r="170" spans="2:51" s="11" customFormat="1" ht="13.5">
      <c r="B170" s="194"/>
      <c r="C170" s="195"/>
      <c r="D170" s="196" t="s">
        <v>129</v>
      </c>
      <c r="E170" s="197" t="s">
        <v>22</v>
      </c>
      <c r="F170" s="198" t="s">
        <v>288</v>
      </c>
      <c r="G170" s="195"/>
      <c r="H170" s="199">
        <v>1600</v>
      </c>
      <c r="I170" s="200"/>
      <c r="J170" s="195"/>
      <c r="K170" s="195"/>
      <c r="L170" s="201"/>
      <c r="M170" s="202"/>
      <c r="N170" s="203"/>
      <c r="O170" s="203"/>
      <c r="P170" s="203"/>
      <c r="Q170" s="203"/>
      <c r="R170" s="203"/>
      <c r="S170" s="203"/>
      <c r="T170" s="204"/>
      <c r="AT170" s="205" t="s">
        <v>129</v>
      </c>
      <c r="AU170" s="205" t="s">
        <v>84</v>
      </c>
      <c r="AV170" s="11" t="s">
        <v>84</v>
      </c>
      <c r="AW170" s="11" t="s">
        <v>38</v>
      </c>
      <c r="AX170" s="11" t="s">
        <v>23</v>
      </c>
      <c r="AY170" s="205" t="s">
        <v>120</v>
      </c>
    </row>
    <row r="171" spans="2:65" s="1" customFormat="1" ht="22.5" customHeight="1">
      <c r="B171" s="34"/>
      <c r="C171" s="182" t="s">
        <v>289</v>
      </c>
      <c r="D171" s="182" t="s">
        <v>122</v>
      </c>
      <c r="E171" s="183" t="s">
        <v>290</v>
      </c>
      <c r="F171" s="184" t="s">
        <v>286</v>
      </c>
      <c r="G171" s="185" t="s">
        <v>125</v>
      </c>
      <c r="H171" s="186">
        <v>1777.5</v>
      </c>
      <c r="I171" s="187"/>
      <c r="J171" s="188">
        <f>ROUND(I171*H171,2)</f>
        <v>0</v>
      </c>
      <c r="K171" s="184" t="s">
        <v>22</v>
      </c>
      <c r="L171" s="54"/>
      <c r="M171" s="189" t="s">
        <v>22</v>
      </c>
      <c r="N171" s="190" t="s">
        <v>46</v>
      </c>
      <c r="O171" s="35"/>
      <c r="P171" s="191">
        <f>O171*H171</f>
        <v>0</v>
      </c>
      <c r="Q171" s="191">
        <v>0</v>
      </c>
      <c r="R171" s="191">
        <f>Q171*H171</f>
        <v>0</v>
      </c>
      <c r="S171" s="191">
        <v>0</v>
      </c>
      <c r="T171" s="192">
        <f>S171*H171</f>
        <v>0</v>
      </c>
      <c r="AR171" s="17" t="s">
        <v>127</v>
      </c>
      <c r="AT171" s="17" t="s">
        <v>122</v>
      </c>
      <c r="AU171" s="17" t="s">
        <v>84</v>
      </c>
      <c r="AY171" s="17" t="s">
        <v>120</v>
      </c>
      <c r="BE171" s="193">
        <f>IF(N171="základní",J171,0)</f>
        <v>0</v>
      </c>
      <c r="BF171" s="193">
        <f>IF(N171="snížená",J171,0)</f>
        <v>0</v>
      </c>
      <c r="BG171" s="193">
        <f>IF(N171="zákl. přenesená",J171,0)</f>
        <v>0</v>
      </c>
      <c r="BH171" s="193">
        <f>IF(N171="sníž. přenesená",J171,0)</f>
        <v>0</v>
      </c>
      <c r="BI171" s="193">
        <f>IF(N171="nulová",J171,0)</f>
        <v>0</v>
      </c>
      <c r="BJ171" s="17" t="s">
        <v>23</v>
      </c>
      <c r="BK171" s="193">
        <f>ROUND(I171*H171,2)</f>
        <v>0</v>
      </c>
      <c r="BL171" s="17" t="s">
        <v>127</v>
      </c>
      <c r="BM171" s="17" t="s">
        <v>291</v>
      </c>
    </row>
    <row r="172" spans="2:51" s="11" customFormat="1" ht="13.5">
      <c r="B172" s="194"/>
      <c r="C172" s="195"/>
      <c r="D172" s="196" t="s">
        <v>129</v>
      </c>
      <c r="E172" s="197" t="s">
        <v>22</v>
      </c>
      <c r="F172" s="198" t="s">
        <v>292</v>
      </c>
      <c r="G172" s="195"/>
      <c r="H172" s="199">
        <v>1777.5</v>
      </c>
      <c r="I172" s="200"/>
      <c r="J172" s="195"/>
      <c r="K172" s="195"/>
      <c r="L172" s="201"/>
      <c r="M172" s="202"/>
      <c r="N172" s="203"/>
      <c r="O172" s="203"/>
      <c r="P172" s="203"/>
      <c r="Q172" s="203"/>
      <c r="R172" s="203"/>
      <c r="S172" s="203"/>
      <c r="T172" s="204"/>
      <c r="AT172" s="205" t="s">
        <v>129</v>
      </c>
      <c r="AU172" s="205" t="s">
        <v>84</v>
      </c>
      <c r="AV172" s="11" t="s">
        <v>84</v>
      </c>
      <c r="AW172" s="11" t="s">
        <v>38</v>
      </c>
      <c r="AX172" s="11" t="s">
        <v>23</v>
      </c>
      <c r="AY172" s="205" t="s">
        <v>120</v>
      </c>
    </row>
    <row r="173" spans="2:65" s="1" customFormat="1" ht="22.5" customHeight="1">
      <c r="B173" s="34"/>
      <c r="C173" s="182" t="s">
        <v>293</v>
      </c>
      <c r="D173" s="182" t="s">
        <v>122</v>
      </c>
      <c r="E173" s="183" t="s">
        <v>294</v>
      </c>
      <c r="F173" s="184" t="s">
        <v>295</v>
      </c>
      <c r="G173" s="185" t="s">
        <v>125</v>
      </c>
      <c r="H173" s="186">
        <v>102.16</v>
      </c>
      <c r="I173" s="187"/>
      <c r="J173" s="188">
        <f>ROUND(I173*H173,2)</f>
        <v>0</v>
      </c>
      <c r="K173" s="184" t="s">
        <v>22</v>
      </c>
      <c r="L173" s="54"/>
      <c r="M173" s="189" t="s">
        <v>22</v>
      </c>
      <c r="N173" s="190" t="s">
        <v>46</v>
      </c>
      <c r="O173" s="35"/>
      <c r="P173" s="191">
        <f>O173*H173</f>
        <v>0</v>
      </c>
      <c r="Q173" s="191">
        <v>0</v>
      </c>
      <c r="R173" s="191">
        <f>Q173*H173</f>
        <v>0</v>
      </c>
      <c r="S173" s="191">
        <v>0</v>
      </c>
      <c r="T173" s="192">
        <f>S173*H173</f>
        <v>0</v>
      </c>
      <c r="AR173" s="17" t="s">
        <v>127</v>
      </c>
      <c r="AT173" s="17" t="s">
        <v>122</v>
      </c>
      <c r="AU173" s="17" t="s">
        <v>84</v>
      </c>
      <c r="AY173" s="17" t="s">
        <v>120</v>
      </c>
      <c r="BE173" s="193">
        <f>IF(N173="základní",J173,0)</f>
        <v>0</v>
      </c>
      <c r="BF173" s="193">
        <f>IF(N173="snížená",J173,0)</f>
        <v>0</v>
      </c>
      <c r="BG173" s="193">
        <f>IF(N173="zákl. přenesená",J173,0)</f>
        <v>0</v>
      </c>
      <c r="BH173" s="193">
        <f>IF(N173="sníž. přenesená",J173,0)</f>
        <v>0</v>
      </c>
      <c r="BI173" s="193">
        <f>IF(N173="nulová",J173,0)</f>
        <v>0</v>
      </c>
      <c r="BJ173" s="17" t="s">
        <v>23</v>
      </c>
      <c r="BK173" s="193">
        <f>ROUND(I173*H173,2)</f>
        <v>0</v>
      </c>
      <c r="BL173" s="17" t="s">
        <v>127</v>
      </c>
      <c r="BM173" s="17" t="s">
        <v>296</v>
      </c>
    </row>
    <row r="174" spans="2:47" s="1" customFormat="1" ht="27">
      <c r="B174" s="34"/>
      <c r="C174" s="56"/>
      <c r="D174" s="206" t="s">
        <v>144</v>
      </c>
      <c r="E174" s="56"/>
      <c r="F174" s="207" t="s">
        <v>297</v>
      </c>
      <c r="G174" s="56"/>
      <c r="H174" s="56"/>
      <c r="I174" s="152"/>
      <c r="J174" s="56"/>
      <c r="K174" s="56"/>
      <c r="L174" s="54"/>
      <c r="M174" s="71"/>
      <c r="N174" s="35"/>
      <c r="O174" s="35"/>
      <c r="P174" s="35"/>
      <c r="Q174" s="35"/>
      <c r="R174" s="35"/>
      <c r="S174" s="35"/>
      <c r="T174" s="72"/>
      <c r="AT174" s="17" t="s">
        <v>144</v>
      </c>
      <c r="AU174" s="17" t="s">
        <v>84</v>
      </c>
    </row>
    <row r="175" spans="2:51" s="11" customFormat="1" ht="13.5">
      <c r="B175" s="194"/>
      <c r="C175" s="195"/>
      <c r="D175" s="196" t="s">
        <v>129</v>
      </c>
      <c r="E175" s="197" t="s">
        <v>22</v>
      </c>
      <c r="F175" s="198" t="s">
        <v>298</v>
      </c>
      <c r="G175" s="195"/>
      <c r="H175" s="199">
        <v>102.16</v>
      </c>
      <c r="I175" s="200"/>
      <c r="J175" s="195"/>
      <c r="K175" s="195"/>
      <c r="L175" s="201"/>
      <c r="M175" s="202"/>
      <c r="N175" s="203"/>
      <c r="O175" s="203"/>
      <c r="P175" s="203"/>
      <c r="Q175" s="203"/>
      <c r="R175" s="203"/>
      <c r="S175" s="203"/>
      <c r="T175" s="204"/>
      <c r="AT175" s="205" t="s">
        <v>129</v>
      </c>
      <c r="AU175" s="205" t="s">
        <v>84</v>
      </c>
      <c r="AV175" s="11" t="s">
        <v>84</v>
      </c>
      <c r="AW175" s="11" t="s">
        <v>38</v>
      </c>
      <c r="AX175" s="11" t="s">
        <v>23</v>
      </c>
      <c r="AY175" s="205" t="s">
        <v>120</v>
      </c>
    </row>
    <row r="176" spans="2:65" s="1" customFormat="1" ht="31.5" customHeight="1">
      <c r="B176" s="34"/>
      <c r="C176" s="182" t="s">
        <v>299</v>
      </c>
      <c r="D176" s="182" t="s">
        <v>122</v>
      </c>
      <c r="E176" s="183" t="s">
        <v>300</v>
      </c>
      <c r="F176" s="184" t="s">
        <v>301</v>
      </c>
      <c r="G176" s="185" t="s">
        <v>125</v>
      </c>
      <c r="H176" s="186">
        <v>1600</v>
      </c>
      <c r="I176" s="187"/>
      <c r="J176" s="188">
        <f>ROUND(I176*H176,2)</f>
        <v>0</v>
      </c>
      <c r="K176" s="184" t="s">
        <v>126</v>
      </c>
      <c r="L176" s="54"/>
      <c r="M176" s="189" t="s">
        <v>22</v>
      </c>
      <c r="N176" s="190" t="s">
        <v>46</v>
      </c>
      <c r="O176" s="35"/>
      <c r="P176" s="191">
        <f>O176*H176</f>
        <v>0</v>
      </c>
      <c r="Q176" s="191">
        <v>0</v>
      </c>
      <c r="R176" s="191">
        <f>Q176*H176</f>
        <v>0</v>
      </c>
      <c r="S176" s="191">
        <v>0</v>
      </c>
      <c r="T176" s="192">
        <f>S176*H176</f>
        <v>0</v>
      </c>
      <c r="AR176" s="17" t="s">
        <v>127</v>
      </c>
      <c r="AT176" s="17" t="s">
        <v>122</v>
      </c>
      <c r="AU176" s="17" t="s">
        <v>84</v>
      </c>
      <c r="AY176" s="17" t="s">
        <v>120</v>
      </c>
      <c r="BE176" s="193">
        <f>IF(N176="základní",J176,0)</f>
        <v>0</v>
      </c>
      <c r="BF176" s="193">
        <f>IF(N176="snížená",J176,0)</f>
        <v>0</v>
      </c>
      <c r="BG176" s="193">
        <f>IF(N176="zákl. přenesená",J176,0)</f>
        <v>0</v>
      </c>
      <c r="BH176" s="193">
        <f>IF(N176="sníž. přenesená",J176,0)</f>
        <v>0</v>
      </c>
      <c r="BI176" s="193">
        <f>IF(N176="nulová",J176,0)</f>
        <v>0</v>
      </c>
      <c r="BJ176" s="17" t="s">
        <v>23</v>
      </c>
      <c r="BK176" s="193">
        <f>ROUND(I176*H176,2)</f>
        <v>0</v>
      </c>
      <c r="BL176" s="17" t="s">
        <v>127</v>
      </c>
      <c r="BM176" s="17" t="s">
        <v>302</v>
      </c>
    </row>
    <row r="177" spans="2:51" s="11" customFormat="1" ht="13.5">
      <c r="B177" s="194"/>
      <c r="C177" s="195"/>
      <c r="D177" s="196" t="s">
        <v>129</v>
      </c>
      <c r="E177" s="197" t="s">
        <v>22</v>
      </c>
      <c r="F177" s="198" t="s">
        <v>288</v>
      </c>
      <c r="G177" s="195"/>
      <c r="H177" s="199">
        <v>1600</v>
      </c>
      <c r="I177" s="200"/>
      <c r="J177" s="195"/>
      <c r="K177" s="195"/>
      <c r="L177" s="201"/>
      <c r="M177" s="202"/>
      <c r="N177" s="203"/>
      <c r="O177" s="203"/>
      <c r="P177" s="203"/>
      <c r="Q177" s="203"/>
      <c r="R177" s="203"/>
      <c r="S177" s="203"/>
      <c r="T177" s="204"/>
      <c r="AT177" s="205" t="s">
        <v>129</v>
      </c>
      <c r="AU177" s="205" t="s">
        <v>84</v>
      </c>
      <c r="AV177" s="11" t="s">
        <v>84</v>
      </c>
      <c r="AW177" s="11" t="s">
        <v>38</v>
      </c>
      <c r="AX177" s="11" t="s">
        <v>23</v>
      </c>
      <c r="AY177" s="205" t="s">
        <v>120</v>
      </c>
    </row>
    <row r="178" spans="2:65" s="1" customFormat="1" ht="22.5" customHeight="1">
      <c r="B178" s="34"/>
      <c r="C178" s="182" t="s">
        <v>303</v>
      </c>
      <c r="D178" s="182" t="s">
        <v>122</v>
      </c>
      <c r="E178" s="183" t="s">
        <v>304</v>
      </c>
      <c r="F178" s="184" t="s">
        <v>305</v>
      </c>
      <c r="G178" s="185" t="s">
        <v>125</v>
      </c>
      <c r="H178" s="186">
        <v>1600</v>
      </c>
      <c r="I178" s="187"/>
      <c r="J178" s="188">
        <f>ROUND(I178*H178,2)</f>
        <v>0</v>
      </c>
      <c r="K178" s="184" t="s">
        <v>126</v>
      </c>
      <c r="L178" s="54"/>
      <c r="M178" s="189" t="s">
        <v>22</v>
      </c>
      <c r="N178" s="190" t="s">
        <v>46</v>
      </c>
      <c r="O178" s="35"/>
      <c r="P178" s="191">
        <f>O178*H178</f>
        <v>0</v>
      </c>
      <c r="Q178" s="191">
        <v>0.00034</v>
      </c>
      <c r="R178" s="191">
        <f>Q178*H178</f>
        <v>0.544</v>
      </c>
      <c r="S178" s="191">
        <v>0</v>
      </c>
      <c r="T178" s="192">
        <f>S178*H178</f>
        <v>0</v>
      </c>
      <c r="AR178" s="17" t="s">
        <v>127</v>
      </c>
      <c r="AT178" s="17" t="s">
        <v>122</v>
      </c>
      <c r="AU178" s="17" t="s">
        <v>84</v>
      </c>
      <c r="AY178" s="17" t="s">
        <v>120</v>
      </c>
      <c r="BE178" s="193">
        <f>IF(N178="základní",J178,0)</f>
        <v>0</v>
      </c>
      <c r="BF178" s="193">
        <f>IF(N178="snížená",J178,0)</f>
        <v>0</v>
      </c>
      <c r="BG178" s="193">
        <f>IF(N178="zákl. přenesená",J178,0)</f>
        <v>0</v>
      </c>
      <c r="BH178" s="193">
        <f>IF(N178="sníž. přenesená",J178,0)</f>
        <v>0</v>
      </c>
      <c r="BI178" s="193">
        <f>IF(N178="nulová",J178,0)</f>
        <v>0</v>
      </c>
      <c r="BJ178" s="17" t="s">
        <v>23</v>
      </c>
      <c r="BK178" s="193">
        <f>ROUND(I178*H178,2)</f>
        <v>0</v>
      </c>
      <c r="BL178" s="17" t="s">
        <v>127</v>
      </c>
      <c r="BM178" s="17" t="s">
        <v>306</v>
      </c>
    </row>
    <row r="179" spans="2:47" s="1" customFormat="1" ht="40.5">
      <c r="B179" s="34"/>
      <c r="C179" s="56"/>
      <c r="D179" s="206" t="s">
        <v>142</v>
      </c>
      <c r="E179" s="56"/>
      <c r="F179" s="207" t="s">
        <v>307</v>
      </c>
      <c r="G179" s="56"/>
      <c r="H179" s="56"/>
      <c r="I179" s="152"/>
      <c r="J179" s="56"/>
      <c r="K179" s="56"/>
      <c r="L179" s="54"/>
      <c r="M179" s="71"/>
      <c r="N179" s="35"/>
      <c r="O179" s="35"/>
      <c r="P179" s="35"/>
      <c r="Q179" s="35"/>
      <c r="R179" s="35"/>
      <c r="S179" s="35"/>
      <c r="T179" s="72"/>
      <c r="AT179" s="17" t="s">
        <v>142</v>
      </c>
      <c r="AU179" s="17" t="s">
        <v>84</v>
      </c>
    </row>
    <row r="180" spans="2:51" s="11" customFormat="1" ht="13.5">
      <c r="B180" s="194"/>
      <c r="C180" s="195"/>
      <c r="D180" s="196" t="s">
        <v>129</v>
      </c>
      <c r="E180" s="197" t="s">
        <v>22</v>
      </c>
      <c r="F180" s="198" t="s">
        <v>288</v>
      </c>
      <c r="G180" s="195"/>
      <c r="H180" s="199">
        <v>1600</v>
      </c>
      <c r="I180" s="200"/>
      <c r="J180" s="195"/>
      <c r="K180" s="195"/>
      <c r="L180" s="201"/>
      <c r="M180" s="202"/>
      <c r="N180" s="203"/>
      <c r="O180" s="203"/>
      <c r="P180" s="203"/>
      <c r="Q180" s="203"/>
      <c r="R180" s="203"/>
      <c r="S180" s="203"/>
      <c r="T180" s="204"/>
      <c r="AT180" s="205" t="s">
        <v>129</v>
      </c>
      <c r="AU180" s="205" t="s">
        <v>84</v>
      </c>
      <c r="AV180" s="11" t="s">
        <v>84</v>
      </c>
      <c r="AW180" s="11" t="s">
        <v>38</v>
      </c>
      <c r="AX180" s="11" t="s">
        <v>23</v>
      </c>
      <c r="AY180" s="205" t="s">
        <v>120</v>
      </c>
    </row>
    <row r="181" spans="2:65" s="1" customFormat="1" ht="31.5" customHeight="1">
      <c r="B181" s="34"/>
      <c r="C181" s="182" t="s">
        <v>308</v>
      </c>
      <c r="D181" s="182" t="s">
        <v>122</v>
      </c>
      <c r="E181" s="183" t="s">
        <v>309</v>
      </c>
      <c r="F181" s="184" t="s">
        <v>310</v>
      </c>
      <c r="G181" s="185" t="s">
        <v>125</v>
      </c>
      <c r="H181" s="186">
        <v>1600</v>
      </c>
      <c r="I181" s="187"/>
      <c r="J181" s="188">
        <f>ROUND(I181*H181,2)</f>
        <v>0</v>
      </c>
      <c r="K181" s="184" t="s">
        <v>126</v>
      </c>
      <c r="L181" s="54"/>
      <c r="M181" s="189" t="s">
        <v>22</v>
      </c>
      <c r="N181" s="190" t="s">
        <v>46</v>
      </c>
      <c r="O181" s="35"/>
      <c r="P181" s="191">
        <f>O181*H181</f>
        <v>0</v>
      </c>
      <c r="Q181" s="191">
        <v>0.00061</v>
      </c>
      <c r="R181" s="191">
        <f>Q181*H181</f>
        <v>0.976</v>
      </c>
      <c r="S181" s="191">
        <v>0</v>
      </c>
      <c r="T181" s="192">
        <f>S181*H181</f>
        <v>0</v>
      </c>
      <c r="AR181" s="17" t="s">
        <v>127</v>
      </c>
      <c r="AT181" s="17" t="s">
        <v>122</v>
      </c>
      <c r="AU181" s="17" t="s">
        <v>84</v>
      </c>
      <c r="AY181" s="17" t="s">
        <v>120</v>
      </c>
      <c r="BE181" s="193">
        <f>IF(N181="základní",J181,0)</f>
        <v>0</v>
      </c>
      <c r="BF181" s="193">
        <f>IF(N181="snížená",J181,0)</f>
        <v>0</v>
      </c>
      <c r="BG181" s="193">
        <f>IF(N181="zákl. přenesená",J181,0)</f>
        <v>0</v>
      </c>
      <c r="BH181" s="193">
        <f>IF(N181="sníž. přenesená",J181,0)</f>
        <v>0</v>
      </c>
      <c r="BI181" s="193">
        <f>IF(N181="nulová",J181,0)</f>
        <v>0</v>
      </c>
      <c r="BJ181" s="17" t="s">
        <v>23</v>
      </c>
      <c r="BK181" s="193">
        <f>ROUND(I181*H181,2)</f>
        <v>0</v>
      </c>
      <c r="BL181" s="17" t="s">
        <v>127</v>
      </c>
      <c r="BM181" s="17" t="s">
        <v>311</v>
      </c>
    </row>
    <row r="182" spans="2:51" s="11" customFormat="1" ht="13.5">
      <c r="B182" s="194"/>
      <c r="C182" s="195"/>
      <c r="D182" s="196" t="s">
        <v>129</v>
      </c>
      <c r="E182" s="197" t="s">
        <v>22</v>
      </c>
      <c r="F182" s="198" t="s">
        <v>288</v>
      </c>
      <c r="G182" s="195"/>
      <c r="H182" s="199">
        <v>1600</v>
      </c>
      <c r="I182" s="200"/>
      <c r="J182" s="195"/>
      <c r="K182" s="195"/>
      <c r="L182" s="201"/>
      <c r="M182" s="202"/>
      <c r="N182" s="203"/>
      <c r="O182" s="203"/>
      <c r="P182" s="203"/>
      <c r="Q182" s="203"/>
      <c r="R182" s="203"/>
      <c r="S182" s="203"/>
      <c r="T182" s="204"/>
      <c r="AT182" s="205" t="s">
        <v>129</v>
      </c>
      <c r="AU182" s="205" t="s">
        <v>84</v>
      </c>
      <c r="AV182" s="11" t="s">
        <v>84</v>
      </c>
      <c r="AW182" s="11" t="s">
        <v>38</v>
      </c>
      <c r="AX182" s="11" t="s">
        <v>23</v>
      </c>
      <c r="AY182" s="205" t="s">
        <v>120</v>
      </c>
    </row>
    <row r="183" spans="2:65" s="1" customFormat="1" ht="31.5" customHeight="1">
      <c r="B183" s="34"/>
      <c r="C183" s="182" t="s">
        <v>312</v>
      </c>
      <c r="D183" s="182" t="s">
        <v>122</v>
      </c>
      <c r="E183" s="183" t="s">
        <v>313</v>
      </c>
      <c r="F183" s="184" t="s">
        <v>314</v>
      </c>
      <c r="G183" s="185" t="s">
        <v>125</v>
      </c>
      <c r="H183" s="186">
        <v>1600</v>
      </c>
      <c r="I183" s="187"/>
      <c r="J183" s="188">
        <f>ROUND(I183*H183,2)</f>
        <v>0</v>
      </c>
      <c r="K183" s="184" t="s">
        <v>126</v>
      </c>
      <c r="L183" s="54"/>
      <c r="M183" s="189" t="s">
        <v>22</v>
      </c>
      <c r="N183" s="190" t="s">
        <v>46</v>
      </c>
      <c r="O183" s="35"/>
      <c r="P183" s="191">
        <f>O183*H183</f>
        <v>0</v>
      </c>
      <c r="Q183" s="191">
        <v>0</v>
      </c>
      <c r="R183" s="191">
        <f>Q183*H183</f>
        <v>0</v>
      </c>
      <c r="S183" s="191">
        <v>0</v>
      </c>
      <c r="T183" s="192">
        <f>S183*H183</f>
        <v>0</v>
      </c>
      <c r="AR183" s="17" t="s">
        <v>127</v>
      </c>
      <c r="AT183" s="17" t="s">
        <v>122</v>
      </c>
      <c r="AU183" s="17" t="s">
        <v>84</v>
      </c>
      <c r="AY183" s="17" t="s">
        <v>120</v>
      </c>
      <c r="BE183" s="193">
        <f>IF(N183="základní",J183,0)</f>
        <v>0</v>
      </c>
      <c r="BF183" s="193">
        <f>IF(N183="snížená",J183,0)</f>
        <v>0</v>
      </c>
      <c r="BG183" s="193">
        <f>IF(N183="zákl. přenesená",J183,0)</f>
        <v>0</v>
      </c>
      <c r="BH183" s="193">
        <f>IF(N183="sníž. přenesená",J183,0)</f>
        <v>0</v>
      </c>
      <c r="BI183" s="193">
        <f>IF(N183="nulová",J183,0)</f>
        <v>0</v>
      </c>
      <c r="BJ183" s="17" t="s">
        <v>23</v>
      </c>
      <c r="BK183" s="193">
        <f>ROUND(I183*H183,2)</f>
        <v>0</v>
      </c>
      <c r="BL183" s="17" t="s">
        <v>127</v>
      </c>
      <c r="BM183" s="17" t="s">
        <v>315</v>
      </c>
    </row>
    <row r="184" spans="2:47" s="1" customFormat="1" ht="27">
      <c r="B184" s="34"/>
      <c r="C184" s="56"/>
      <c r="D184" s="206" t="s">
        <v>142</v>
      </c>
      <c r="E184" s="56"/>
      <c r="F184" s="207" t="s">
        <v>316</v>
      </c>
      <c r="G184" s="56"/>
      <c r="H184" s="56"/>
      <c r="I184" s="152"/>
      <c r="J184" s="56"/>
      <c r="K184" s="56"/>
      <c r="L184" s="54"/>
      <c r="M184" s="71"/>
      <c r="N184" s="35"/>
      <c r="O184" s="35"/>
      <c r="P184" s="35"/>
      <c r="Q184" s="35"/>
      <c r="R184" s="35"/>
      <c r="S184" s="35"/>
      <c r="T184" s="72"/>
      <c r="AT184" s="17" t="s">
        <v>142</v>
      </c>
      <c r="AU184" s="17" t="s">
        <v>84</v>
      </c>
    </row>
    <row r="185" spans="2:51" s="11" customFormat="1" ht="13.5">
      <c r="B185" s="194"/>
      <c r="C185" s="195"/>
      <c r="D185" s="196" t="s">
        <v>129</v>
      </c>
      <c r="E185" s="197" t="s">
        <v>22</v>
      </c>
      <c r="F185" s="198" t="s">
        <v>288</v>
      </c>
      <c r="G185" s="195"/>
      <c r="H185" s="199">
        <v>1600</v>
      </c>
      <c r="I185" s="200"/>
      <c r="J185" s="195"/>
      <c r="K185" s="195"/>
      <c r="L185" s="201"/>
      <c r="M185" s="202"/>
      <c r="N185" s="203"/>
      <c r="O185" s="203"/>
      <c r="P185" s="203"/>
      <c r="Q185" s="203"/>
      <c r="R185" s="203"/>
      <c r="S185" s="203"/>
      <c r="T185" s="204"/>
      <c r="AT185" s="205" t="s">
        <v>129</v>
      </c>
      <c r="AU185" s="205" t="s">
        <v>84</v>
      </c>
      <c r="AV185" s="11" t="s">
        <v>84</v>
      </c>
      <c r="AW185" s="11" t="s">
        <v>38</v>
      </c>
      <c r="AX185" s="11" t="s">
        <v>23</v>
      </c>
      <c r="AY185" s="205" t="s">
        <v>120</v>
      </c>
    </row>
    <row r="186" spans="2:65" s="1" customFormat="1" ht="22.5" customHeight="1">
      <c r="B186" s="34"/>
      <c r="C186" s="182" t="s">
        <v>317</v>
      </c>
      <c r="D186" s="182" t="s">
        <v>122</v>
      </c>
      <c r="E186" s="183" t="s">
        <v>318</v>
      </c>
      <c r="F186" s="184" t="s">
        <v>319</v>
      </c>
      <c r="G186" s="185" t="s">
        <v>125</v>
      </c>
      <c r="H186" s="186">
        <v>21</v>
      </c>
      <c r="I186" s="187"/>
      <c r="J186" s="188">
        <f>ROUND(I186*H186,2)</f>
        <v>0</v>
      </c>
      <c r="K186" s="184" t="s">
        <v>126</v>
      </c>
      <c r="L186" s="54"/>
      <c r="M186" s="189" t="s">
        <v>22</v>
      </c>
      <c r="N186" s="190" t="s">
        <v>46</v>
      </c>
      <c r="O186" s="35"/>
      <c r="P186" s="191">
        <f>O186*H186</f>
        <v>0</v>
      </c>
      <c r="Q186" s="191">
        <v>0</v>
      </c>
      <c r="R186" s="191">
        <f>Q186*H186</f>
        <v>0</v>
      </c>
      <c r="S186" s="191">
        <v>0</v>
      </c>
      <c r="T186" s="192">
        <f>S186*H186</f>
        <v>0</v>
      </c>
      <c r="AR186" s="17" t="s">
        <v>127</v>
      </c>
      <c r="AT186" s="17" t="s">
        <v>122</v>
      </c>
      <c r="AU186" s="17" t="s">
        <v>84</v>
      </c>
      <c r="AY186" s="17" t="s">
        <v>120</v>
      </c>
      <c r="BE186" s="193">
        <f>IF(N186="základní",J186,0)</f>
        <v>0</v>
      </c>
      <c r="BF186" s="193">
        <f>IF(N186="snížená",J186,0)</f>
        <v>0</v>
      </c>
      <c r="BG186" s="193">
        <f>IF(N186="zákl. přenesená",J186,0)</f>
        <v>0</v>
      </c>
      <c r="BH186" s="193">
        <f>IF(N186="sníž. přenesená",J186,0)</f>
        <v>0</v>
      </c>
      <c r="BI186" s="193">
        <f>IF(N186="nulová",J186,0)</f>
        <v>0</v>
      </c>
      <c r="BJ186" s="17" t="s">
        <v>23</v>
      </c>
      <c r="BK186" s="193">
        <f>ROUND(I186*H186,2)</f>
        <v>0</v>
      </c>
      <c r="BL186" s="17" t="s">
        <v>127</v>
      </c>
      <c r="BM186" s="17" t="s">
        <v>320</v>
      </c>
    </row>
    <row r="187" spans="2:51" s="11" customFormat="1" ht="13.5">
      <c r="B187" s="194"/>
      <c r="C187" s="195"/>
      <c r="D187" s="196" t="s">
        <v>129</v>
      </c>
      <c r="E187" s="197" t="s">
        <v>22</v>
      </c>
      <c r="F187" s="198" t="s">
        <v>321</v>
      </c>
      <c r="G187" s="195"/>
      <c r="H187" s="199">
        <v>21</v>
      </c>
      <c r="I187" s="200"/>
      <c r="J187" s="195"/>
      <c r="K187" s="195"/>
      <c r="L187" s="201"/>
      <c r="M187" s="202"/>
      <c r="N187" s="203"/>
      <c r="O187" s="203"/>
      <c r="P187" s="203"/>
      <c r="Q187" s="203"/>
      <c r="R187" s="203"/>
      <c r="S187" s="203"/>
      <c r="T187" s="204"/>
      <c r="AT187" s="205" t="s">
        <v>129</v>
      </c>
      <c r="AU187" s="205" t="s">
        <v>84</v>
      </c>
      <c r="AV187" s="11" t="s">
        <v>84</v>
      </c>
      <c r="AW187" s="11" t="s">
        <v>38</v>
      </c>
      <c r="AX187" s="11" t="s">
        <v>23</v>
      </c>
      <c r="AY187" s="205" t="s">
        <v>120</v>
      </c>
    </row>
    <row r="188" spans="2:65" s="1" customFormat="1" ht="44.25" customHeight="1">
      <c r="B188" s="34"/>
      <c r="C188" s="182" t="s">
        <v>322</v>
      </c>
      <c r="D188" s="182" t="s">
        <v>122</v>
      </c>
      <c r="E188" s="183" t="s">
        <v>323</v>
      </c>
      <c r="F188" s="184" t="s">
        <v>324</v>
      </c>
      <c r="G188" s="185" t="s">
        <v>125</v>
      </c>
      <c r="H188" s="186">
        <v>2</v>
      </c>
      <c r="I188" s="187"/>
      <c r="J188" s="188">
        <f>ROUND(I188*H188,2)</f>
        <v>0</v>
      </c>
      <c r="K188" s="184" t="s">
        <v>126</v>
      </c>
      <c r="L188" s="54"/>
      <c r="M188" s="189" t="s">
        <v>22</v>
      </c>
      <c r="N188" s="190" t="s">
        <v>46</v>
      </c>
      <c r="O188" s="35"/>
      <c r="P188" s="191">
        <f>O188*H188</f>
        <v>0</v>
      </c>
      <c r="Q188" s="191">
        <v>0.167</v>
      </c>
      <c r="R188" s="191">
        <f>Q188*H188</f>
        <v>0.334</v>
      </c>
      <c r="S188" s="191">
        <v>0</v>
      </c>
      <c r="T188" s="192">
        <f>S188*H188</f>
        <v>0</v>
      </c>
      <c r="AR188" s="17" t="s">
        <v>127</v>
      </c>
      <c r="AT188" s="17" t="s">
        <v>122</v>
      </c>
      <c r="AU188" s="17" t="s">
        <v>84</v>
      </c>
      <c r="AY188" s="17" t="s">
        <v>120</v>
      </c>
      <c r="BE188" s="193">
        <f>IF(N188="základní",J188,0)</f>
        <v>0</v>
      </c>
      <c r="BF188" s="193">
        <f>IF(N188="snížená",J188,0)</f>
        <v>0</v>
      </c>
      <c r="BG188" s="193">
        <f>IF(N188="zákl. přenesená",J188,0)</f>
        <v>0</v>
      </c>
      <c r="BH188" s="193">
        <f>IF(N188="sníž. přenesená",J188,0)</f>
        <v>0</v>
      </c>
      <c r="BI188" s="193">
        <f>IF(N188="nulová",J188,0)</f>
        <v>0</v>
      </c>
      <c r="BJ188" s="17" t="s">
        <v>23</v>
      </c>
      <c r="BK188" s="193">
        <f>ROUND(I188*H188,2)</f>
        <v>0</v>
      </c>
      <c r="BL188" s="17" t="s">
        <v>127</v>
      </c>
      <c r="BM188" s="17" t="s">
        <v>325</v>
      </c>
    </row>
    <row r="189" spans="2:65" s="1" customFormat="1" ht="57" customHeight="1">
      <c r="B189" s="34"/>
      <c r="C189" s="182" t="s">
        <v>326</v>
      </c>
      <c r="D189" s="182" t="s">
        <v>122</v>
      </c>
      <c r="E189" s="183" t="s">
        <v>327</v>
      </c>
      <c r="F189" s="184" t="s">
        <v>328</v>
      </c>
      <c r="G189" s="185" t="s">
        <v>125</v>
      </c>
      <c r="H189" s="186">
        <v>106.5</v>
      </c>
      <c r="I189" s="187"/>
      <c r="J189" s="188">
        <f>ROUND(I189*H189,2)</f>
        <v>0</v>
      </c>
      <c r="K189" s="184" t="s">
        <v>126</v>
      </c>
      <c r="L189" s="54"/>
      <c r="M189" s="189" t="s">
        <v>22</v>
      </c>
      <c r="N189" s="190" t="s">
        <v>46</v>
      </c>
      <c r="O189" s="35"/>
      <c r="P189" s="191">
        <f>O189*H189</f>
        <v>0</v>
      </c>
      <c r="Q189" s="191">
        <v>0.08425</v>
      </c>
      <c r="R189" s="191">
        <f>Q189*H189</f>
        <v>8.972625</v>
      </c>
      <c r="S189" s="191">
        <v>0</v>
      </c>
      <c r="T189" s="192">
        <f>S189*H189</f>
        <v>0</v>
      </c>
      <c r="AR189" s="17" t="s">
        <v>127</v>
      </c>
      <c r="AT189" s="17" t="s">
        <v>122</v>
      </c>
      <c r="AU189" s="17" t="s">
        <v>84</v>
      </c>
      <c r="AY189" s="17" t="s">
        <v>120</v>
      </c>
      <c r="BE189" s="193">
        <f>IF(N189="základní",J189,0)</f>
        <v>0</v>
      </c>
      <c r="BF189" s="193">
        <f>IF(N189="snížená",J189,0)</f>
        <v>0</v>
      </c>
      <c r="BG189" s="193">
        <f>IF(N189="zákl. přenesená",J189,0)</f>
        <v>0</v>
      </c>
      <c r="BH189" s="193">
        <f>IF(N189="sníž. přenesená",J189,0)</f>
        <v>0</v>
      </c>
      <c r="BI189" s="193">
        <f>IF(N189="nulová",J189,0)</f>
        <v>0</v>
      </c>
      <c r="BJ189" s="17" t="s">
        <v>23</v>
      </c>
      <c r="BK189" s="193">
        <f>ROUND(I189*H189,2)</f>
        <v>0</v>
      </c>
      <c r="BL189" s="17" t="s">
        <v>127</v>
      </c>
      <c r="BM189" s="17" t="s">
        <v>329</v>
      </c>
    </row>
    <row r="190" spans="2:47" s="1" customFormat="1" ht="121.5">
      <c r="B190" s="34"/>
      <c r="C190" s="56"/>
      <c r="D190" s="206" t="s">
        <v>142</v>
      </c>
      <c r="E190" s="56"/>
      <c r="F190" s="207" t="s">
        <v>330</v>
      </c>
      <c r="G190" s="56"/>
      <c r="H190" s="56"/>
      <c r="I190" s="152"/>
      <c r="J190" s="56"/>
      <c r="K190" s="56"/>
      <c r="L190" s="54"/>
      <c r="M190" s="71"/>
      <c r="N190" s="35"/>
      <c r="O190" s="35"/>
      <c r="P190" s="35"/>
      <c r="Q190" s="35"/>
      <c r="R190" s="35"/>
      <c r="S190" s="35"/>
      <c r="T190" s="72"/>
      <c r="AT190" s="17" t="s">
        <v>142</v>
      </c>
      <c r="AU190" s="17" t="s">
        <v>84</v>
      </c>
    </row>
    <row r="191" spans="2:51" s="11" customFormat="1" ht="13.5">
      <c r="B191" s="194"/>
      <c r="C191" s="195"/>
      <c r="D191" s="196" t="s">
        <v>129</v>
      </c>
      <c r="E191" s="197" t="s">
        <v>22</v>
      </c>
      <c r="F191" s="198" t="s">
        <v>331</v>
      </c>
      <c r="G191" s="195"/>
      <c r="H191" s="199">
        <v>106.5</v>
      </c>
      <c r="I191" s="200"/>
      <c r="J191" s="195"/>
      <c r="K191" s="195"/>
      <c r="L191" s="201"/>
      <c r="M191" s="202"/>
      <c r="N191" s="203"/>
      <c r="O191" s="203"/>
      <c r="P191" s="203"/>
      <c r="Q191" s="203"/>
      <c r="R191" s="203"/>
      <c r="S191" s="203"/>
      <c r="T191" s="204"/>
      <c r="AT191" s="205" t="s">
        <v>129</v>
      </c>
      <c r="AU191" s="205" t="s">
        <v>84</v>
      </c>
      <c r="AV191" s="11" t="s">
        <v>84</v>
      </c>
      <c r="AW191" s="11" t="s">
        <v>38</v>
      </c>
      <c r="AX191" s="11" t="s">
        <v>23</v>
      </c>
      <c r="AY191" s="205" t="s">
        <v>120</v>
      </c>
    </row>
    <row r="192" spans="2:65" s="1" customFormat="1" ht="31.5" customHeight="1">
      <c r="B192" s="34"/>
      <c r="C192" s="208" t="s">
        <v>332</v>
      </c>
      <c r="D192" s="208" t="s">
        <v>161</v>
      </c>
      <c r="E192" s="209" t="s">
        <v>333</v>
      </c>
      <c r="F192" s="210" t="s">
        <v>334</v>
      </c>
      <c r="G192" s="211" t="s">
        <v>125</v>
      </c>
      <c r="H192" s="212">
        <v>105.7</v>
      </c>
      <c r="I192" s="213"/>
      <c r="J192" s="214">
        <f>ROUND(I192*H192,2)</f>
        <v>0</v>
      </c>
      <c r="K192" s="210" t="s">
        <v>22</v>
      </c>
      <c r="L192" s="215"/>
      <c r="M192" s="216" t="s">
        <v>22</v>
      </c>
      <c r="N192" s="217" t="s">
        <v>46</v>
      </c>
      <c r="O192" s="35"/>
      <c r="P192" s="191">
        <f>O192*H192</f>
        <v>0</v>
      </c>
      <c r="Q192" s="191">
        <v>0.132</v>
      </c>
      <c r="R192" s="191">
        <f>Q192*H192</f>
        <v>13.9524</v>
      </c>
      <c r="S192" s="191">
        <v>0</v>
      </c>
      <c r="T192" s="192">
        <f>S192*H192</f>
        <v>0</v>
      </c>
      <c r="AR192" s="17" t="s">
        <v>165</v>
      </c>
      <c r="AT192" s="17" t="s">
        <v>161</v>
      </c>
      <c r="AU192" s="17" t="s">
        <v>84</v>
      </c>
      <c r="AY192" s="17" t="s">
        <v>120</v>
      </c>
      <c r="BE192" s="193">
        <f>IF(N192="základní",J192,0)</f>
        <v>0</v>
      </c>
      <c r="BF192" s="193">
        <f>IF(N192="snížená",J192,0)</f>
        <v>0</v>
      </c>
      <c r="BG192" s="193">
        <f>IF(N192="zákl. přenesená",J192,0)</f>
        <v>0</v>
      </c>
      <c r="BH192" s="193">
        <f>IF(N192="sníž. přenesená",J192,0)</f>
        <v>0</v>
      </c>
      <c r="BI192" s="193">
        <f>IF(N192="nulová",J192,0)</f>
        <v>0</v>
      </c>
      <c r="BJ192" s="17" t="s">
        <v>23</v>
      </c>
      <c r="BK192" s="193">
        <f>ROUND(I192*H192,2)</f>
        <v>0</v>
      </c>
      <c r="BL192" s="17" t="s">
        <v>127</v>
      </c>
      <c r="BM192" s="17" t="s">
        <v>335</v>
      </c>
    </row>
    <row r="193" spans="2:47" s="1" customFormat="1" ht="27">
      <c r="B193" s="34"/>
      <c r="C193" s="56"/>
      <c r="D193" s="206" t="s">
        <v>144</v>
      </c>
      <c r="E193" s="56"/>
      <c r="F193" s="207" t="s">
        <v>336</v>
      </c>
      <c r="G193" s="56"/>
      <c r="H193" s="56"/>
      <c r="I193" s="152"/>
      <c r="J193" s="56"/>
      <c r="K193" s="56"/>
      <c r="L193" s="54"/>
      <c r="M193" s="71"/>
      <c r="N193" s="35"/>
      <c r="O193" s="35"/>
      <c r="P193" s="35"/>
      <c r="Q193" s="35"/>
      <c r="R193" s="35"/>
      <c r="S193" s="35"/>
      <c r="T193" s="72"/>
      <c r="AT193" s="17" t="s">
        <v>144</v>
      </c>
      <c r="AU193" s="17" t="s">
        <v>84</v>
      </c>
    </row>
    <row r="194" spans="2:51" s="11" customFormat="1" ht="13.5">
      <c r="B194" s="194"/>
      <c r="C194" s="195"/>
      <c r="D194" s="196" t="s">
        <v>129</v>
      </c>
      <c r="E194" s="197" t="s">
        <v>22</v>
      </c>
      <c r="F194" s="198" t="s">
        <v>337</v>
      </c>
      <c r="G194" s="195"/>
      <c r="H194" s="199">
        <v>105.7</v>
      </c>
      <c r="I194" s="200"/>
      <c r="J194" s="195"/>
      <c r="K194" s="195"/>
      <c r="L194" s="201"/>
      <c r="M194" s="202"/>
      <c r="N194" s="203"/>
      <c r="O194" s="203"/>
      <c r="P194" s="203"/>
      <c r="Q194" s="203"/>
      <c r="R194" s="203"/>
      <c r="S194" s="203"/>
      <c r="T194" s="204"/>
      <c r="AT194" s="205" t="s">
        <v>129</v>
      </c>
      <c r="AU194" s="205" t="s">
        <v>84</v>
      </c>
      <c r="AV194" s="11" t="s">
        <v>84</v>
      </c>
      <c r="AW194" s="11" t="s">
        <v>38</v>
      </c>
      <c r="AX194" s="11" t="s">
        <v>75</v>
      </c>
      <c r="AY194" s="205" t="s">
        <v>120</v>
      </c>
    </row>
    <row r="195" spans="2:65" s="1" customFormat="1" ht="31.5" customHeight="1">
      <c r="B195" s="34"/>
      <c r="C195" s="208" t="s">
        <v>338</v>
      </c>
      <c r="D195" s="208" t="s">
        <v>161</v>
      </c>
      <c r="E195" s="209" t="s">
        <v>339</v>
      </c>
      <c r="F195" s="210" t="s">
        <v>340</v>
      </c>
      <c r="G195" s="211" t="s">
        <v>125</v>
      </c>
      <c r="H195" s="212">
        <v>48.6</v>
      </c>
      <c r="I195" s="213"/>
      <c r="J195" s="214">
        <f>ROUND(I195*H195,2)</f>
        <v>0</v>
      </c>
      <c r="K195" s="210" t="s">
        <v>126</v>
      </c>
      <c r="L195" s="215"/>
      <c r="M195" s="216" t="s">
        <v>22</v>
      </c>
      <c r="N195" s="217" t="s">
        <v>46</v>
      </c>
      <c r="O195" s="35"/>
      <c r="P195" s="191">
        <f>O195*H195</f>
        <v>0</v>
      </c>
      <c r="Q195" s="191">
        <v>0.197</v>
      </c>
      <c r="R195" s="191">
        <f>Q195*H195</f>
        <v>9.574200000000001</v>
      </c>
      <c r="S195" s="191">
        <v>0</v>
      </c>
      <c r="T195" s="192">
        <f>S195*H195</f>
        <v>0</v>
      </c>
      <c r="AR195" s="17" t="s">
        <v>165</v>
      </c>
      <c r="AT195" s="17" t="s">
        <v>161</v>
      </c>
      <c r="AU195" s="17" t="s">
        <v>84</v>
      </c>
      <c r="AY195" s="17" t="s">
        <v>120</v>
      </c>
      <c r="BE195" s="193">
        <f>IF(N195="základní",J195,0)</f>
        <v>0</v>
      </c>
      <c r="BF195" s="193">
        <f>IF(N195="snížená",J195,0)</f>
        <v>0</v>
      </c>
      <c r="BG195" s="193">
        <f>IF(N195="zákl. přenesená",J195,0)</f>
        <v>0</v>
      </c>
      <c r="BH195" s="193">
        <f>IF(N195="sníž. přenesená",J195,0)</f>
        <v>0</v>
      </c>
      <c r="BI195" s="193">
        <f>IF(N195="nulová",J195,0)</f>
        <v>0</v>
      </c>
      <c r="BJ195" s="17" t="s">
        <v>23</v>
      </c>
      <c r="BK195" s="193">
        <f>ROUND(I195*H195,2)</f>
        <v>0</v>
      </c>
      <c r="BL195" s="17" t="s">
        <v>127</v>
      </c>
      <c r="BM195" s="17" t="s">
        <v>341</v>
      </c>
    </row>
    <row r="196" spans="2:47" s="1" customFormat="1" ht="40.5">
      <c r="B196" s="34"/>
      <c r="C196" s="56"/>
      <c r="D196" s="206" t="s">
        <v>144</v>
      </c>
      <c r="E196" s="56"/>
      <c r="F196" s="207" t="s">
        <v>342</v>
      </c>
      <c r="G196" s="56"/>
      <c r="H196" s="56"/>
      <c r="I196" s="152"/>
      <c r="J196" s="56"/>
      <c r="K196" s="56"/>
      <c r="L196" s="54"/>
      <c r="M196" s="71"/>
      <c r="N196" s="35"/>
      <c r="O196" s="35"/>
      <c r="P196" s="35"/>
      <c r="Q196" s="35"/>
      <c r="R196" s="35"/>
      <c r="S196" s="35"/>
      <c r="T196" s="72"/>
      <c r="AT196" s="17" t="s">
        <v>144</v>
      </c>
      <c r="AU196" s="17" t="s">
        <v>84</v>
      </c>
    </row>
    <row r="197" spans="2:51" s="11" customFormat="1" ht="13.5">
      <c r="B197" s="194"/>
      <c r="C197" s="195"/>
      <c r="D197" s="196" t="s">
        <v>129</v>
      </c>
      <c r="E197" s="197" t="s">
        <v>22</v>
      </c>
      <c r="F197" s="198" t="s">
        <v>343</v>
      </c>
      <c r="G197" s="195"/>
      <c r="H197" s="199">
        <v>48.6</v>
      </c>
      <c r="I197" s="200"/>
      <c r="J197" s="195"/>
      <c r="K197" s="195"/>
      <c r="L197" s="201"/>
      <c r="M197" s="202"/>
      <c r="N197" s="203"/>
      <c r="O197" s="203"/>
      <c r="P197" s="203"/>
      <c r="Q197" s="203"/>
      <c r="R197" s="203"/>
      <c r="S197" s="203"/>
      <c r="T197" s="204"/>
      <c r="AT197" s="205" t="s">
        <v>129</v>
      </c>
      <c r="AU197" s="205" t="s">
        <v>84</v>
      </c>
      <c r="AV197" s="11" t="s">
        <v>84</v>
      </c>
      <c r="AW197" s="11" t="s">
        <v>38</v>
      </c>
      <c r="AX197" s="11" t="s">
        <v>23</v>
      </c>
      <c r="AY197" s="205" t="s">
        <v>120</v>
      </c>
    </row>
    <row r="198" spans="2:65" s="1" customFormat="1" ht="31.5" customHeight="1">
      <c r="B198" s="34"/>
      <c r="C198" s="208" t="s">
        <v>14</v>
      </c>
      <c r="D198" s="208" t="s">
        <v>161</v>
      </c>
      <c r="E198" s="209" t="s">
        <v>344</v>
      </c>
      <c r="F198" s="210" t="s">
        <v>345</v>
      </c>
      <c r="G198" s="211" t="s">
        <v>125</v>
      </c>
      <c r="H198" s="212">
        <v>0.8</v>
      </c>
      <c r="I198" s="213"/>
      <c r="J198" s="214">
        <f>ROUND(I198*H198,2)</f>
        <v>0</v>
      </c>
      <c r="K198" s="210" t="s">
        <v>126</v>
      </c>
      <c r="L198" s="215"/>
      <c r="M198" s="216" t="s">
        <v>22</v>
      </c>
      <c r="N198" s="217" t="s">
        <v>46</v>
      </c>
      <c r="O198" s="35"/>
      <c r="P198" s="191">
        <f>O198*H198</f>
        <v>0</v>
      </c>
      <c r="Q198" s="191">
        <v>0.131</v>
      </c>
      <c r="R198" s="191">
        <f>Q198*H198</f>
        <v>0.1048</v>
      </c>
      <c r="S198" s="191">
        <v>0</v>
      </c>
      <c r="T198" s="192">
        <f>S198*H198</f>
        <v>0</v>
      </c>
      <c r="AR198" s="17" t="s">
        <v>165</v>
      </c>
      <c r="AT198" s="17" t="s">
        <v>161</v>
      </c>
      <c r="AU198" s="17" t="s">
        <v>84</v>
      </c>
      <c r="AY198" s="17" t="s">
        <v>120</v>
      </c>
      <c r="BE198" s="193">
        <f>IF(N198="základní",J198,0)</f>
        <v>0</v>
      </c>
      <c r="BF198" s="193">
        <f>IF(N198="snížená",J198,0)</f>
        <v>0</v>
      </c>
      <c r="BG198" s="193">
        <f>IF(N198="zákl. přenesená",J198,0)</f>
        <v>0</v>
      </c>
      <c r="BH198" s="193">
        <f>IF(N198="sníž. přenesená",J198,0)</f>
        <v>0</v>
      </c>
      <c r="BI198" s="193">
        <f>IF(N198="nulová",J198,0)</f>
        <v>0</v>
      </c>
      <c r="BJ198" s="17" t="s">
        <v>23</v>
      </c>
      <c r="BK198" s="193">
        <f>ROUND(I198*H198,2)</f>
        <v>0</v>
      </c>
      <c r="BL198" s="17" t="s">
        <v>127</v>
      </c>
      <c r="BM198" s="17" t="s">
        <v>346</v>
      </c>
    </row>
    <row r="199" spans="2:47" s="1" customFormat="1" ht="27">
      <c r="B199" s="34"/>
      <c r="C199" s="56"/>
      <c r="D199" s="206" t="s">
        <v>144</v>
      </c>
      <c r="E199" s="56"/>
      <c r="F199" s="207" t="s">
        <v>347</v>
      </c>
      <c r="G199" s="56"/>
      <c r="H199" s="56"/>
      <c r="I199" s="152"/>
      <c r="J199" s="56"/>
      <c r="K199" s="56"/>
      <c r="L199" s="54"/>
      <c r="M199" s="71"/>
      <c r="N199" s="35"/>
      <c r="O199" s="35"/>
      <c r="P199" s="35"/>
      <c r="Q199" s="35"/>
      <c r="R199" s="35"/>
      <c r="S199" s="35"/>
      <c r="T199" s="72"/>
      <c r="AT199" s="17" t="s">
        <v>144</v>
      </c>
      <c r="AU199" s="17" t="s">
        <v>84</v>
      </c>
    </row>
    <row r="200" spans="2:51" s="11" customFormat="1" ht="13.5">
      <c r="B200" s="194"/>
      <c r="C200" s="195"/>
      <c r="D200" s="196" t="s">
        <v>129</v>
      </c>
      <c r="E200" s="197" t="s">
        <v>22</v>
      </c>
      <c r="F200" s="198" t="s">
        <v>348</v>
      </c>
      <c r="G200" s="195"/>
      <c r="H200" s="199">
        <v>0.8</v>
      </c>
      <c r="I200" s="200"/>
      <c r="J200" s="195"/>
      <c r="K200" s="195"/>
      <c r="L200" s="201"/>
      <c r="M200" s="202"/>
      <c r="N200" s="203"/>
      <c r="O200" s="203"/>
      <c r="P200" s="203"/>
      <c r="Q200" s="203"/>
      <c r="R200" s="203"/>
      <c r="S200" s="203"/>
      <c r="T200" s="204"/>
      <c r="AT200" s="205" t="s">
        <v>129</v>
      </c>
      <c r="AU200" s="205" t="s">
        <v>84</v>
      </c>
      <c r="AV200" s="11" t="s">
        <v>84</v>
      </c>
      <c r="AW200" s="11" t="s">
        <v>38</v>
      </c>
      <c r="AX200" s="11" t="s">
        <v>23</v>
      </c>
      <c r="AY200" s="205" t="s">
        <v>120</v>
      </c>
    </row>
    <row r="201" spans="2:65" s="1" customFormat="1" ht="31.5" customHeight="1">
      <c r="B201" s="34"/>
      <c r="C201" s="208" t="s">
        <v>349</v>
      </c>
      <c r="D201" s="208" t="s">
        <v>161</v>
      </c>
      <c r="E201" s="209" t="s">
        <v>350</v>
      </c>
      <c r="F201" s="210" t="s">
        <v>351</v>
      </c>
      <c r="G201" s="211" t="s">
        <v>125</v>
      </c>
      <c r="H201" s="212">
        <v>53.56</v>
      </c>
      <c r="I201" s="213"/>
      <c r="J201" s="214">
        <f>ROUND(I201*H201,2)</f>
        <v>0</v>
      </c>
      <c r="K201" s="210" t="s">
        <v>22</v>
      </c>
      <c r="L201" s="215"/>
      <c r="M201" s="216" t="s">
        <v>22</v>
      </c>
      <c r="N201" s="217" t="s">
        <v>46</v>
      </c>
      <c r="O201" s="35"/>
      <c r="P201" s="191">
        <f>O201*H201</f>
        <v>0</v>
      </c>
      <c r="Q201" s="191">
        <v>0.131</v>
      </c>
      <c r="R201" s="191">
        <f>Q201*H201</f>
        <v>7.016360000000001</v>
      </c>
      <c r="S201" s="191">
        <v>0</v>
      </c>
      <c r="T201" s="192">
        <f>S201*H201</f>
        <v>0</v>
      </c>
      <c r="AR201" s="17" t="s">
        <v>165</v>
      </c>
      <c r="AT201" s="17" t="s">
        <v>161</v>
      </c>
      <c r="AU201" s="17" t="s">
        <v>84</v>
      </c>
      <c r="AY201" s="17" t="s">
        <v>120</v>
      </c>
      <c r="BE201" s="193">
        <f>IF(N201="základní",J201,0)</f>
        <v>0</v>
      </c>
      <c r="BF201" s="193">
        <f>IF(N201="snížená",J201,0)</f>
        <v>0</v>
      </c>
      <c r="BG201" s="193">
        <f>IF(N201="zákl. přenesená",J201,0)</f>
        <v>0</v>
      </c>
      <c r="BH201" s="193">
        <f>IF(N201="sníž. přenesená",J201,0)</f>
        <v>0</v>
      </c>
      <c r="BI201" s="193">
        <f>IF(N201="nulová",J201,0)</f>
        <v>0</v>
      </c>
      <c r="BJ201" s="17" t="s">
        <v>23</v>
      </c>
      <c r="BK201" s="193">
        <f>ROUND(I201*H201,2)</f>
        <v>0</v>
      </c>
      <c r="BL201" s="17" t="s">
        <v>127</v>
      </c>
      <c r="BM201" s="17" t="s">
        <v>352</v>
      </c>
    </row>
    <row r="202" spans="2:47" s="1" customFormat="1" ht="27">
      <c r="B202" s="34"/>
      <c r="C202" s="56"/>
      <c r="D202" s="206" t="s">
        <v>144</v>
      </c>
      <c r="E202" s="56"/>
      <c r="F202" s="207" t="s">
        <v>353</v>
      </c>
      <c r="G202" s="56"/>
      <c r="H202" s="56"/>
      <c r="I202" s="152"/>
      <c r="J202" s="56"/>
      <c r="K202" s="56"/>
      <c r="L202" s="54"/>
      <c r="M202" s="71"/>
      <c r="N202" s="35"/>
      <c r="O202" s="35"/>
      <c r="P202" s="35"/>
      <c r="Q202" s="35"/>
      <c r="R202" s="35"/>
      <c r="S202" s="35"/>
      <c r="T202" s="72"/>
      <c r="AT202" s="17" t="s">
        <v>144</v>
      </c>
      <c r="AU202" s="17" t="s">
        <v>84</v>
      </c>
    </row>
    <row r="203" spans="2:51" s="11" customFormat="1" ht="13.5">
      <c r="B203" s="194"/>
      <c r="C203" s="195"/>
      <c r="D203" s="196" t="s">
        <v>129</v>
      </c>
      <c r="E203" s="197" t="s">
        <v>22</v>
      </c>
      <c r="F203" s="198" t="s">
        <v>354</v>
      </c>
      <c r="G203" s="195"/>
      <c r="H203" s="199">
        <v>53.56</v>
      </c>
      <c r="I203" s="200"/>
      <c r="J203" s="195"/>
      <c r="K203" s="195"/>
      <c r="L203" s="201"/>
      <c r="M203" s="202"/>
      <c r="N203" s="203"/>
      <c r="O203" s="203"/>
      <c r="P203" s="203"/>
      <c r="Q203" s="203"/>
      <c r="R203" s="203"/>
      <c r="S203" s="203"/>
      <c r="T203" s="204"/>
      <c r="AT203" s="205" t="s">
        <v>129</v>
      </c>
      <c r="AU203" s="205" t="s">
        <v>84</v>
      </c>
      <c r="AV203" s="11" t="s">
        <v>84</v>
      </c>
      <c r="AW203" s="11" t="s">
        <v>38</v>
      </c>
      <c r="AX203" s="11" t="s">
        <v>23</v>
      </c>
      <c r="AY203" s="205" t="s">
        <v>120</v>
      </c>
    </row>
    <row r="204" spans="2:65" s="1" customFormat="1" ht="57" customHeight="1">
      <c r="B204" s="34"/>
      <c r="C204" s="182" t="s">
        <v>355</v>
      </c>
      <c r="D204" s="182" t="s">
        <v>122</v>
      </c>
      <c r="E204" s="183" t="s">
        <v>356</v>
      </c>
      <c r="F204" s="184" t="s">
        <v>357</v>
      </c>
      <c r="G204" s="185" t="s">
        <v>125</v>
      </c>
      <c r="H204" s="186">
        <v>102.16</v>
      </c>
      <c r="I204" s="187"/>
      <c r="J204" s="188">
        <f>ROUND(I204*H204,2)</f>
        <v>0</v>
      </c>
      <c r="K204" s="184" t="s">
        <v>126</v>
      </c>
      <c r="L204" s="54"/>
      <c r="M204" s="189" t="s">
        <v>22</v>
      </c>
      <c r="N204" s="190" t="s">
        <v>46</v>
      </c>
      <c r="O204" s="35"/>
      <c r="P204" s="191">
        <f>O204*H204</f>
        <v>0</v>
      </c>
      <c r="Q204" s="191">
        <v>0.10362</v>
      </c>
      <c r="R204" s="191">
        <f>Q204*H204</f>
        <v>10.5858192</v>
      </c>
      <c r="S204" s="191">
        <v>0</v>
      </c>
      <c r="T204" s="192">
        <f>S204*H204</f>
        <v>0</v>
      </c>
      <c r="AR204" s="17" t="s">
        <v>127</v>
      </c>
      <c r="AT204" s="17" t="s">
        <v>122</v>
      </c>
      <c r="AU204" s="17" t="s">
        <v>84</v>
      </c>
      <c r="AY204" s="17" t="s">
        <v>120</v>
      </c>
      <c r="BE204" s="193">
        <f>IF(N204="základní",J204,0)</f>
        <v>0</v>
      </c>
      <c r="BF204" s="193">
        <f>IF(N204="snížená",J204,0)</f>
        <v>0</v>
      </c>
      <c r="BG204" s="193">
        <f>IF(N204="zákl. přenesená",J204,0)</f>
        <v>0</v>
      </c>
      <c r="BH204" s="193">
        <f>IF(N204="sníž. přenesená",J204,0)</f>
        <v>0</v>
      </c>
      <c r="BI204" s="193">
        <f>IF(N204="nulová",J204,0)</f>
        <v>0</v>
      </c>
      <c r="BJ204" s="17" t="s">
        <v>23</v>
      </c>
      <c r="BK204" s="193">
        <f>ROUND(I204*H204,2)</f>
        <v>0</v>
      </c>
      <c r="BL204" s="17" t="s">
        <v>127</v>
      </c>
      <c r="BM204" s="17" t="s">
        <v>358</v>
      </c>
    </row>
    <row r="205" spans="2:47" s="1" customFormat="1" ht="121.5">
      <c r="B205" s="34"/>
      <c r="C205" s="56"/>
      <c r="D205" s="206" t="s">
        <v>142</v>
      </c>
      <c r="E205" s="56"/>
      <c r="F205" s="207" t="s">
        <v>359</v>
      </c>
      <c r="G205" s="56"/>
      <c r="H205" s="56"/>
      <c r="I205" s="152"/>
      <c r="J205" s="56"/>
      <c r="K205" s="56"/>
      <c r="L205" s="54"/>
      <c r="M205" s="71"/>
      <c r="N205" s="35"/>
      <c r="O205" s="35"/>
      <c r="P205" s="35"/>
      <c r="Q205" s="35"/>
      <c r="R205" s="35"/>
      <c r="S205" s="35"/>
      <c r="T205" s="72"/>
      <c r="AT205" s="17" t="s">
        <v>142</v>
      </c>
      <c r="AU205" s="17" t="s">
        <v>84</v>
      </c>
    </row>
    <row r="206" spans="2:51" s="11" customFormat="1" ht="13.5">
      <c r="B206" s="194"/>
      <c r="C206" s="195"/>
      <c r="D206" s="196" t="s">
        <v>129</v>
      </c>
      <c r="E206" s="197" t="s">
        <v>22</v>
      </c>
      <c r="F206" s="198" t="s">
        <v>360</v>
      </c>
      <c r="G206" s="195"/>
      <c r="H206" s="199">
        <v>102.16</v>
      </c>
      <c r="I206" s="200"/>
      <c r="J206" s="195"/>
      <c r="K206" s="195"/>
      <c r="L206" s="201"/>
      <c r="M206" s="202"/>
      <c r="N206" s="203"/>
      <c r="O206" s="203"/>
      <c r="P206" s="203"/>
      <c r="Q206" s="203"/>
      <c r="R206" s="203"/>
      <c r="S206" s="203"/>
      <c r="T206" s="204"/>
      <c r="AT206" s="205" t="s">
        <v>129</v>
      </c>
      <c r="AU206" s="205" t="s">
        <v>84</v>
      </c>
      <c r="AV206" s="11" t="s">
        <v>84</v>
      </c>
      <c r="AW206" s="11" t="s">
        <v>38</v>
      </c>
      <c r="AX206" s="11" t="s">
        <v>23</v>
      </c>
      <c r="AY206" s="205" t="s">
        <v>120</v>
      </c>
    </row>
    <row r="207" spans="2:65" s="1" customFormat="1" ht="22.5" customHeight="1">
      <c r="B207" s="34"/>
      <c r="C207" s="182" t="s">
        <v>361</v>
      </c>
      <c r="D207" s="182" t="s">
        <v>122</v>
      </c>
      <c r="E207" s="183" t="s">
        <v>362</v>
      </c>
      <c r="F207" s="184" t="s">
        <v>363</v>
      </c>
      <c r="G207" s="185" t="s">
        <v>125</v>
      </c>
      <c r="H207" s="186">
        <v>1829.66</v>
      </c>
      <c r="I207" s="187"/>
      <c r="J207" s="188">
        <f>ROUND(I207*H207,2)</f>
        <v>0</v>
      </c>
      <c r="K207" s="184" t="s">
        <v>126</v>
      </c>
      <c r="L207" s="54"/>
      <c r="M207" s="189" t="s">
        <v>22</v>
      </c>
      <c r="N207" s="190" t="s">
        <v>46</v>
      </c>
      <c r="O207" s="35"/>
      <c r="P207" s="191">
        <f>O207*H207</f>
        <v>0</v>
      </c>
      <c r="Q207" s="191">
        <v>0</v>
      </c>
      <c r="R207" s="191">
        <f>Q207*H207</f>
        <v>0</v>
      </c>
      <c r="S207" s="191">
        <v>0</v>
      </c>
      <c r="T207" s="192">
        <f>S207*H207</f>
        <v>0</v>
      </c>
      <c r="AR207" s="17" t="s">
        <v>127</v>
      </c>
      <c r="AT207" s="17" t="s">
        <v>122</v>
      </c>
      <c r="AU207" s="17" t="s">
        <v>84</v>
      </c>
      <c r="AY207" s="17" t="s">
        <v>120</v>
      </c>
      <c r="BE207" s="193">
        <f>IF(N207="základní",J207,0)</f>
        <v>0</v>
      </c>
      <c r="BF207" s="193">
        <f>IF(N207="snížená",J207,0)</f>
        <v>0</v>
      </c>
      <c r="BG207" s="193">
        <f>IF(N207="zákl. přenesená",J207,0)</f>
        <v>0</v>
      </c>
      <c r="BH207" s="193">
        <f>IF(N207="sníž. přenesená",J207,0)</f>
        <v>0</v>
      </c>
      <c r="BI207" s="193">
        <f>IF(N207="nulová",J207,0)</f>
        <v>0</v>
      </c>
      <c r="BJ207" s="17" t="s">
        <v>23</v>
      </c>
      <c r="BK207" s="193">
        <f>ROUND(I207*H207,2)</f>
        <v>0</v>
      </c>
      <c r="BL207" s="17" t="s">
        <v>127</v>
      </c>
      <c r="BM207" s="17" t="s">
        <v>364</v>
      </c>
    </row>
    <row r="208" spans="2:47" s="1" customFormat="1" ht="162">
      <c r="B208" s="34"/>
      <c r="C208" s="56"/>
      <c r="D208" s="206" t="s">
        <v>142</v>
      </c>
      <c r="E208" s="56"/>
      <c r="F208" s="207" t="s">
        <v>365</v>
      </c>
      <c r="G208" s="56"/>
      <c r="H208" s="56"/>
      <c r="I208" s="152"/>
      <c r="J208" s="56"/>
      <c r="K208" s="56"/>
      <c r="L208" s="54"/>
      <c r="M208" s="71"/>
      <c r="N208" s="35"/>
      <c r="O208" s="35"/>
      <c r="P208" s="35"/>
      <c r="Q208" s="35"/>
      <c r="R208" s="35"/>
      <c r="S208" s="35"/>
      <c r="T208" s="72"/>
      <c r="AT208" s="17" t="s">
        <v>142</v>
      </c>
      <c r="AU208" s="17" t="s">
        <v>84</v>
      </c>
    </row>
    <row r="209" spans="2:51" s="11" customFormat="1" ht="13.5">
      <c r="B209" s="194"/>
      <c r="C209" s="195"/>
      <c r="D209" s="196" t="s">
        <v>129</v>
      </c>
      <c r="E209" s="197" t="s">
        <v>22</v>
      </c>
      <c r="F209" s="198" t="s">
        <v>366</v>
      </c>
      <c r="G209" s="195"/>
      <c r="H209" s="199">
        <v>1829.66</v>
      </c>
      <c r="I209" s="200"/>
      <c r="J209" s="195"/>
      <c r="K209" s="195"/>
      <c r="L209" s="201"/>
      <c r="M209" s="202"/>
      <c r="N209" s="203"/>
      <c r="O209" s="203"/>
      <c r="P209" s="203"/>
      <c r="Q209" s="203"/>
      <c r="R209" s="203"/>
      <c r="S209" s="203"/>
      <c r="T209" s="204"/>
      <c r="AT209" s="205" t="s">
        <v>129</v>
      </c>
      <c r="AU209" s="205" t="s">
        <v>84</v>
      </c>
      <c r="AV209" s="11" t="s">
        <v>84</v>
      </c>
      <c r="AW209" s="11" t="s">
        <v>38</v>
      </c>
      <c r="AX209" s="11" t="s">
        <v>23</v>
      </c>
      <c r="AY209" s="205" t="s">
        <v>120</v>
      </c>
    </row>
    <row r="210" spans="2:65" s="1" customFormat="1" ht="31.5" customHeight="1">
      <c r="B210" s="34"/>
      <c r="C210" s="182" t="s">
        <v>367</v>
      </c>
      <c r="D210" s="182" t="s">
        <v>122</v>
      </c>
      <c r="E210" s="183" t="s">
        <v>368</v>
      </c>
      <c r="F210" s="184" t="s">
        <v>369</v>
      </c>
      <c r="G210" s="185" t="s">
        <v>125</v>
      </c>
      <c r="H210" s="186">
        <v>1600</v>
      </c>
      <c r="I210" s="187"/>
      <c r="J210" s="188">
        <f>ROUND(I210*H210,2)</f>
        <v>0</v>
      </c>
      <c r="K210" s="184" t="s">
        <v>126</v>
      </c>
      <c r="L210" s="54"/>
      <c r="M210" s="189" t="s">
        <v>22</v>
      </c>
      <c r="N210" s="190" t="s">
        <v>46</v>
      </c>
      <c r="O210" s="35"/>
      <c r="P210" s="191">
        <f>O210*H210</f>
        <v>0</v>
      </c>
      <c r="Q210" s="191">
        <v>0</v>
      </c>
      <c r="R210" s="191">
        <f>Q210*H210</f>
        <v>0</v>
      </c>
      <c r="S210" s="191">
        <v>0.02</v>
      </c>
      <c r="T210" s="192">
        <f>S210*H210</f>
        <v>32</v>
      </c>
      <c r="AR210" s="17" t="s">
        <v>127</v>
      </c>
      <c r="AT210" s="17" t="s">
        <v>122</v>
      </c>
      <c r="AU210" s="17" t="s">
        <v>84</v>
      </c>
      <c r="AY210" s="17" t="s">
        <v>120</v>
      </c>
      <c r="BE210" s="193">
        <f>IF(N210="základní",J210,0)</f>
        <v>0</v>
      </c>
      <c r="BF210" s="193">
        <f>IF(N210="snížená",J210,0)</f>
        <v>0</v>
      </c>
      <c r="BG210" s="193">
        <f>IF(N210="zákl. přenesená",J210,0)</f>
        <v>0</v>
      </c>
      <c r="BH210" s="193">
        <f>IF(N210="sníž. přenesená",J210,0)</f>
        <v>0</v>
      </c>
      <c r="BI210" s="193">
        <f>IF(N210="nulová",J210,0)</f>
        <v>0</v>
      </c>
      <c r="BJ210" s="17" t="s">
        <v>23</v>
      </c>
      <c r="BK210" s="193">
        <f>ROUND(I210*H210,2)</f>
        <v>0</v>
      </c>
      <c r="BL210" s="17" t="s">
        <v>127</v>
      </c>
      <c r="BM210" s="17" t="s">
        <v>370</v>
      </c>
    </row>
    <row r="211" spans="2:47" s="1" customFormat="1" ht="67.5">
      <c r="B211" s="34"/>
      <c r="C211" s="56"/>
      <c r="D211" s="206" t="s">
        <v>142</v>
      </c>
      <c r="E211" s="56"/>
      <c r="F211" s="207" t="s">
        <v>371</v>
      </c>
      <c r="G211" s="56"/>
      <c r="H211" s="56"/>
      <c r="I211" s="152"/>
      <c r="J211" s="56"/>
      <c r="K211" s="56"/>
      <c r="L211" s="54"/>
      <c r="M211" s="71"/>
      <c r="N211" s="35"/>
      <c r="O211" s="35"/>
      <c r="P211" s="35"/>
      <c r="Q211" s="35"/>
      <c r="R211" s="35"/>
      <c r="S211" s="35"/>
      <c r="T211" s="72"/>
      <c r="AT211" s="17" t="s">
        <v>142</v>
      </c>
      <c r="AU211" s="17" t="s">
        <v>84</v>
      </c>
    </row>
    <row r="212" spans="2:51" s="11" customFormat="1" ht="13.5">
      <c r="B212" s="194"/>
      <c r="C212" s="195"/>
      <c r="D212" s="206" t="s">
        <v>129</v>
      </c>
      <c r="E212" s="218" t="s">
        <v>22</v>
      </c>
      <c r="F212" s="219" t="s">
        <v>288</v>
      </c>
      <c r="G212" s="195"/>
      <c r="H212" s="220">
        <v>1600</v>
      </c>
      <c r="I212" s="200"/>
      <c r="J212" s="195"/>
      <c r="K212" s="195"/>
      <c r="L212" s="201"/>
      <c r="M212" s="202"/>
      <c r="N212" s="203"/>
      <c r="O212" s="203"/>
      <c r="P212" s="203"/>
      <c r="Q212" s="203"/>
      <c r="R212" s="203"/>
      <c r="S212" s="203"/>
      <c r="T212" s="204"/>
      <c r="AT212" s="205" t="s">
        <v>129</v>
      </c>
      <c r="AU212" s="205" t="s">
        <v>84</v>
      </c>
      <c r="AV212" s="11" t="s">
        <v>84</v>
      </c>
      <c r="AW212" s="11" t="s">
        <v>38</v>
      </c>
      <c r="AX212" s="11" t="s">
        <v>75</v>
      </c>
      <c r="AY212" s="205" t="s">
        <v>120</v>
      </c>
    </row>
    <row r="213" spans="2:63" s="10" customFormat="1" ht="29.85" customHeight="1">
      <c r="B213" s="165"/>
      <c r="C213" s="166"/>
      <c r="D213" s="179" t="s">
        <v>74</v>
      </c>
      <c r="E213" s="180" t="s">
        <v>165</v>
      </c>
      <c r="F213" s="180" t="s">
        <v>372</v>
      </c>
      <c r="G213" s="166"/>
      <c r="H213" s="166"/>
      <c r="I213" s="169"/>
      <c r="J213" s="181">
        <f>BK213</f>
        <v>0</v>
      </c>
      <c r="K213" s="166"/>
      <c r="L213" s="171"/>
      <c r="M213" s="172"/>
      <c r="N213" s="173"/>
      <c r="O213" s="173"/>
      <c r="P213" s="174">
        <f>SUM(P214:P223)</f>
        <v>0</v>
      </c>
      <c r="Q213" s="173"/>
      <c r="R213" s="174">
        <f>SUM(R214:R223)</f>
        <v>7.72984</v>
      </c>
      <c r="S213" s="173"/>
      <c r="T213" s="175">
        <f>SUM(T214:T223)</f>
        <v>0</v>
      </c>
      <c r="AR213" s="176" t="s">
        <v>23</v>
      </c>
      <c r="AT213" s="177" t="s">
        <v>74</v>
      </c>
      <c r="AU213" s="177" t="s">
        <v>23</v>
      </c>
      <c r="AY213" s="176" t="s">
        <v>120</v>
      </c>
      <c r="BK213" s="178">
        <f>SUM(BK214:BK223)</f>
        <v>0</v>
      </c>
    </row>
    <row r="214" spans="2:65" s="1" customFormat="1" ht="22.5" customHeight="1">
      <c r="B214" s="34"/>
      <c r="C214" s="182" t="s">
        <v>373</v>
      </c>
      <c r="D214" s="182" t="s">
        <v>122</v>
      </c>
      <c r="E214" s="183" t="s">
        <v>374</v>
      </c>
      <c r="F214" s="184" t="s">
        <v>375</v>
      </c>
      <c r="G214" s="185" t="s">
        <v>376</v>
      </c>
      <c r="H214" s="186">
        <v>8</v>
      </c>
      <c r="I214" s="187"/>
      <c r="J214" s="188">
        <f>ROUND(I214*H214,2)</f>
        <v>0</v>
      </c>
      <c r="K214" s="184" t="s">
        <v>126</v>
      </c>
      <c r="L214" s="54"/>
      <c r="M214" s="189" t="s">
        <v>22</v>
      </c>
      <c r="N214" s="190" t="s">
        <v>46</v>
      </c>
      <c r="O214" s="35"/>
      <c r="P214" s="191">
        <f>O214*H214</f>
        <v>0</v>
      </c>
      <c r="Q214" s="191">
        <v>0.4208</v>
      </c>
      <c r="R214" s="191">
        <f>Q214*H214</f>
        <v>3.3664</v>
      </c>
      <c r="S214" s="191">
        <v>0</v>
      </c>
      <c r="T214" s="192">
        <f>S214*H214</f>
        <v>0</v>
      </c>
      <c r="AR214" s="17" t="s">
        <v>127</v>
      </c>
      <c r="AT214" s="17" t="s">
        <v>122</v>
      </c>
      <c r="AU214" s="17" t="s">
        <v>84</v>
      </c>
      <c r="AY214" s="17" t="s">
        <v>120</v>
      </c>
      <c r="BE214" s="193">
        <f>IF(N214="základní",J214,0)</f>
        <v>0</v>
      </c>
      <c r="BF214" s="193">
        <f>IF(N214="snížená",J214,0)</f>
        <v>0</v>
      </c>
      <c r="BG214" s="193">
        <f>IF(N214="zákl. přenesená",J214,0)</f>
        <v>0</v>
      </c>
      <c r="BH214" s="193">
        <f>IF(N214="sníž. přenesená",J214,0)</f>
        <v>0</v>
      </c>
      <c r="BI214" s="193">
        <f>IF(N214="nulová",J214,0)</f>
        <v>0</v>
      </c>
      <c r="BJ214" s="17" t="s">
        <v>23</v>
      </c>
      <c r="BK214" s="193">
        <f>ROUND(I214*H214,2)</f>
        <v>0</v>
      </c>
      <c r="BL214" s="17" t="s">
        <v>127</v>
      </c>
      <c r="BM214" s="17" t="s">
        <v>377</v>
      </c>
    </row>
    <row r="215" spans="2:51" s="11" customFormat="1" ht="13.5">
      <c r="B215" s="194"/>
      <c r="C215" s="195"/>
      <c r="D215" s="196" t="s">
        <v>129</v>
      </c>
      <c r="E215" s="197" t="s">
        <v>22</v>
      </c>
      <c r="F215" s="198" t="s">
        <v>165</v>
      </c>
      <c r="G215" s="195"/>
      <c r="H215" s="199">
        <v>8</v>
      </c>
      <c r="I215" s="200"/>
      <c r="J215" s="195"/>
      <c r="K215" s="195"/>
      <c r="L215" s="201"/>
      <c r="M215" s="202"/>
      <c r="N215" s="203"/>
      <c r="O215" s="203"/>
      <c r="P215" s="203"/>
      <c r="Q215" s="203"/>
      <c r="R215" s="203"/>
      <c r="S215" s="203"/>
      <c r="T215" s="204"/>
      <c r="AT215" s="205" t="s">
        <v>129</v>
      </c>
      <c r="AU215" s="205" t="s">
        <v>84</v>
      </c>
      <c r="AV215" s="11" t="s">
        <v>84</v>
      </c>
      <c r="AW215" s="11" t="s">
        <v>38</v>
      </c>
      <c r="AX215" s="11" t="s">
        <v>23</v>
      </c>
      <c r="AY215" s="205" t="s">
        <v>120</v>
      </c>
    </row>
    <row r="216" spans="2:65" s="1" customFormat="1" ht="31.5" customHeight="1">
      <c r="B216" s="34"/>
      <c r="C216" s="182" t="s">
        <v>378</v>
      </c>
      <c r="D216" s="182" t="s">
        <v>122</v>
      </c>
      <c r="E216" s="183" t="s">
        <v>379</v>
      </c>
      <c r="F216" s="184" t="s">
        <v>380</v>
      </c>
      <c r="G216" s="185" t="s">
        <v>376</v>
      </c>
      <c r="H216" s="186">
        <v>13</v>
      </c>
      <c r="I216" s="187"/>
      <c r="J216" s="188">
        <f>ROUND(I216*H216,2)</f>
        <v>0</v>
      </c>
      <c r="K216" s="184" t="s">
        <v>126</v>
      </c>
      <c r="L216" s="54"/>
      <c r="M216" s="189" t="s">
        <v>22</v>
      </c>
      <c r="N216" s="190" t="s">
        <v>46</v>
      </c>
      <c r="O216" s="35"/>
      <c r="P216" s="191">
        <f>O216*H216</f>
        <v>0</v>
      </c>
      <c r="Q216" s="191">
        <v>0</v>
      </c>
      <c r="R216" s="191">
        <f>Q216*H216</f>
        <v>0</v>
      </c>
      <c r="S216" s="191">
        <v>0</v>
      </c>
      <c r="T216" s="192">
        <f>S216*H216</f>
        <v>0</v>
      </c>
      <c r="AR216" s="17" t="s">
        <v>127</v>
      </c>
      <c r="AT216" s="17" t="s">
        <v>122</v>
      </c>
      <c r="AU216" s="17" t="s">
        <v>84</v>
      </c>
      <c r="AY216" s="17" t="s">
        <v>120</v>
      </c>
      <c r="BE216" s="193">
        <f>IF(N216="základní",J216,0)</f>
        <v>0</v>
      </c>
      <c r="BF216" s="193">
        <f>IF(N216="snížená",J216,0)</f>
        <v>0</v>
      </c>
      <c r="BG216" s="193">
        <f>IF(N216="zákl. přenesená",J216,0)</f>
        <v>0</v>
      </c>
      <c r="BH216" s="193">
        <f>IF(N216="sníž. přenesená",J216,0)</f>
        <v>0</v>
      </c>
      <c r="BI216" s="193">
        <f>IF(N216="nulová",J216,0)</f>
        <v>0</v>
      </c>
      <c r="BJ216" s="17" t="s">
        <v>23</v>
      </c>
      <c r="BK216" s="193">
        <f>ROUND(I216*H216,2)</f>
        <v>0</v>
      </c>
      <c r="BL216" s="17" t="s">
        <v>127</v>
      </c>
      <c r="BM216" s="17" t="s">
        <v>381</v>
      </c>
    </row>
    <row r="217" spans="2:47" s="1" customFormat="1" ht="27">
      <c r="B217" s="34"/>
      <c r="C217" s="56"/>
      <c r="D217" s="206" t="s">
        <v>142</v>
      </c>
      <c r="E217" s="56"/>
      <c r="F217" s="207" t="s">
        <v>382</v>
      </c>
      <c r="G217" s="56"/>
      <c r="H217" s="56"/>
      <c r="I217" s="152"/>
      <c r="J217" s="56"/>
      <c r="K217" s="56"/>
      <c r="L217" s="54"/>
      <c r="M217" s="71"/>
      <c r="N217" s="35"/>
      <c r="O217" s="35"/>
      <c r="P217" s="35"/>
      <c r="Q217" s="35"/>
      <c r="R217" s="35"/>
      <c r="S217" s="35"/>
      <c r="T217" s="72"/>
      <c r="AT217" s="17" t="s">
        <v>142</v>
      </c>
      <c r="AU217" s="17" t="s">
        <v>84</v>
      </c>
    </row>
    <row r="218" spans="2:51" s="11" customFormat="1" ht="13.5">
      <c r="B218" s="194"/>
      <c r="C218" s="195"/>
      <c r="D218" s="196" t="s">
        <v>129</v>
      </c>
      <c r="E218" s="197" t="s">
        <v>22</v>
      </c>
      <c r="F218" s="198" t="s">
        <v>201</v>
      </c>
      <c r="G218" s="195"/>
      <c r="H218" s="199">
        <v>13</v>
      </c>
      <c r="I218" s="200"/>
      <c r="J218" s="195"/>
      <c r="K218" s="195"/>
      <c r="L218" s="201"/>
      <c r="M218" s="202"/>
      <c r="N218" s="203"/>
      <c r="O218" s="203"/>
      <c r="P218" s="203"/>
      <c r="Q218" s="203"/>
      <c r="R218" s="203"/>
      <c r="S218" s="203"/>
      <c r="T218" s="204"/>
      <c r="AT218" s="205" t="s">
        <v>129</v>
      </c>
      <c r="AU218" s="205" t="s">
        <v>84</v>
      </c>
      <c r="AV218" s="11" t="s">
        <v>84</v>
      </c>
      <c r="AW218" s="11" t="s">
        <v>38</v>
      </c>
      <c r="AX218" s="11" t="s">
        <v>23</v>
      </c>
      <c r="AY218" s="205" t="s">
        <v>120</v>
      </c>
    </row>
    <row r="219" spans="2:65" s="1" customFormat="1" ht="31.5" customHeight="1">
      <c r="B219" s="34"/>
      <c r="C219" s="208" t="s">
        <v>383</v>
      </c>
      <c r="D219" s="208" t="s">
        <v>161</v>
      </c>
      <c r="E219" s="209" t="s">
        <v>384</v>
      </c>
      <c r="F219" s="210" t="s">
        <v>385</v>
      </c>
      <c r="G219" s="211" t="s">
        <v>376</v>
      </c>
      <c r="H219" s="212">
        <v>13</v>
      </c>
      <c r="I219" s="213"/>
      <c r="J219" s="214">
        <f>ROUND(I219*H219,2)</f>
        <v>0</v>
      </c>
      <c r="K219" s="210" t="s">
        <v>126</v>
      </c>
      <c r="L219" s="215"/>
      <c r="M219" s="216" t="s">
        <v>22</v>
      </c>
      <c r="N219" s="217" t="s">
        <v>46</v>
      </c>
      <c r="O219" s="35"/>
      <c r="P219" s="191">
        <f>O219*H219</f>
        <v>0</v>
      </c>
      <c r="Q219" s="191">
        <v>0.00064</v>
      </c>
      <c r="R219" s="191">
        <f>Q219*H219</f>
        <v>0.008320000000000001</v>
      </c>
      <c r="S219" s="191">
        <v>0</v>
      </c>
      <c r="T219" s="192">
        <f>S219*H219</f>
        <v>0</v>
      </c>
      <c r="AR219" s="17" t="s">
        <v>165</v>
      </c>
      <c r="AT219" s="17" t="s">
        <v>161</v>
      </c>
      <c r="AU219" s="17" t="s">
        <v>84</v>
      </c>
      <c r="AY219" s="17" t="s">
        <v>120</v>
      </c>
      <c r="BE219" s="193">
        <f>IF(N219="základní",J219,0)</f>
        <v>0</v>
      </c>
      <c r="BF219" s="193">
        <f>IF(N219="snížená",J219,0)</f>
        <v>0</v>
      </c>
      <c r="BG219" s="193">
        <f>IF(N219="zákl. přenesená",J219,0)</f>
        <v>0</v>
      </c>
      <c r="BH219" s="193">
        <f>IF(N219="sníž. přenesená",J219,0)</f>
        <v>0</v>
      </c>
      <c r="BI219" s="193">
        <f>IF(N219="nulová",J219,0)</f>
        <v>0</v>
      </c>
      <c r="BJ219" s="17" t="s">
        <v>23</v>
      </c>
      <c r="BK219" s="193">
        <f>ROUND(I219*H219,2)</f>
        <v>0</v>
      </c>
      <c r="BL219" s="17" t="s">
        <v>127</v>
      </c>
      <c r="BM219" s="17" t="s">
        <v>386</v>
      </c>
    </row>
    <row r="220" spans="2:51" s="11" customFormat="1" ht="13.5">
      <c r="B220" s="194"/>
      <c r="C220" s="195"/>
      <c r="D220" s="196" t="s">
        <v>129</v>
      </c>
      <c r="E220" s="197" t="s">
        <v>22</v>
      </c>
      <c r="F220" s="198" t="s">
        <v>201</v>
      </c>
      <c r="G220" s="195"/>
      <c r="H220" s="199">
        <v>13</v>
      </c>
      <c r="I220" s="200"/>
      <c r="J220" s="195"/>
      <c r="K220" s="195"/>
      <c r="L220" s="201"/>
      <c r="M220" s="202"/>
      <c r="N220" s="203"/>
      <c r="O220" s="203"/>
      <c r="P220" s="203"/>
      <c r="Q220" s="203"/>
      <c r="R220" s="203"/>
      <c r="S220" s="203"/>
      <c r="T220" s="204"/>
      <c r="AT220" s="205" t="s">
        <v>129</v>
      </c>
      <c r="AU220" s="205" t="s">
        <v>84</v>
      </c>
      <c r="AV220" s="11" t="s">
        <v>84</v>
      </c>
      <c r="AW220" s="11" t="s">
        <v>38</v>
      </c>
      <c r="AX220" s="11" t="s">
        <v>23</v>
      </c>
      <c r="AY220" s="205" t="s">
        <v>120</v>
      </c>
    </row>
    <row r="221" spans="2:65" s="1" customFormat="1" ht="31.5" customHeight="1">
      <c r="B221" s="34"/>
      <c r="C221" s="182" t="s">
        <v>387</v>
      </c>
      <c r="D221" s="182" t="s">
        <v>122</v>
      </c>
      <c r="E221" s="183" t="s">
        <v>388</v>
      </c>
      <c r="F221" s="184" t="s">
        <v>389</v>
      </c>
      <c r="G221" s="185" t="s">
        <v>376</v>
      </c>
      <c r="H221" s="186">
        <v>14</v>
      </c>
      <c r="I221" s="187"/>
      <c r="J221" s="188">
        <f>ROUND(I221*H221,2)</f>
        <v>0</v>
      </c>
      <c r="K221" s="184" t="s">
        <v>126</v>
      </c>
      <c r="L221" s="54"/>
      <c r="M221" s="189" t="s">
        <v>22</v>
      </c>
      <c r="N221" s="190" t="s">
        <v>46</v>
      </c>
      <c r="O221" s="35"/>
      <c r="P221" s="191">
        <f>O221*H221</f>
        <v>0</v>
      </c>
      <c r="Q221" s="191">
        <v>0.31108</v>
      </c>
      <c r="R221" s="191">
        <f>Q221*H221</f>
        <v>4.35512</v>
      </c>
      <c r="S221" s="191">
        <v>0</v>
      </c>
      <c r="T221" s="192">
        <f>S221*H221</f>
        <v>0</v>
      </c>
      <c r="AR221" s="17" t="s">
        <v>127</v>
      </c>
      <c r="AT221" s="17" t="s">
        <v>122</v>
      </c>
      <c r="AU221" s="17" t="s">
        <v>84</v>
      </c>
      <c r="AY221" s="17" t="s">
        <v>120</v>
      </c>
      <c r="BE221" s="193">
        <f>IF(N221="základní",J221,0)</f>
        <v>0</v>
      </c>
      <c r="BF221" s="193">
        <f>IF(N221="snížená",J221,0)</f>
        <v>0</v>
      </c>
      <c r="BG221" s="193">
        <f>IF(N221="zákl. přenesená",J221,0)</f>
        <v>0</v>
      </c>
      <c r="BH221" s="193">
        <f>IF(N221="sníž. přenesená",J221,0)</f>
        <v>0</v>
      </c>
      <c r="BI221" s="193">
        <f>IF(N221="nulová",J221,0)</f>
        <v>0</v>
      </c>
      <c r="BJ221" s="17" t="s">
        <v>23</v>
      </c>
      <c r="BK221" s="193">
        <f>ROUND(I221*H221,2)</f>
        <v>0</v>
      </c>
      <c r="BL221" s="17" t="s">
        <v>127</v>
      </c>
      <c r="BM221" s="17" t="s">
        <v>390</v>
      </c>
    </row>
    <row r="222" spans="2:47" s="1" customFormat="1" ht="108">
      <c r="B222" s="34"/>
      <c r="C222" s="56"/>
      <c r="D222" s="206" t="s">
        <v>142</v>
      </c>
      <c r="E222" s="56"/>
      <c r="F222" s="207" t="s">
        <v>391</v>
      </c>
      <c r="G222" s="56"/>
      <c r="H222" s="56"/>
      <c r="I222" s="152"/>
      <c r="J222" s="56"/>
      <c r="K222" s="56"/>
      <c r="L222" s="54"/>
      <c r="M222" s="71"/>
      <c r="N222" s="35"/>
      <c r="O222" s="35"/>
      <c r="P222" s="35"/>
      <c r="Q222" s="35"/>
      <c r="R222" s="35"/>
      <c r="S222" s="35"/>
      <c r="T222" s="72"/>
      <c r="AT222" s="17" t="s">
        <v>142</v>
      </c>
      <c r="AU222" s="17" t="s">
        <v>84</v>
      </c>
    </row>
    <row r="223" spans="2:51" s="11" customFormat="1" ht="13.5">
      <c r="B223" s="194"/>
      <c r="C223" s="195"/>
      <c r="D223" s="206" t="s">
        <v>129</v>
      </c>
      <c r="E223" s="218" t="s">
        <v>22</v>
      </c>
      <c r="F223" s="219" t="s">
        <v>206</v>
      </c>
      <c r="G223" s="195"/>
      <c r="H223" s="220">
        <v>14</v>
      </c>
      <c r="I223" s="200"/>
      <c r="J223" s="195"/>
      <c r="K223" s="195"/>
      <c r="L223" s="201"/>
      <c r="M223" s="202"/>
      <c r="N223" s="203"/>
      <c r="O223" s="203"/>
      <c r="P223" s="203"/>
      <c r="Q223" s="203"/>
      <c r="R223" s="203"/>
      <c r="S223" s="203"/>
      <c r="T223" s="204"/>
      <c r="AT223" s="205" t="s">
        <v>129</v>
      </c>
      <c r="AU223" s="205" t="s">
        <v>84</v>
      </c>
      <c r="AV223" s="11" t="s">
        <v>84</v>
      </c>
      <c r="AW223" s="11" t="s">
        <v>38</v>
      </c>
      <c r="AX223" s="11" t="s">
        <v>23</v>
      </c>
      <c r="AY223" s="205" t="s">
        <v>120</v>
      </c>
    </row>
    <row r="224" spans="2:63" s="10" customFormat="1" ht="29.85" customHeight="1">
      <c r="B224" s="165"/>
      <c r="C224" s="166"/>
      <c r="D224" s="179" t="s">
        <v>74</v>
      </c>
      <c r="E224" s="180" t="s">
        <v>174</v>
      </c>
      <c r="F224" s="180" t="s">
        <v>392</v>
      </c>
      <c r="G224" s="166"/>
      <c r="H224" s="166"/>
      <c r="I224" s="169"/>
      <c r="J224" s="181">
        <f>BK224</f>
        <v>0</v>
      </c>
      <c r="K224" s="166"/>
      <c r="L224" s="171"/>
      <c r="M224" s="172"/>
      <c r="N224" s="173"/>
      <c r="O224" s="173"/>
      <c r="P224" s="174">
        <f>P225+SUM(P226:P279)</f>
        <v>0</v>
      </c>
      <c r="Q224" s="173"/>
      <c r="R224" s="174">
        <f>R225+SUM(R226:R279)</f>
        <v>150.746295</v>
      </c>
      <c r="S224" s="173"/>
      <c r="T224" s="175">
        <f>T225+SUM(T226:T279)</f>
        <v>0</v>
      </c>
      <c r="AR224" s="176" t="s">
        <v>23</v>
      </c>
      <c r="AT224" s="177" t="s">
        <v>74</v>
      </c>
      <c r="AU224" s="177" t="s">
        <v>23</v>
      </c>
      <c r="AY224" s="176" t="s">
        <v>120</v>
      </c>
      <c r="BK224" s="178">
        <f>BK225+SUM(BK226:BK279)</f>
        <v>0</v>
      </c>
    </row>
    <row r="225" spans="2:65" s="1" customFormat="1" ht="22.5" customHeight="1">
      <c r="B225" s="34"/>
      <c r="C225" s="182" t="s">
        <v>393</v>
      </c>
      <c r="D225" s="182" t="s">
        <v>122</v>
      </c>
      <c r="E225" s="183" t="s">
        <v>394</v>
      </c>
      <c r="F225" s="184" t="s">
        <v>395</v>
      </c>
      <c r="G225" s="185" t="s">
        <v>376</v>
      </c>
      <c r="H225" s="186">
        <v>3</v>
      </c>
      <c r="I225" s="187"/>
      <c r="J225" s="188">
        <f>ROUND(I225*H225,2)</f>
        <v>0</v>
      </c>
      <c r="K225" s="184" t="s">
        <v>126</v>
      </c>
      <c r="L225" s="54"/>
      <c r="M225" s="189" t="s">
        <v>22</v>
      </c>
      <c r="N225" s="190" t="s">
        <v>46</v>
      </c>
      <c r="O225" s="35"/>
      <c r="P225" s="191">
        <f>O225*H225</f>
        <v>0</v>
      </c>
      <c r="Q225" s="191">
        <v>0.10941</v>
      </c>
      <c r="R225" s="191">
        <f>Q225*H225</f>
        <v>0.32822999999999997</v>
      </c>
      <c r="S225" s="191">
        <v>0</v>
      </c>
      <c r="T225" s="192">
        <f>S225*H225</f>
        <v>0</v>
      </c>
      <c r="AR225" s="17" t="s">
        <v>127</v>
      </c>
      <c r="AT225" s="17" t="s">
        <v>122</v>
      </c>
      <c r="AU225" s="17" t="s">
        <v>84</v>
      </c>
      <c r="AY225" s="17" t="s">
        <v>120</v>
      </c>
      <c r="BE225" s="193">
        <f>IF(N225="základní",J225,0)</f>
        <v>0</v>
      </c>
      <c r="BF225" s="193">
        <f>IF(N225="snížená",J225,0)</f>
        <v>0</v>
      </c>
      <c r="BG225" s="193">
        <f>IF(N225="zákl. přenesená",J225,0)</f>
        <v>0</v>
      </c>
      <c r="BH225" s="193">
        <f>IF(N225="sníž. přenesená",J225,0)</f>
        <v>0</v>
      </c>
      <c r="BI225" s="193">
        <f>IF(N225="nulová",J225,0)</f>
        <v>0</v>
      </c>
      <c r="BJ225" s="17" t="s">
        <v>23</v>
      </c>
      <c r="BK225" s="193">
        <f>ROUND(I225*H225,2)</f>
        <v>0</v>
      </c>
      <c r="BL225" s="17" t="s">
        <v>127</v>
      </c>
      <c r="BM225" s="17" t="s">
        <v>396</v>
      </c>
    </row>
    <row r="226" spans="2:47" s="1" customFormat="1" ht="94.5">
      <c r="B226" s="34"/>
      <c r="C226" s="56"/>
      <c r="D226" s="206" t="s">
        <v>142</v>
      </c>
      <c r="E226" s="56"/>
      <c r="F226" s="207" t="s">
        <v>397</v>
      </c>
      <c r="G226" s="56"/>
      <c r="H226" s="56"/>
      <c r="I226" s="152"/>
      <c r="J226" s="56"/>
      <c r="K226" s="56"/>
      <c r="L226" s="54"/>
      <c r="M226" s="71"/>
      <c r="N226" s="35"/>
      <c r="O226" s="35"/>
      <c r="P226" s="35"/>
      <c r="Q226" s="35"/>
      <c r="R226" s="35"/>
      <c r="S226" s="35"/>
      <c r="T226" s="72"/>
      <c r="AT226" s="17" t="s">
        <v>142</v>
      </c>
      <c r="AU226" s="17" t="s">
        <v>84</v>
      </c>
    </row>
    <row r="227" spans="2:51" s="11" customFormat="1" ht="13.5">
      <c r="B227" s="194"/>
      <c r="C227" s="195"/>
      <c r="D227" s="196" t="s">
        <v>129</v>
      </c>
      <c r="E227" s="197" t="s">
        <v>22</v>
      </c>
      <c r="F227" s="198" t="s">
        <v>134</v>
      </c>
      <c r="G227" s="195"/>
      <c r="H227" s="199">
        <v>3</v>
      </c>
      <c r="I227" s="200"/>
      <c r="J227" s="195"/>
      <c r="K227" s="195"/>
      <c r="L227" s="201"/>
      <c r="M227" s="202"/>
      <c r="N227" s="203"/>
      <c r="O227" s="203"/>
      <c r="P227" s="203"/>
      <c r="Q227" s="203"/>
      <c r="R227" s="203"/>
      <c r="S227" s="203"/>
      <c r="T227" s="204"/>
      <c r="AT227" s="205" t="s">
        <v>129</v>
      </c>
      <c r="AU227" s="205" t="s">
        <v>84</v>
      </c>
      <c r="AV227" s="11" t="s">
        <v>84</v>
      </c>
      <c r="AW227" s="11" t="s">
        <v>38</v>
      </c>
      <c r="AX227" s="11" t="s">
        <v>23</v>
      </c>
      <c r="AY227" s="205" t="s">
        <v>120</v>
      </c>
    </row>
    <row r="228" spans="2:65" s="1" customFormat="1" ht="31.5" customHeight="1">
      <c r="B228" s="34"/>
      <c r="C228" s="208" t="s">
        <v>398</v>
      </c>
      <c r="D228" s="208" t="s">
        <v>161</v>
      </c>
      <c r="E228" s="209" t="s">
        <v>399</v>
      </c>
      <c r="F228" s="210" t="s">
        <v>400</v>
      </c>
      <c r="G228" s="211" t="s">
        <v>376</v>
      </c>
      <c r="H228" s="212">
        <v>3</v>
      </c>
      <c r="I228" s="213"/>
      <c r="J228" s="214">
        <f>ROUND(I228*H228,2)</f>
        <v>0</v>
      </c>
      <c r="K228" s="210" t="s">
        <v>126</v>
      </c>
      <c r="L228" s="215"/>
      <c r="M228" s="216" t="s">
        <v>22</v>
      </c>
      <c r="N228" s="217" t="s">
        <v>46</v>
      </c>
      <c r="O228" s="35"/>
      <c r="P228" s="191">
        <f>O228*H228</f>
        <v>0</v>
      </c>
      <c r="Q228" s="191">
        <v>0.0061</v>
      </c>
      <c r="R228" s="191">
        <f>Q228*H228</f>
        <v>0.0183</v>
      </c>
      <c r="S228" s="191">
        <v>0</v>
      </c>
      <c r="T228" s="192">
        <f>S228*H228</f>
        <v>0</v>
      </c>
      <c r="AR228" s="17" t="s">
        <v>165</v>
      </c>
      <c r="AT228" s="17" t="s">
        <v>161</v>
      </c>
      <c r="AU228" s="17" t="s">
        <v>84</v>
      </c>
      <c r="AY228" s="17" t="s">
        <v>120</v>
      </c>
      <c r="BE228" s="193">
        <f>IF(N228="základní",J228,0)</f>
        <v>0</v>
      </c>
      <c r="BF228" s="193">
        <f>IF(N228="snížená",J228,0)</f>
        <v>0</v>
      </c>
      <c r="BG228" s="193">
        <f>IF(N228="zákl. přenesená",J228,0)</f>
        <v>0</v>
      </c>
      <c r="BH228" s="193">
        <f>IF(N228="sníž. přenesená",J228,0)</f>
        <v>0</v>
      </c>
      <c r="BI228" s="193">
        <f>IF(N228="nulová",J228,0)</f>
        <v>0</v>
      </c>
      <c r="BJ228" s="17" t="s">
        <v>23</v>
      </c>
      <c r="BK228" s="193">
        <f>ROUND(I228*H228,2)</f>
        <v>0</v>
      </c>
      <c r="BL228" s="17" t="s">
        <v>127</v>
      </c>
      <c r="BM228" s="17" t="s">
        <v>401</v>
      </c>
    </row>
    <row r="229" spans="2:51" s="11" customFormat="1" ht="13.5">
      <c r="B229" s="194"/>
      <c r="C229" s="195"/>
      <c r="D229" s="196" t="s">
        <v>129</v>
      </c>
      <c r="E229" s="197" t="s">
        <v>22</v>
      </c>
      <c r="F229" s="198" t="s">
        <v>134</v>
      </c>
      <c r="G229" s="195"/>
      <c r="H229" s="199">
        <v>3</v>
      </c>
      <c r="I229" s="200"/>
      <c r="J229" s="195"/>
      <c r="K229" s="195"/>
      <c r="L229" s="201"/>
      <c r="M229" s="202"/>
      <c r="N229" s="203"/>
      <c r="O229" s="203"/>
      <c r="P229" s="203"/>
      <c r="Q229" s="203"/>
      <c r="R229" s="203"/>
      <c r="S229" s="203"/>
      <c r="T229" s="204"/>
      <c r="AT229" s="205" t="s">
        <v>129</v>
      </c>
      <c r="AU229" s="205" t="s">
        <v>84</v>
      </c>
      <c r="AV229" s="11" t="s">
        <v>84</v>
      </c>
      <c r="AW229" s="11" t="s">
        <v>38</v>
      </c>
      <c r="AX229" s="11" t="s">
        <v>23</v>
      </c>
      <c r="AY229" s="205" t="s">
        <v>120</v>
      </c>
    </row>
    <row r="230" spans="2:65" s="1" customFormat="1" ht="22.5" customHeight="1">
      <c r="B230" s="34"/>
      <c r="C230" s="182" t="s">
        <v>402</v>
      </c>
      <c r="D230" s="182" t="s">
        <v>122</v>
      </c>
      <c r="E230" s="183" t="s">
        <v>403</v>
      </c>
      <c r="F230" s="184" t="s">
        <v>404</v>
      </c>
      <c r="G230" s="185" t="s">
        <v>376</v>
      </c>
      <c r="H230" s="186">
        <v>3</v>
      </c>
      <c r="I230" s="187"/>
      <c r="J230" s="188">
        <f>ROUND(I230*H230,2)</f>
        <v>0</v>
      </c>
      <c r="K230" s="184" t="s">
        <v>126</v>
      </c>
      <c r="L230" s="54"/>
      <c r="M230" s="189" t="s">
        <v>22</v>
      </c>
      <c r="N230" s="190" t="s">
        <v>46</v>
      </c>
      <c r="O230" s="35"/>
      <c r="P230" s="191">
        <f>O230*H230</f>
        <v>0</v>
      </c>
      <c r="Q230" s="191">
        <v>0</v>
      </c>
      <c r="R230" s="191">
        <f>Q230*H230</f>
        <v>0</v>
      </c>
      <c r="S230" s="191">
        <v>0</v>
      </c>
      <c r="T230" s="192">
        <f>S230*H230</f>
        <v>0</v>
      </c>
      <c r="AR230" s="17" t="s">
        <v>127</v>
      </c>
      <c r="AT230" s="17" t="s">
        <v>122</v>
      </c>
      <c r="AU230" s="17" t="s">
        <v>84</v>
      </c>
      <c r="AY230" s="17" t="s">
        <v>120</v>
      </c>
      <c r="BE230" s="193">
        <f>IF(N230="základní",J230,0)</f>
        <v>0</v>
      </c>
      <c r="BF230" s="193">
        <f>IF(N230="snížená",J230,0)</f>
        <v>0</v>
      </c>
      <c r="BG230" s="193">
        <f>IF(N230="zákl. přenesená",J230,0)</f>
        <v>0</v>
      </c>
      <c r="BH230" s="193">
        <f>IF(N230="sníž. přenesená",J230,0)</f>
        <v>0</v>
      </c>
      <c r="BI230" s="193">
        <f>IF(N230="nulová",J230,0)</f>
        <v>0</v>
      </c>
      <c r="BJ230" s="17" t="s">
        <v>23</v>
      </c>
      <c r="BK230" s="193">
        <f>ROUND(I230*H230,2)</f>
        <v>0</v>
      </c>
      <c r="BL230" s="17" t="s">
        <v>127</v>
      </c>
      <c r="BM230" s="17" t="s">
        <v>405</v>
      </c>
    </row>
    <row r="231" spans="2:47" s="1" customFormat="1" ht="81">
      <c r="B231" s="34"/>
      <c r="C231" s="56"/>
      <c r="D231" s="206" t="s">
        <v>142</v>
      </c>
      <c r="E231" s="56"/>
      <c r="F231" s="207" t="s">
        <v>406</v>
      </c>
      <c r="G231" s="56"/>
      <c r="H231" s="56"/>
      <c r="I231" s="152"/>
      <c r="J231" s="56"/>
      <c r="K231" s="56"/>
      <c r="L231" s="54"/>
      <c r="M231" s="71"/>
      <c r="N231" s="35"/>
      <c r="O231" s="35"/>
      <c r="P231" s="35"/>
      <c r="Q231" s="35"/>
      <c r="R231" s="35"/>
      <c r="S231" s="35"/>
      <c r="T231" s="72"/>
      <c r="AT231" s="17" t="s">
        <v>142</v>
      </c>
      <c r="AU231" s="17" t="s">
        <v>84</v>
      </c>
    </row>
    <row r="232" spans="2:51" s="11" customFormat="1" ht="13.5">
      <c r="B232" s="194"/>
      <c r="C232" s="195"/>
      <c r="D232" s="196" t="s">
        <v>129</v>
      </c>
      <c r="E232" s="197" t="s">
        <v>22</v>
      </c>
      <c r="F232" s="198" t="s">
        <v>134</v>
      </c>
      <c r="G232" s="195"/>
      <c r="H232" s="199">
        <v>3</v>
      </c>
      <c r="I232" s="200"/>
      <c r="J232" s="195"/>
      <c r="K232" s="195"/>
      <c r="L232" s="201"/>
      <c r="M232" s="202"/>
      <c r="N232" s="203"/>
      <c r="O232" s="203"/>
      <c r="P232" s="203"/>
      <c r="Q232" s="203"/>
      <c r="R232" s="203"/>
      <c r="S232" s="203"/>
      <c r="T232" s="204"/>
      <c r="AT232" s="205" t="s">
        <v>129</v>
      </c>
      <c r="AU232" s="205" t="s">
        <v>84</v>
      </c>
      <c r="AV232" s="11" t="s">
        <v>84</v>
      </c>
      <c r="AW232" s="11" t="s">
        <v>38</v>
      </c>
      <c r="AX232" s="11" t="s">
        <v>23</v>
      </c>
      <c r="AY232" s="205" t="s">
        <v>120</v>
      </c>
    </row>
    <row r="233" spans="2:65" s="1" customFormat="1" ht="31.5" customHeight="1">
      <c r="B233" s="34"/>
      <c r="C233" s="208" t="s">
        <v>407</v>
      </c>
      <c r="D233" s="208" t="s">
        <v>161</v>
      </c>
      <c r="E233" s="209" t="s">
        <v>408</v>
      </c>
      <c r="F233" s="210" t="s">
        <v>409</v>
      </c>
      <c r="G233" s="211" t="s">
        <v>376</v>
      </c>
      <c r="H233" s="212">
        <v>3</v>
      </c>
      <c r="I233" s="213"/>
      <c r="J233" s="214">
        <f>ROUND(I233*H233,2)</f>
        <v>0</v>
      </c>
      <c r="K233" s="210" t="s">
        <v>126</v>
      </c>
      <c r="L233" s="215"/>
      <c r="M233" s="216" t="s">
        <v>22</v>
      </c>
      <c r="N233" s="217" t="s">
        <v>46</v>
      </c>
      <c r="O233" s="35"/>
      <c r="P233" s="191">
        <f>O233*H233</f>
        <v>0</v>
      </c>
      <c r="Q233" s="191">
        <v>0.009</v>
      </c>
      <c r="R233" s="191">
        <f>Q233*H233</f>
        <v>0.026999999999999996</v>
      </c>
      <c r="S233" s="191">
        <v>0</v>
      </c>
      <c r="T233" s="192">
        <f>S233*H233</f>
        <v>0</v>
      </c>
      <c r="AR233" s="17" t="s">
        <v>165</v>
      </c>
      <c r="AT233" s="17" t="s">
        <v>161</v>
      </c>
      <c r="AU233" s="17" t="s">
        <v>84</v>
      </c>
      <c r="AY233" s="17" t="s">
        <v>120</v>
      </c>
      <c r="BE233" s="193">
        <f>IF(N233="základní",J233,0)</f>
        <v>0</v>
      </c>
      <c r="BF233" s="193">
        <f>IF(N233="snížená",J233,0)</f>
        <v>0</v>
      </c>
      <c r="BG233" s="193">
        <f>IF(N233="zákl. přenesená",J233,0)</f>
        <v>0</v>
      </c>
      <c r="BH233" s="193">
        <f>IF(N233="sníž. přenesená",J233,0)</f>
        <v>0</v>
      </c>
      <c r="BI233" s="193">
        <f>IF(N233="nulová",J233,0)</f>
        <v>0</v>
      </c>
      <c r="BJ233" s="17" t="s">
        <v>23</v>
      </c>
      <c r="BK233" s="193">
        <f>ROUND(I233*H233,2)</f>
        <v>0</v>
      </c>
      <c r="BL233" s="17" t="s">
        <v>127</v>
      </c>
      <c r="BM233" s="17" t="s">
        <v>410</v>
      </c>
    </row>
    <row r="234" spans="2:51" s="11" customFormat="1" ht="13.5">
      <c r="B234" s="194"/>
      <c r="C234" s="195"/>
      <c r="D234" s="196" t="s">
        <v>129</v>
      </c>
      <c r="E234" s="197" t="s">
        <v>22</v>
      </c>
      <c r="F234" s="198" t="s">
        <v>134</v>
      </c>
      <c r="G234" s="195"/>
      <c r="H234" s="199">
        <v>3</v>
      </c>
      <c r="I234" s="200"/>
      <c r="J234" s="195"/>
      <c r="K234" s="195"/>
      <c r="L234" s="201"/>
      <c r="M234" s="202"/>
      <c r="N234" s="203"/>
      <c r="O234" s="203"/>
      <c r="P234" s="203"/>
      <c r="Q234" s="203"/>
      <c r="R234" s="203"/>
      <c r="S234" s="203"/>
      <c r="T234" s="204"/>
      <c r="AT234" s="205" t="s">
        <v>129</v>
      </c>
      <c r="AU234" s="205" t="s">
        <v>84</v>
      </c>
      <c r="AV234" s="11" t="s">
        <v>84</v>
      </c>
      <c r="AW234" s="11" t="s">
        <v>38</v>
      </c>
      <c r="AX234" s="11" t="s">
        <v>23</v>
      </c>
      <c r="AY234" s="205" t="s">
        <v>120</v>
      </c>
    </row>
    <row r="235" spans="2:65" s="1" customFormat="1" ht="31.5" customHeight="1">
      <c r="B235" s="34"/>
      <c r="C235" s="182" t="s">
        <v>411</v>
      </c>
      <c r="D235" s="182" t="s">
        <v>122</v>
      </c>
      <c r="E235" s="183" t="s">
        <v>412</v>
      </c>
      <c r="F235" s="184" t="s">
        <v>413</v>
      </c>
      <c r="G235" s="185" t="s">
        <v>234</v>
      </c>
      <c r="H235" s="186">
        <v>72.5</v>
      </c>
      <c r="I235" s="187"/>
      <c r="J235" s="188">
        <f>ROUND(I235*H235,2)</f>
        <v>0</v>
      </c>
      <c r="K235" s="184" t="s">
        <v>126</v>
      </c>
      <c r="L235" s="54"/>
      <c r="M235" s="189" t="s">
        <v>22</v>
      </c>
      <c r="N235" s="190" t="s">
        <v>46</v>
      </c>
      <c r="O235" s="35"/>
      <c r="P235" s="191">
        <f>O235*H235</f>
        <v>0</v>
      </c>
      <c r="Q235" s="191">
        <v>0.37703</v>
      </c>
      <c r="R235" s="191">
        <f>Q235*H235</f>
        <v>27.334674999999997</v>
      </c>
      <c r="S235" s="191">
        <v>0</v>
      </c>
      <c r="T235" s="192">
        <f>S235*H235</f>
        <v>0</v>
      </c>
      <c r="AR235" s="17" t="s">
        <v>127</v>
      </c>
      <c r="AT235" s="17" t="s">
        <v>122</v>
      </c>
      <c r="AU235" s="17" t="s">
        <v>84</v>
      </c>
      <c r="AY235" s="17" t="s">
        <v>120</v>
      </c>
      <c r="BE235" s="193">
        <f>IF(N235="základní",J235,0)</f>
        <v>0</v>
      </c>
      <c r="BF235" s="193">
        <f>IF(N235="snížená",J235,0)</f>
        <v>0</v>
      </c>
      <c r="BG235" s="193">
        <f>IF(N235="zákl. přenesená",J235,0)</f>
        <v>0</v>
      </c>
      <c r="BH235" s="193">
        <f>IF(N235="sníž. přenesená",J235,0)</f>
        <v>0</v>
      </c>
      <c r="BI235" s="193">
        <f>IF(N235="nulová",J235,0)</f>
        <v>0</v>
      </c>
      <c r="BJ235" s="17" t="s">
        <v>23</v>
      </c>
      <c r="BK235" s="193">
        <f>ROUND(I235*H235,2)</f>
        <v>0</v>
      </c>
      <c r="BL235" s="17" t="s">
        <v>127</v>
      </c>
      <c r="BM235" s="17" t="s">
        <v>414</v>
      </c>
    </row>
    <row r="236" spans="2:47" s="1" customFormat="1" ht="27">
      <c r="B236" s="34"/>
      <c r="C236" s="56"/>
      <c r="D236" s="206" t="s">
        <v>144</v>
      </c>
      <c r="E236" s="56"/>
      <c r="F236" s="207" t="s">
        <v>415</v>
      </c>
      <c r="G236" s="56"/>
      <c r="H236" s="56"/>
      <c r="I236" s="152"/>
      <c r="J236" s="56"/>
      <c r="K236" s="56"/>
      <c r="L236" s="54"/>
      <c r="M236" s="71"/>
      <c r="N236" s="35"/>
      <c r="O236" s="35"/>
      <c r="P236" s="35"/>
      <c r="Q236" s="35"/>
      <c r="R236" s="35"/>
      <c r="S236" s="35"/>
      <c r="T236" s="72"/>
      <c r="AT236" s="17" t="s">
        <v>144</v>
      </c>
      <c r="AU236" s="17" t="s">
        <v>84</v>
      </c>
    </row>
    <row r="237" spans="2:51" s="11" customFormat="1" ht="13.5">
      <c r="B237" s="194"/>
      <c r="C237" s="195"/>
      <c r="D237" s="196" t="s">
        <v>129</v>
      </c>
      <c r="E237" s="197" t="s">
        <v>22</v>
      </c>
      <c r="F237" s="198" t="s">
        <v>416</v>
      </c>
      <c r="G237" s="195"/>
      <c r="H237" s="199">
        <v>72.5</v>
      </c>
      <c r="I237" s="200"/>
      <c r="J237" s="195"/>
      <c r="K237" s="195"/>
      <c r="L237" s="201"/>
      <c r="M237" s="202"/>
      <c r="N237" s="203"/>
      <c r="O237" s="203"/>
      <c r="P237" s="203"/>
      <c r="Q237" s="203"/>
      <c r="R237" s="203"/>
      <c r="S237" s="203"/>
      <c r="T237" s="204"/>
      <c r="AT237" s="205" t="s">
        <v>129</v>
      </c>
      <c r="AU237" s="205" t="s">
        <v>84</v>
      </c>
      <c r="AV237" s="11" t="s">
        <v>84</v>
      </c>
      <c r="AW237" s="11" t="s">
        <v>38</v>
      </c>
      <c r="AX237" s="11" t="s">
        <v>23</v>
      </c>
      <c r="AY237" s="205" t="s">
        <v>120</v>
      </c>
    </row>
    <row r="238" spans="2:65" s="1" customFormat="1" ht="31.5" customHeight="1">
      <c r="B238" s="34"/>
      <c r="C238" s="182" t="s">
        <v>417</v>
      </c>
      <c r="D238" s="182" t="s">
        <v>122</v>
      </c>
      <c r="E238" s="183" t="s">
        <v>418</v>
      </c>
      <c r="F238" s="184" t="s">
        <v>419</v>
      </c>
      <c r="G238" s="185" t="s">
        <v>376</v>
      </c>
      <c r="H238" s="186">
        <v>13</v>
      </c>
      <c r="I238" s="187"/>
      <c r="J238" s="188">
        <f>ROUND(I238*H238,2)</f>
        <v>0</v>
      </c>
      <c r="K238" s="184" t="s">
        <v>126</v>
      </c>
      <c r="L238" s="54"/>
      <c r="M238" s="189" t="s">
        <v>22</v>
      </c>
      <c r="N238" s="190" t="s">
        <v>46</v>
      </c>
      <c r="O238" s="35"/>
      <c r="P238" s="191">
        <f>O238*H238</f>
        <v>0</v>
      </c>
      <c r="Q238" s="191">
        <v>0.19504</v>
      </c>
      <c r="R238" s="191">
        <f>Q238*H238</f>
        <v>2.53552</v>
      </c>
      <c r="S238" s="191">
        <v>0</v>
      </c>
      <c r="T238" s="192">
        <f>S238*H238</f>
        <v>0</v>
      </c>
      <c r="AR238" s="17" t="s">
        <v>127</v>
      </c>
      <c r="AT238" s="17" t="s">
        <v>122</v>
      </c>
      <c r="AU238" s="17" t="s">
        <v>84</v>
      </c>
      <c r="AY238" s="17" t="s">
        <v>120</v>
      </c>
      <c r="BE238" s="193">
        <f>IF(N238="základní",J238,0)</f>
        <v>0</v>
      </c>
      <c r="BF238" s="193">
        <f>IF(N238="snížená",J238,0)</f>
        <v>0</v>
      </c>
      <c r="BG238" s="193">
        <f>IF(N238="zákl. přenesená",J238,0)</f>
        <v>0</v>
      </c>
      <c r="BH238" s="193">
        <f>IF(N238="sníž. přenesená",J238,0)</f>
        <v>0</v>
      </c>
      <c r="BI238" s="193">
        <f>IF(N238="nulová",J238,0)</f>
        <v>0</v>
      </c>
      <c r="BJ238" s="17" t="s">
        <v>23</v>
      </c>
      <c r="BK238" s="193">
        <f>ROUND(I238*H238,2)</f>
        <v>0</v>
      </c>
      <c r="BL238" s="17" t="s">
        <v>127</v>
      </c>
      <c r="BM238" s="17" t="s">
        <v>420</v>
      </c>
    </row>
    <row r="239" spans="2:47" s="1" customFormat="1" ht="27">
      <c r="B239" s="34"/>
      <c r="C239" s="56"/>
      <c r="D239" s="206" t="s">
        <v>144</v>
      </c>
      <c r="E239" s="56"/>
      <c r="F239" s="207" t="s">
        <v>421</v>
      </c>
      <c r="G239" s="56"/>
      <c r="H239" s="56"/>
      <c r="I239" s="152"/>
      <c r="J239" s="56"/>
      <c r="K239" s="56"/>
      <c r="L239" s="54"/>
      <c r="M239" s="71"/>
      <c r="N239" s="35"/>
      <c r="O239" s="35"/>
      <c r="P239" s="35"/>
      <c r="Q239" s="35"/>
      <c r="R239" s="35"/>
      <c r="S239" s="35"/>
      <c r="T239" s="72"/>
      <c r="AT239" s="17" t="s">
        <v>144</v>
      </c>
      <c r="AU239" s="17" t="s">
        <v>84</v>
      </c>
    </row>
    <row r="240" spans="2:51" s="11" customFormat="1" ht="13.5">
      <c r="B240" s="194"/>
      <c r="C240" s="195"/>
      <c r="D240" s="196" t="s">
        <v>129</v>
      </c>
      <c r="E240" s="197" t="s">
        <v>22</v>
      </c>
      <c r="F240" s="198" t="s">
        <v>422</v>
      </c>
      <c r="G240" s="195"/>
      <c r="H240" s="199">
        <v>13</v>
      </c>
      <c r="I240" s="200"/>
      <c r="J240" s="195"/>
      <c r="K240" s="195"/>
      <c r="L240" s="201"/>
      <c r="M240" s="202"/>
      <c r="N240" s="203"/>
      <c r="O240" s="203"/>
      <c r="P240" s="203"/>
      <c r="Q240" s="203"/>
      <c r="R240" s="203"/>
      <c r="S240" s="203"/>
      <c r="T240" s="204"/>
      <c r="AT240" s="205" t="s">
        <v>129</v>
      </c>
      <c r="AU240" s="205" t="s">
        <v>84</v>
      </c>
      <c r="AV240" s="11" t="s">
        <v>84</v>
      </c>
      <c r="AW240" s="11" t="s">
        <v>38</v>
      </c>
      <c r="AX240" s="11" t="s">
        <v>23</v>
      </c>
      <c r="AY240" s="205" t="s">
        <v>120</v>
      </c>
    </row>
    <row r="241" spans="2:65" s="1" customFormat="1" ht="22.5" customHeight="1">
      <c r="B241" s="34"/>
      <c r="C241" s="182" t="s">
        <v>423</v>
      </c>
      <c r="D241" s="182" t="s">
        <v>122</v>
      </c>
      <c r="E241" s="183" t="s">
        <v>424</v>
      </c>
      <c r="F241" s="184" t="s">
        <v>425</v>
      </c>
      <c r="G241" s="185" t="s">
        <v>234</v>
      </c>
      <c r="H241" s="186">
        <v>6</v>
      </c>
      <c r="I241" s="187"/>
      <c r="J241" s="188">
        <f>ROUND(I241*H241,2)</f>
        <v>0</v>
      </c>
      <c r="K241" s="184" t="s">
        <v>22</v>
      </c>
      <c r="L241" s="54"/>
      <c r="M241" s="189" t="s">
        <v>22</v>
      </c>
      <c r="N241" s="190" t="s">
        <v>46</v>
      </c>
      <c r="O241" s="35"/>
      <c r="P241" s="191">
        <f>O241*H241</f>
        <v>0</v>
      </c>
      <c r="Q241" s="191">
        <v>0.00047</v>
      </c>
      <c r="R241" s="191">
        <f>Q241*H241</f>
        <v>0.00282</v>
      </c>
      <c r="S241" s="191">
        <v>0</v>
      </c>
      <c r="T241" s="192">
        <f>S241*H241</f>
        <v>0</v>
      </c>
      <c r="AR241" s="17" t="s">
        <v>127</v>
      </c>
      <c r="AT241" s="17" t="s">
        <v>122</v>
      </c>
      <c r="AU241" s="17" t="s">
        <v>84</v>
      </c>
      <c r="AY241" s="17" t="s">
        <v>120</v>
      </c>
      <c r="BE241" s="193">
        <f>IF(N241="základní",J241,0)</f>
        <v>0</v>
      </c>
      <c r="BF241" s="193">
        <f>IF(N241="snížená",J241,0)</f>
        <v>0</v>
      </c>
      <c r="BG241" s="193">
        <f>IF(N241="zákl. přenesená",J241,0)</f>
        <v>0</v>
      </c>
      <c r="BH241" s="193">
        <f>IF(N241="sníž. přenesená",J241,0)</f>
        <v>0</v>
      </c>
      <c r="BI241" s="193">
        <f>IF(N241="nulová",J241,0)</f>
        <v>0</v>
      </c>
      <c r="BJ241" s="17" t="s">
        <v>23</v>
      </c>
      <c r="BK241" s="193">
        <f>ROUND(I241*H241,2)</f>
        <v>0</v>
      </c>
      <c r="BL241" s="17" t="s">
        <v>127</v>
      </c>
      <c r="BM241" s="17" t="s">
        <v>426</v>
      </c>
    </row>
    <row r="242" spans="2:47" s="1" customFormat="1" ht="27">
      <c r="B242" s="34"/>
      <c r="C242" s="56"/>
      <c r="D242" s="206" t="s">
        <v>144</v>
      </c>
      <c r="E242" s="56"/>
      <c r="F242" s="207" t="s">
        <v>251</v>
      </c>
      <c r="G242" s="56"/>
      <c r="H242" s="56"/>
      <c r="I242" s="152"/>
      <c r="J242" s="56"/>
      <c r="K242" s="56"/>
      <c r="L242" s="54"/>
      <c r="M242" s="71"/>
      <c r="N242" s="35"/>
      <c r="O242" s="35"/>
      <c r="P242" s="35"/>
      <c r="Q242" s="35"/>
      <c r="R242" s="35"/>
      <c r="S242" s="35"/>
      <c r="T242" s="72"/>
      <c r="AT242" s="17" t="s">
        <v>144</v>
      </c>
      <c r="AU242" s="17" t="s">
        <v>84</v>
      </c>
    </row>
    <row r="243" spans="2:51" s="11" customFormat="1" ht="13.5">
      <c r="B243" s="194"/>
      <c r="C243" s="195"/>
      <c r="D243" s="196" t="s">
        <v>129</v>
      </c>
      <c r="E243" s="197" t="s">
        <v>22</v>
      </c>
      <c r="F243" s="198" t="s">
        <v>427</v>
      </c>
      <c r="G243" s="195"/>
      <c r="H243" s="199">
        <v>6</v>
      </c>
      <c r="I243" s="200"/>
      <c r="J243" s="195"/>
      <c r="K243" s="195"/>
      <c r="L243" s="201"/>
      <c r="M243" s="202"/>
      <c r="N243" s="203"/>
      <c r="O243" s="203"/>
      <c r="P243" s="203"/>
      <c r="Q243" s="203"/>
      <c r="R243" s="203"/>
      <c r="S243" s="203"/>
      <c r="T243" s="204"/>
      <c r="AT243" s="205" t="s">
        <v>129</v>
      </c>
      <c r="AU243" s="205" t="s">
        <v>84</v>
      </c>
      <c r="AV243" s="11" t="s">
        <v>84</v>
      </c>
      <c r="AW243" s="11" t="s">
        <v>38</v>
      </c>
      <c r="AX243" s="11" t="s">
        <v>23</v>
      </c>
      <c r="AY243" s="205" t="s">
        <v>120</v>
      </c>
    </row>
    <row r="244" spans="2:65" s="1" customFormat="1" ht="22.5" customHeight="1">
      <c r="B244" s="34"/>
      <c r="C244" s="208" t="s">
        <v>428</v>
      </c>
      <c r="D244" s="208" t="s">
        <v>161</v>
      </c>
      <c r="E244" s="209" t="s">
        <v>429</v>
      </c>
      <c r="F244" s="210" t="s">
        <v>430</v>
      </c>
      <c r="G244" s="211" t="s">
        <v>234</v>
      </c>
      <c r="H244" s="212">
        <v>6</v>
      </c>
      <c r="I244" s="213"/>
      <c r="J244" s="214">
        <f>ROUND(I244*H244,2)</f>
        <v>0</v>
      </c>
      <c r="K244" s="210" t="s">
        <v>22</v>
      </c>
      <c r="L244" s="215"/>
      <c r="M244" s="216" t="s">
        <v>22</v>
      </c>
      <c r="N244" s="217" t="s">
        <v>46</v>
      </c>
      <c r="O244" s="35"/>
      <c r="P244" s="191">
        <f>O244*H244</f>
        <v>0</v>
      </c>
      <c r="Q244" s="191">
        <v>0.00675</v>
      </c>
      <c r="R244" s="191">
        <f>Q244*H244</f>
        <v>0.0405</v>
      </c>
      <c r="S244" s="191">
        <v>0</v>
      </c>
      <c r="T244" s="192">
        <f>S244*H244</f>
        <v>0</v>
      </c>
      <c r="AR244" s="17" t="s">
        <v>165</v>
      </c>
      <c r="AT244" s="17" t="s">
        <v>161</v>
      </c>
      <c r="AU244" s="17" t="s">
        <v>84</v>
      </c>
      <c r="AY244" s="17" t="s">
        <v>120</v>
      </c>
      <c r="BE244" s="193">
        <f>IF(N244="základní",J244,0)</f>
        <v>0</v>
      </c>
      <c r="BF244" s="193">
        <f>IF(N244="snížená",J244,0)</f>
        <v>0</v>
      </c>
      <c r="BG244" s="193">
        <f>IF(N244="zákl. přenesená",J244,0)</f>
        <v>0</v>
      </c>
      <c r="BH244" s="193">
        <f>IF(N244="sníž. přenesená",J244,0)</f>
        <v>0</v>
      </c>
      <c r="BI244" s="193">
        <f>IF(N244="nulová",J244,0)</f>
        <v>0</v>
      </c>
      <c r="BJ244" s="17" t="s">
        <v>23</v>
      </c>
      <c r="BK244" s="193">
        <f>ROUND(I244*H244,2)</f>
        <v>0</v>
      </c>
      <c r="BL244" s="17" t="s">
        <v>127</v>
      </c>
      <c r="BM244" s="17" t="s">
        <v>431</v>
      </c>
    </row>
    <row r="245" spans="2:47" s="1" customFormat="1" ht="27">
      <c r="B245" s="34"/>
      <c r="C245" s="56"/>
      <c r="D245" s="206" t="s">
        <v>144</v>
      </c>
      <c r="E245" s="56"/>
      <c r="F245" s="207" t="s">
        <v>432</v>
      </c>
      <c r="G245" s="56"/>
      <c r="H245" s="56"/>
      <c r="I245" s="152"/>
      <c r="J245" s="56"/>
      <c r="K245" s="56"/>
      <c r="L245" s="54"/>
      <c r="M245" s="71"/>
      <c r="N245" s="35"/>
      <c r="O245" s="35"/>
      <c r="P245" s="35"/>
      <c r="Q245" s="35"/>
      <c r="R245" s="35"/>
      <c r="S245" s="35"/>
      <c r="T245" s="72"/>
      <c r="AT245" s="17" t="s">
        <v>144</v>
      </c>
      <c r="AU245" s="17" t="s">
        <v>84</v>
      </c>
    </row>
    <row r="246" spans="2:51" s="11" customFormat="1" ht="13.5">
      <c r="B246" s="194"/>
      <c r="C246" s="195"/>
      <c r="D246" s="196" t="s">
        <v>129</v>
      </c>
      <c r="E246" s="197" t="s">
        <v>22</v>
      </c>
      <c r="F246" s="198" t="s">
        <v>153</v>
      </c>
      <c r="G246" s="195"/>
      <c r="H246" s="199">
        <v>6</v>
      </c>
      <c r="I246" s="200"/>
      <c r="J246" s="195"/>
      <c r="K246" s="195"/>
      <c r="L246" s="201"/>
      <c r="M246" s="202"/>
      <c r="N246" s="203"/>
      <c r="O246" s="203"/>
      <c r="P246" s="203"/>
      <c r="Q246" s="203"/>
      <c r="R246" s="203"/>
      <c r="S246" s="203"/>
      <c r="T246" s="204"/>
      <c r="AT246" s="205" t="s">
        <v>129</v>
      </c>
      <c r="AU246" s="205" t="s">
        <v>84</v>
      </c>
      <c r="AV246" s="11" t="s">
        <v>84</v>
      </c>
      <c r="AW246" s="11" t="s">
        <v>38</v>
      </c>
      <c r="AX246" s="11" t="s">
        <v>23</v>
      </c>
      <c r="AY246" s="205" t="s">
        <v>120</v>
      </c>
    </row>
    <row r="247" spans="2:65" s="1" customFormat="1" ht="44.25" customHeight="1">
      <c r="B247" s="34"/>
      <c r="C247" s="182" t="s">
        <v>433</v>
      </c>
      <c r="D247" s="182" t="s">
        <v>122</v>
      </c>
      <c r="E247" s="183" t="s">
        <v>434</v>
      </c>
      <c r="F247" s="184" t="s">
        <v>435</v>
      </c>
      <c r="G247" s="185" t="s">
        <v>234</v>
      </c>
      <c r="H247" s="186">
        <v>555.5</v>
      </c>
      <c r="I247" s="187"/>
      <c r="J247" s="188">
        <f>ROUND(I247*H247,2)</f>
        <v>0</v>
      </c>
      <c r="K247" s="184" t="s">
        <v>126</v>
      </c>
      <c r="L247" s="54"/>
      <c r="M247" s="189" t="s">
        <v>22</v>
      </c>
      <c r="N247" s="190" t="s">
        <v>46</v>
      </c>
      <c r="O247" s="35"/>
      <c r="P247" s="191">
        <f>O247*H247</f>
        <v>0</v>
      </c>
      <c r="Q247" s="191">
        <v>0.1554</v>
      </c>
      <c r="R247" s="191">
        <f>Q247*H247</f>
        <v>86.3247</v>
      </c>
      <c r="S247" s="191">
        <v>0</v>
      </c>
      <c r="T247" s="192">
        <f>S247*H247</f>
        <v>0</v>
      </c>
      <c r="AR247" s="17" t="s">
        <v>127</v>
      </c>
      <c r="AT247" s="17" t="s">
        <v>122</v>
      </c>
      <c r="AU247" s="17" t="s">
        <v>84</v>
      </c>
      <c r="AY247" s="17" t="s">
        <v>120</v>
      </c>
      <c r="BE247" s="193">
        <f>IF(N247="základní",J247,0)</f>
        <v>0</v>
      </c>
      <c r="BF247" s="193">
        <f>IF(N247="snížená",J247,0)</f>
        <v>0</v>
      </c>
      <c r="BG247" s="193">
        <f>IF(N247="zákl. přenesená",J247,0)</f>
        <v>0</v>
      </c>
      <c r="BH247" s="193">
        <f>IF(N247="sníž. přenesená",J247,0)</f>
        <v>0</v>
      </c>
      <c r="BI247" s="193">
        <f>IF(N247="nulová",J247,0)</f>
        <v>0</v>
      </c>
      <c r="BJ247" s="17" t="s">
        <v>23</v>
      </c>
      <c r="BK247" s="193">
        <f>ROUND(I247*H247,2)</f>
        <v>0</v>
      </c>
      <c r="BL247" s="17" t="s">
        <v>127</v>
      </c>
      <c r="BM247" s="17" t="s">
        <v>436</v>
      </c>
    </row>
    <row r="248" spans="2:47" s="1" customFormat="1" ht="94.5">
      <c r="B248" s="34"/>
      <c r="C248" s="56"/>
      <c r="D248" s="206" t="s">
        <v>142</v>
      </c>
      <c r="E248" s="56"/>
      <c r="F248" s="207" t="s">
        <v>437</v>
      </c>
      <c r="G248" s="56"/>
      <c r="H248" s="56"/>
      <c r="I248" s="152"/>
      <c r="J248" s="56"/>
      <c r="K248" s="56"/>
      <c r="L248" s="54"/>
      <c r="M248" s="71"/>
      <c r="N248" s="35"/>
      <c r="O248" s="35"/>
      <c r="P248" s="35"/>
      <c r="Q248" s="35"/>
      <c r="R248" s="35"/>
      <c r="S248" s="35"/>
      <c r="T248" s="72"/>
      <c r="AT248" s="17" t="s">
        <v>142</v>
      </c>
      <c r="AU248" s="17" t="s">
        <v>84</v>
      </c>
    </row>
    <row r="249" spans="2:51" s="11" customFormat="1" ht="13.5">
      <c r="B249" s="194"/>
      <c r="C249" s="195"/>
      <c r="D249" s="196" t="s">
        <v>129</v>
      </c>
      <c r="E249" s="197" t="s">
        <v>22</v>
      </c>
      <c r="F249" s="198" t="s">
        <v>438</v>
      </c>
      <c r="G249" s="195"/>
      <c r="H249" s="199">
        <v>555.5</v>
      </c>
      <c r="I249" s="200"/>
      <c r="J249" s="195"/>
      <c r="K249" s="195"/>
      <c r="L249" s="201"/>
      <c r="M249" s="202"/>
      <c r="N249" s="203"/>
      <c r="O249" s="203"/>
      <c r="P249" s="203"/>
      <c r="Q249" s="203"/>
      <c r="R249" s="203"/>
      <c r="S249" s="203"/>
      <c r="T249" s="204"/>
      <c r="AT249" s="205" t="s">
        <v>129</v>
      </c>
      <c r="AU249" s="205" t="s">
        <v>84</v>
      </c>
      <c r="AV249" s="11" t="s">
        <v>84</v>
      </c>
      <c r="AW249" s="11" t="s">
        <v>38</v>
      </c>
      <c r="AX249" s="11" t="s">
        <v>23</v>
      </c>
      <c r="AY249" s="205" t="s">
        <v>120</v>
      </c>
    </row>
    <row r="250" spans="2:65" s="1" customFormat="1" ht="44.25" customHeight="1">
      <c r="B250" s="34"/>
      <c r="C250" s="182" t="s">
        <v>173</v>
      </c>
      <c r="D250" s="182" t="s">
        <v>122</v>
      </c>
      <c r="E250" s="183" t="s">
        <v>439</v>
      </c>
      <c r="F250" s="184" t="s">
        <v>440</v>
      </c>
      <c r="G250" s="185" t="s">
        <v>234</v>
      </c>
      <c r="H250" s="186">
        <v>23</v>
      </c>
      <c r="I250" s="187"/>
      <c r="J250" s="188">
        <f>ROUND(I250*H250,2)</f>
        <v>0</v>
      </c>
      <c r="K250" s="184" t="s">
        <v>126</v>
      </c>
      <c r="L250" s="54"/>
      <c r="M250" s="189" t="s">
        <v>22</v>
      </c>
      <c r="N250" s="190" t="s">
        <v>46</v>
      </c>
      <c r="O250" s="35"/>
      <c r="P250" s="191">
        <f>O250*H250</f>
        <v>0</v>
      </c>
      <c r="Q250" s="191">
        <v>0.1295</v>
      </c>
      <c r="R250" s="191">
        <f>Q250*H250</f>
        <v>2.9785</v>
      </c>
      <c r="S250" s="191">
        <v>0</v>
      </c>
      <c r="T250" s="192">
        <f>S250*H250</f>
        <v>0</v>
      </c>
      <c r="AR250" s="17" t="s">
        <v>127</v>
      </c>
      <c r="AT250" s="17" t="s">
        <v>122</v>
      </c>
      <c r="AU250" s="17" t="s">
        <v>84</v>
      </c>
      <c r="AY250" s="17" t="s">
        <v>120</v>
      </c>
      <c r="BE250" s="193">
        <f>IF(N250="základní",J250,0)</f>
        <v>0</v>
      </c>
      <c r="BF250" s="193">
        <f>IF(N250="snížená",J250,0)</f>
        <v>0</v>
      </c>
      <c r="BG250" s="193">
        <f>IF(N250="zákl. přenesená",J250,0)</f>
        <v>0</v>
      </c>
      <c r="BH250" s="193">
        <f>IF(N250="sníž. přenesená",J250,0)</f>
        <v>0</v>
      </c>
      <c r="BI250" s="193">
        <f>IF(N250="nulová",J250,0)</f>
        <v>0</v>
      </c>
      <c r="BJ250" s="17" t="s">
        <v>23</v>
      </c>
      <c r="BK250" s="193">
        <f>ROUND(I250*H250,2)</f>
        <v>0</v>
      </c>
      <c r="BL250" s="17" t="s">
        <v>127</v>
      </c>
      <c r="BM250" s="17" t="s">
        <v>441</v>
      </c>
    </row>
    <row r="251" spans="2:47" s="1" customFormat="1" ht="94.5">
      <c r="B251" s="34"/>
      <c r="C251" s="56"/>
      <c r="D251" s="206" t="s">
        <v>142</v>
      </c>
      <c r="E251" s="56"/>
      <c r="F251" s="207" t="s">
        <v>442</v>
      </c>
      <c r="G251" s="56"/>
      <c r="H251" s="56"/>
      <c r="I251" s="152"/>
      <c r="J251" s="56"/>
      <c r="K251" s="56"/>
      <c r="L251" s="54"/>
      <c r="M251" s="71"/>
      <c r="N251" s="35"/>
      <c r="O251" s="35"/>
      <c r="P251" s="35"/>
      <c r="Q251" s="35"/>
      <c r="R251" s="35"/>
      <c r="S251" s="35"/>
      <c r="T251" s="72"/>
      <c r="AT251" s="17" t="s">
        <v>142</v>
      </c>
      <c r="AU251" s="17" t="s">
        <v>84</v>
      </c>
    </row>
    <row r="252" spans="2:51" s="11" customFormat="1" ht="13.5">
      <c r="B252" s="194"/>
      <c r="C252" s="195"/>
      <c r="D252" s="196" t="s">
        <v>129</v>
      </c>
      <c r="E252" s="197" t="s">
        <v>22</v>
      </c>
      <c r="F252" s="198" t="s">
        <v>253</v>
      </c>
      <c r="G252" s="195"/>
      <c r="H252" s="199">
        <v>23</v>
      </c>
      <c r="I252" s="200"/>
      <c r="J252" s="195"/>
      <c r="K252" s="195"/>
      <c r="L252" s="201"/>
      <c r="M252" s="202"/>
      <c r="N252" s="203"/>
      <c r="O252" s="203"/>
      <c r="P252" s="203"/>
      <c r="Q252" s="203"/>
      <c r="R252" s="203"/>
      <c r="S252" s="203"/>
      <c r="T252" s="204"/>
      <c r="AT252" s="205" t="s">
        <v>129</v>
      </c>
      <c r="AU252" s="205" t="s">
        <v>84</v>
      </c>
      <c r="AV252" s="11" t="s">
        <v>84</v>
      </c>
      <c r="AW252" s="11" t="s">
        <v>38</v>
      </c>
      <c r="AX252" s="11" t="s">
        <v>23</v>
      </c>
      <c r="AY252" s="205" t="s">
        <v>120</v>
      </c>
    </row>
    <row r="253" spans="2:65" s="1" customFormat="1" ht="22.5" customHeight="1">
      <c r="B253" s="34"/>
      <c r="C253" s="208" t="s">
        <v>443</v>
      </c>
      <c r="D253" s="208" t="s">
        <v>161</v>
      </c>
      <c r="E253" s="209" t="s">
        <v>444</v>
      </c>
      <c r="F253" s="210" t="s">
        <v>445</v>
      </c>
      <c r="G253" s="211" t="s">
        <v>376</v>
      </c>
      <c r="H253" s="212">
        <v>20</v>
      </c>
      <c r="I253" s="213"/>
      <c r="J253" s="214">
        <f>ROUND(I253*H253,2)</f>
        <v>0</v>
      </c>
      <c r="K253" s="210" t="s">
        <v>126</v>
      </c>
      <c r="L253" s="215"/>
      <c r="M253" s="216" t="s">
        <v>22</v>
      </c>
      <c r="N253" s="217" t="s">
        <v>46</v>
      </c>
      <c r="O253" s="35"/>
      <c r="P253" s="191">
        <f>O253*H253</f>
        <v>0</v>
      </c>
      <c r="Q253" s="191">
        <v>0.0821</v>
      </c>
      <c r="R253" s="191">
        <f>Q253*H253</f>
        <v>1.6420000000000001</v>
      </c>
      <c r="S253" s="191">
        <v>0</v>
      </c>
      <c r="T253" s="192">
        <f>S253*H253</f>
        <v>0</v>
      </c>
      <c r="AR253" s="17" t="s">
        <v>165</v>
      </c>
      <c r="AT253" s="17" t="s">
        <v>161</v>
      </c>
      <c r="AU253" s="17" t="s">
        <v>84</v>
      </c>
      <c r="AY253" s="17" t="s">
        <v>120</v>
      </c>
      <c r="BE253" s="193">
        <f>IF(N253="základní",J253,0)</f>
        <v>0</v>
      </c>
      <c r="BF253" s="193">
        <f>IF(N253="snížená",J253,0)</f>
        <v>0</v>
      </c>
      <c r="BG253" s="193">
        <f>IF(N253="zákl. přenesená",J253,0)</f>
        <v>0</v>
      </c>
      <c r="BH253" s="193">
        <f>IF(N253="sníž. přenesená",J253,0)</f>
        <v>0</v>
      </c>
      <c r="BI253" s="193">
        <f>IF(N253="nulová",J253,0)</f>
        <v>0</v>
      </c>
      <c r="BJ253" s="17" t="s">
        <v>23</v>
      </c>
      <c r="BK253" s="193">
        <f>ROUND(I253*H253,2)</f>
        <v>0</v>
      </c>
      <c r="BL253" s="17" t="s">
        <v>127</v>
      </c>
      <c r="BM253" s="17" t="s">
        <v>446</v>
      </c>
    </row>
    <row r="254" spans="2:51" s="11" customFormat="1" ht="13.5">
      <c r="B254" s="194"/>
      <c r="C254" s="195"/>
      <c r="D254" s="196" t="s">
        <v>129</v>
      </c>
      <c r="E254" s="197" t="s">
        <v>22</v>
      </c>
      <c r="F254" s="198" t="s">
        <v>238</v>
      </c>
      <c r="G254" s="195"/>
      <c r="H254" s="199">
        <v>20</v>
      </c>
      <c r="I254" s="200"/>
      <c r="J254" s="195"/>
      <c r="K254" s="195"/>
      <c r="L254" s="201"/>
      <c r="M254" s="202"/>
      <c r="N254" s="203"/>
      <c r="O254" s="203"/>
      <c r="P254" s="203"/>
      <c r="Q254" s="203"/>
      <c r="R254" s="203"/>
      <c r="S254" s="203"/>
      <c r="T254" s="204"/>
      <c r="AT254" s="205" t="s">
        <v>129</v>
      </c>
      <c r="AU254" s="205" t="s">
        <v>84</v>
      </c>
      <c r="AV254" s="11" t="s">
        <v>84</v>
      </c>
      <c r="AW254" s="11" t="s">
        <v>38</v>
      </c>
      <c r="AX254" s="11" t="s">
        <v>23</v>
      </c>
      <c r="AY254" s="205" t="s">
        <v>120</v>
      </c>
    </row>
    <row r="255" spans="2:65" s="1" customFormat="1" ht="22.5" customHeight="1">
      <c r="B255" s="34"/>
      <c r="C255" s="208" t="s">
        <v>447</v>
      </c>
      <c r="D255" s="208" t="s">
        <v>161</v>
      </c>
      <c r="E255" s="209" t="s">
        <v>448</v>
      </c>
      <c r="F255" s="210" t="s">
        <v>449</v>
      </c>
      <c r="G255" s="211" t="s">
        <v>376</v>
      </c>
      <c r="H255" s="212">
        <v>243</v>
      </c>
      <c r="I255" s="213"/>
      <c r="J255" s="214">
        <f>ROUND(I255*H255,2)</f>
        <v>0</v>
      </c>
      <c r="K255" s="210" t="s">
        <v>126</v>
      </c>
      <c r="L255" s="215"/>
      <c r="M255" s="216" t="s">
        <v>22</v>
      </c>
      <c r="N255" s="217" t="s">
        <v>46</v>
      </c>
      <c r="O255" s="35"/>
      <c r="P255" s="191">
        <f>O255*H255</f>
        <v>0</v>
      </c>
      <c r="Q255" s="191">
        <v>0.059</v>
      </c>
      <c r="R255" s="191">
        <f>Q255*H255</f>
        <v>14.337</v>
      </c>
      <c r="S255" s="191">
        <v>0</v>
      </c>
      <c r="T255" s="192">
        <f>S255*H255</f>
        <v>0</v>
      </c>
      <c r="AR255" s="17" t="s">
        <v>165</v>
      </c>
      <c r="AT255" s="17" t="s">
        <v>161</v>
      </c>
      <c r="AU255" s="17" t="s">
        <v>84</v>
      </c>
      <c r="AY255" s="17" t="s">
        <v>120</v>
      </c>
      <c r="BE255" s="193">
        <f>IF(N255="základní",J255,0)</f>
        <v>0</v>
      </c>
      <c r="BF255" s="193">
        <f>IF(N255="snížená",J255,0)</f>
        <v>0</v>
      </c>
      <c r="BG255" s="193">
        <f>IF(N255="zákl. přenesená",J255,0)</f>
        <v>0</v>
      </c>
      <c r="BH255" s="193">
        <f>IF(N255="sníž. přenesená",J255,0)</f>
        <v>0</v>
      </c>
      <c r="BI255" s="193">
        <f>IF(N255="nulová",J255,0)</f>
        <v>0</v>
      </c>
      <c r="BJ255" s="17" t="s">
        <v>23</v>
      </c>
      <c r="BK255" s="193">
        <f>ROUND(I255*H255,2)</f>
        <v>0</v>
      </c>
      <c r="BL255" s="17" t="s">
        <v>127</v>
      </c>
      <c r="BM255" s="17" t="s">
        <v>450</v>
      </c>
    </row>
    <row r="256" spans="2:51" s="11" customFormat="1" ht="13.5">
      <c r="B256" s="194"/>
      <c r="C256" s="195"/>
      <c r="D256" s="196" t="s">
        <v>129</v>
      </c>
      <c r="E256" s="197" t="s">
        <v>22</v>
      </c>
      <c r="F256" s="198" t="s">
        <v>451</v>
      </c>
      <c r="G256" s="195"/>
      <c r="H256" s="199">
        <v>243</v>
      </c>
      <c r="I256" s="200"/>
      <c r="J256" s="195"/>
      <c r="K256" s="195"/>
      <c r="L256" s="201"/>
      <c r="M256" s="202"/>
      <c r="N256" s="203"/>
      <c r="O256" s="203"/>
      <c r="P256" s="203"/>
      <c r="Q256" s="203"/>
      <c r="R256" s="203"/>
      <c r="S256" s="203"/>
      <c r="T256" s="204"/>
      <c r="AT256" s="205" t="s">
        <v>129</v>
      </c>
      <c r="AU256" s="205" t="s">
        <v>84</v>
      </c>
      <c r="AV256" s="11" t="s">
        <v>84</v>
      </c>
      <c r="AW256" s="11" t="s">
        <v>38</v>
      </c>
      <c r="AX256" s="11" t="s">
        <v>23</v>
      </c>
      <c r="AY256" s="205" t="s">
        <v>120</v>
      </c>
    </row>
    <row r="257" spans="2:65" s="1" customFormat="1" ht="31.5" customHeight="1">
      <c r="B257" s="34"/>
      <c r="C257" s="208" t="s">
        <v>452</v>
      </c>
      <c r="D257" s="208" t="s">
        <v>161</v>
      </c>
      <c r="E257" s="209" t="s">
        <v>453</v>
      </c>
      <c r="F257" s="210" t="s">
        <v>454</v>
      </c>
      <c r="G257" s="211" t="s">
        <v>376</v>
      </c>
      <c r="H257" s="212">
        <v>6</v>
      </c>
      <c r="I257" s="213"/>
      <c r="J257" s="214">
        <f>ROUND(I257*H257,2)</f>
        <v>0</v>
      </c>
      <c r="K257" s="210" t="s">
        <v>126</v>
      </c>
      <c r="L257" s="215"/>
      <c r="M257" s="216" t="s">
        <v>22</v>
      </c>
      <c r="N257" s="217" t="s">
        <v>46</v>
      </c>
      <c r="O257" s="35"/>
      <c r="P257" s="191">
        <f>O257*H257</f>
        <v>0</v>
      </c>
      <c r="Q257" s="191">
        <v>0.064</v>
      </c>
      <c r="R257" s="191">
        <f>Q257*H257</f>
        <v>0.384</v>
      </c>
      <c r="S257" s="191">
        <v>0</v>
      </c>
      <c r="T257" s="192">
        <f>S257*H257</f>
        <v>0</v>
      </c>
      <c r="AR257" s="17" t="s">
        <v>165</v>
      </c>
      <c r="AT257" s="17" t="s">
        <v>161</v>
      </c>
      <c r="AU257" s="17" t="s">
        <v>84</v>
      </c>
      <c r="AY257" s="17" t="s">
        <v>120</v>
      </c>
      <c r="BE257" s="193">
        <f>IF(N257="základní",J257,0)</f>
        <v>0</v>
      </c>
      <c r="BF257" s="193">
        <f>IF(N257="snížená",J257,0)</f>
        <v>0</v>
      </c>
      <c r="BG257" s="193">
        <f>IF(N257="zákl. přenesená",J257,0)</f>
        <v>0</v>
      </c>
      <c r="BH257" s="193">
        <f>IF(N257="sníž. přenesená",J257,0)</f>
        <v>0</v>
      </c>
      <c r="BI257" s="193">
        <f>IF(N257="nulová",J257,0)</f>
        <v>0</v>
      </c>
      <c r="BJ257" s="17" t="s">
        <v>23</v>
      </c>
      <c r="BK257" s="193">
        <f>ROUND(I257*H257,2)</f>
        <v>0</v>
      </c>
      <c r="BL257" s="17" t="s">
        <v>127</v>
      </c>
      <c r="BM257" s="17" t="s">
        <v>455</v>
      </c>
    </row>
    <row r="258" spans="2:51" s="11" customFormat="1" ht="13.5">
      <c r="B258" s="194"/>
      <c r="C258" s="195"/>
      <c r="D258" s="196" t="s">
        <v>129</v>
      </c>
      <c r="E258" s="197" t="s">
        <v>22</v>
      </c>
      <c r="F258" s="198" t="s">
        <v>153</v>
      </c>
      <c r="G258" s="195"/>
      <c r="H258" s="199">
        <v>6</v>
      </c>
      <c r="I258" s="200"/>
      <c r="J258" s="195"/>
      <c r="K258" s="195"/>
      <c r="L258" s="201"/>
      <c r="M258" s="202"/>
      <c r="N258" s="203"/>
      <c r="O258" s="203"/>
      <c r="P258" s="203"/>
      <c r="Q258" s="203"/>
      <c r="R258" s="203"/>
      <c r="S258" s="203"/>
      <c r="T258" s="204"/>
      <c r="AT258" s="205" t="s">
        <v>129</v>
      </c>
      <c r="AU258" s="205" t="s">
        <v>84</v>
      </c>
      <c r="AV258" s="11" t="s">
        <v>84</v>
      </c>
      <c r="AW258" s="11" t="s">
        <v>38</v>
      </c>
      <c r="AX258" s="11" t="s">
        <v>23</v>
      </c>
      <c r="AY258" s="205" t="s">
        <v>120</v>
      </c>
    </row>
    <row r="259" spans="2:65" s="1" customFormat="1" ht="22.5" customHeight="1">
      <c r="B259" s="34"/>
      <c r="C259" s="208" t="s">
        <v>456</v>
      </c>
      <c r="D259" s="208" t="s">
        <v>161</v>
      </c>
      <c r="E259" s="209" t="s">
        <v>457</v>
      </c>
      <c r="F259" s="210" t="s">
        <v>458</v>
      </c>
      <c r="G259" s="211" t="s">
        <v>376</v>
      </c>
      <c r="H259" s="212">
        <v>23</v>
      </c>
      <c r="I259" s="213"/>
      <c r="J259" s="214">
        <f>ROUND(I259*H259,2)</f>
        <v>0</v>
      </c>
      <c r="K259" s="210" t="s">
        <v>22</v>
      </c>
      <c r="L259" s="215"/>
      <c r="M259" s="216" t="s">
        <v>22</v>
      </c>
      <c r="N259" s="217" t="s">
        <v>46</v>
      </c>
      <c r="O259" s="35"/>
      <c r="P259" s="191">
        <f>O259*H259</f>
        <v>0</v>
      </c>
      <c r="Q259" s="191">
        <v>0.0411</v>
      </c>
      <c r="R259" s="191">
        <f>Q259*H259</f>
        <v>0.9452999999999999</v>
      </c>
      <c r="S259" s="191">
        <v>0</v>
      </c>
      <c r="T259" s="192">
        <f>S259*H259</f>
        <v>0</v>
      </c>
      <c r="AR259" s="17" t="s">
        <v>165</v>
      </c>
      <c r="AT259" s="17" t="s">
        <v>161</v>
      </c>
      <c r="AU259" s="17" t="s">
        <v>84</v>
      </c>
      <c r="AY259" s="17" t="s">
        <v>120</v>
      </c>
      <c r="BE259" s="193">
        <f>IF(N259="základní",J259,0)</f>
        <v>0</v>
      </c>
      <c r="BF259" s="193">
        <f>IF(N259="snížená",J259,0)</f>
        <v>0</v>
      </c>
      <c r="BG259" s="193">
        <f>IF(N259="zákl. přenesená",J259,0)</f>
        <v>0</v>
      </c>
      <c r="BH259" s="193">
        <f>IF(N259="sníž. přenesená",J259,0)</f>
        <v>0</v>
      </c>
      <c r="BI259" s="193">
        <f>IF(N259="nulová",J259,0)</f>
        <v>0</v>
      </c>
      <c r="BJ259" s="17" t="s">
        <v>23</v>
      </c>
      <c r="BK259" s="193">
        <f>ROUND(I259*H259,2)</f>
        <v>0</v>
      </c>
      <c r="BL259" s="17" t="s">
        <v>127</v>
      </c>
      <c r="BM259" s="17" t="s">
        <v>459</v>
      </c>
    </row>
    <row r="260" spans="2:51" s="11" customFormat="1" ht="13.5">
      <c r="B260" s="194"/>
      <c r="C260" s="195"/>
      <c r="D260" s="196" t="s">
        <v>129</v>
      </c>
      <c r="E260" s="197" t="s">
        <v>22</v>
      </c>
      <c r="F260" s="198" t="s">
        <v>460</v>
      </c>
      <c r="G260" s="195"/>
      <c r="H260" s="199">
        <v>23</v>
      </c>
      <c r="I260" s="200"/>
      <c r="J260" s="195"/>
      <c r="K260" s="195"/>
      <c r="L260" s="201"/>
      <c r="M260" s="202"/>
      <c r="N260" s="203"/>
      <c r="O260" s="203"/>
      <c r="P260" s="203"/>
      <c r="Q260" s="203"/>
      <c r="R260" s="203"/>
      <c r="S260" s="203"/>
      <c r="T260" s="204"/>
      <c r="AT260" s="205" t="s">
        <v>129</v>
      </c>
      <c r="AU260" s="205" t="s">
        <v>84</v>
      </c>
      <c r="AV260" s="11" t="s">
        <v>84</v>
      </c>
      <c r="AW260" s="11" t="s">
        <v>38</v>
      </c>
      <c r="AX260" s="11" t="s">
        <v>23</v>
      </c>
      <c r="AY260" s="205" t="s">
        <v>120</v>
      </c>
    </row>
    <row r="261" spans="2:65" s="1" customFormat="1" ht="31.5" customHeight="1">
      <c r="B261" s="34"/>
      <c r="C261" s="208" t="s">
        <v>461</v>
      </c>
      <c r="D261" s="208" t="s">
        <v>161</v>
      </c>
      <c r="E261" s="209" t="s">
        <v>462</v>
      </c>
      <c r="F261" s="210" t="s">
        <v>463</v>
      </c>
      <c r="G261" s="211" t="s">
        <v>376</v>
      </c>
      <c r="H261" s="212">
        <v>286.5</v>
      </c>
      <c r="I261" s="213"/>
      <c r="J261" s="214">
        <f>ROUND(I261*H261,2)</f>
        <v>0</v>
      </c>
      <c r="K261" s="210" t="s">
        <v>126</v>
      </c>
      <c r="L261" s="215"/>
      <c r="M261" s="216" t="s">
        <v>22</v>
      </c>
      <c r="N261" s="217" t="s">
        <v>46</v>
      </c>
      <c r="O261" s="35"/>
      <c r="P261" s="191">
        <f>O261*H261</f>
        <v>0</v>
      </c>
      <c r="Q261" s="191">
        <v>0.0483</v>
      </c>
      <c r="R261" s="191">
        <f>Q261*H261</f>
        <v>13.837950000000001</v>
      </c>
      <c r="S261" s="191">
        <v>0</v>
      </c>
      <c r="T261" s="192">
        <f>S261*H261</f>
        <v>0</v>
      </c>
      <c r="AR261" s="17" t="s">
        <v>165</v>
      </c>
      <c r="AT261" s="17" t="s">
        <v>161</v>
      </c>
      <c r="AU261" s="17" t="s">
        <v>84</v>
      </c>
      <c r="AY261" s="17" t="s">
        <v>120</v>
      </c>
      <c r="BE261" s="193">
        <f>IF(N261="základní",J261,0)</f>
        <v>0</v>
      </c>
      <c r="BF261" s="193">
        <f>IF(N261="snížená",J261,0)</f>
        <v>0</v>
      </c>
      <c r="BG261" s="193">
        <f>IF(N261="zákl. přenesená",J261,0)</f>
        <v>0</v>
      </c>
      <c r="BH261" s="193">
        <f>IF(N261="sníž. přenesená",J261,0)</f>
        <v>0</v>
      </c>
      <c r="BI261" s="193">
        <f>IF(N261="nulová",J261,0)</f>
        <v>0</v>
      </c>
      <c r="BJ261" s="17" t="s">
        <v>23</v>
      </c>
      <c r="BK261" s="193">
        <f>ROUND(I261*H261,2)</f>
        <v>0</v>
      </c>
      <c r="BL261" s="17" t="s">
        <v>127</v>
      </c>
      <c r="BM261" s="17" t="s">
        <v>464</v>
      </c>
    </row>
    <row r="262" spans="2:47" s="1" customFormat="1" ht="27">
      <c r="B262" s="34"/>
      <c r="C262" s="56"/>
      <c r="D262" s="206" t="s">
        <v>144</v>
      </c>
      <c r="E262" s="56"/>
      <c r="F262" s="207" t="s">
        <v>465</v>
      </c>
      <c r="G262" s="56"/>
      <c r="H262" s="56"/>
      <c r="I262" s="152"/>
      <c r="J262" s="56"/>
      <c r="K262" s="56"/>
      <c r="L262" s="54"/>
      <c r="M262" s="71"/>
      <c r="N262" s="35"/>
      <c r="O262" s="35"/>
      <c r="P262" s="35"/>
      <c r="Q262" s="35"/>
      <c r="R262" s="35"/>
      <c r="S262" s="35"/>
      <c r="T262" s="72"/>
      <c r="AT262" s="17" t="s">
        <v>144</v>
      </c>
      <c r="AU262" s="17" t="s">
        <v>84</v>
      </c>
    </row>
    <row r="263" spans="2:51" s="11" customFormat="1" ht="13.5">
      <c r="B263" s="194"/>
      <c r="C263" s="195"/>
      <c r="D263" s="196" t="s">
        <v>129</v>
      </c>
      <c r="E263" s="197" t="s">
        <v>22</v>
      </c>
      <c r="F263" s="198" t="s">
        <v>466</v>
      </c>
      <c r="G263" s="195"/>
      <c r="H263" s="199">
        <v>286.5</v>
      </c>
      <c r="I263" s="200"/>
      <c r="J263" s="195"/>
      <c r="K263" s="195"/>
      <c r="L263" s="201"/>
      <c r="M263" s="202"/>
      <c r="N263" s="203"/>
      <c r="O263" s="203"/>
      <c r="P263" s="203"/>
      <c r="Q263" s="203"/>
      <c r="R263" s="203"/>
      <c r="S263" s="203"/>
      <c r="T263" s="204"/>
      <c r="AT263" s="205" t="s">
        <v>129</v>
      </c>
      <c r="AU263" s="205" t="s">
        <v>84</v>
      </c>
      <c r="AV263" s="11" t="s">
        <v>84</v>
      </c>
      <c r="AW263" s="11" t="s">
        <v>38</v>
      </c>
      <c r="AX263" s="11" t="s">
        <v>23</v>
      </c>
      <c r="AY263" s="205" t="s">
        <v>120</v>
      </c>
    </row>
    <row r="264" spans="2:65" s="1" customFormat="1" ht="22.5" customHeight="1">
      <c r="B264" s="34"/>
      <c r="C264" s="182" t="s">
        <v>467</v>
      </c>
      <c r="D264" s="182" t="s">
        <v>122</v>
      </c>
      <c r="E264" s="183" t="s">
        <v>468</v>
      </c>
      <c r="F264" s="184" t="s">
        <v>469</v>
      </c>
      <c r="G264" s="185" t="s">
        <v>234</v>
      </c>
      <c r="H264" s="186">
        <v>65</v>
      </c>
      <c r="I264" s="187"/>
      <c r="J264" s="188">
        <f>ROUND(I264*H264,2)</f>
        <v>0</v>
      </c>
      <c r="K264" s="184" t="s">
        <v>126</v>
      </c>
      <c r="L264" s="54"/>
      <c r="M264" s="189" t="s">
        <v>22</v>
      </c>
      <c r="N264" s="190" t="s">
        <v>46</v>
      </c>
      <c r="O264" s="35"/>
      <c r="P264" s="191">
        <f>O264*H264</f>
        <v>0</v>
      </c>
      <c r="Q264" s="191">
        <v>8E-05</v>
      </c>
      <c r="R264" s="191">
        <f>Q264*H264</f>
        <v>0.005200000000000001</v>
      </c>
      <c r="S264" s="191">
        <v>0</v>
      </c>
      <c r="T264" s="192">
        <f>S264*H264</f>
        <v>0</v>
      </c>
      <c r="AR264" s="17" t="s">
        <v>127</v>
      </c>
      <c r="AT264" s="17" t="s">
        <v>122</v>
      </c>
      <c r="AU264" s="17" t="s">
        <v>84</v>
      </c>
      <c r="AY264" s="17" t="s">
        <v>120</v>
      </c>
      <c r="BE264" s="193">
        <f>IF(N264="základní",J264,0)</f>
        <v>0</v>
      </c>
      <c r="BF264" s="193">
        <f>IF(N264="snížená",J264,0)</f>
        <v>0</v>
      </c>
      <c r="BG264" s="193">
        <f>IF(N264="zákl. přenesená",J264,0)</f>
        <v>0</v>
      </c>
      <c r="BH264" s="193">
        <f>IF(N264="sníž. přenesená",J264,0)</f>
        <v>0</v>
      </c>
      <c r="BI264" s="193">
        <f>IF(N264="nulová",J264,0)</f>
        <v>0</v>
      </c>
      <c r="BJ264" s="17" t="s">
        <v>23</v>
      </c>
      <c r="BK264" s="193">
        <f>ROUND(I264*H264,2)</f>
        <v>0</v>
      </c>
      <c r="BL264" s="17" t="s">
        <v>127</v>
      </c>
      <c r="BM264" s="17" t="s">
        <v>470</v>
      </c>
    </row>
    <row r="265" spans="2:47" s="1" customFormat="1" ht="27">
      <c r="B265" s="34"/>
      <c r="C265" s="56"/>
      <c r="D265" s="206" t="s">
        <v>144</v>
      </c>
      <c r="E265" s="56"/>
      <c r="F265" s="207" t="s">
        <v>471</v>
      </c>
      <c r="G265" s="56"/>
      <c r="H265" s="56"/>
      <c r="I265" s="152"/>
      <c r="J265" s="56"/>
      <c r="K265" s="56"/>
      <c r="L265" s="54"/>
      <c r="M265" s="71"/>
      <c r="N265" s="35"/>
      <c r="O265" s="35"/>
      <c r="P265" s="35"/>
      <c r="Q265" s="35"/>
      <c r="R265" s="35"/>
      <c r="S265" s="35"/>
      <c r="T265" s="72"/>
      <c r="AT265" s="17" t="s">
        <v>144</v>
      </c>
      <c r="AU265" s="17" t="s">
        <v>84</v>
      </c>
    </row>
    <row r="266" spans="2:51" s="11" customFormat="1" ht="13.5">
      <c r="B266" s="194"/>
      <c r="C266" s="195"/>
      <c r="D266" s="196" t="s">
        <v>129</v>
      </c>
      <c r="E266" s="197" t="s">
        <v>22</v>
      </c>
      <c r="F266" s="198" t="s">
        <v>472</v>
      </c>
      <c r="G266" s="195"/>
      <c r="H266" s="199">
        <v>65</v>
      </c>
      <c r="I266" s="200"/>
      <c r="J266" s="195"/>
      <c r="K266" s="195"/>
      <c r="L266" s="201"/>
      <c r="M266" s="202"/>
      <c r="N266" s="203"/>
      <c r="O266" s="203"/>
      <c r="P266" s="203"/>
      <c r="Q266" s="203"/>
      <c r="R266" s="203"/>
      <c r="S266" s="203"/>
      <c r="T266" s="204"/>
      <c r="AT266" s="205" t="s">
        <v>129</v>
      </c>
      <c r="AU266" s="205" t="s">
        <v>84</v>
      </c>
      <c r="AV266" s="11" t="s">
        <v>84</v>
      </c>
      <c r="AW266" s="11" t="s">
        <v>38</v>
      </c>
      <c r="AX266" s="11" t="s">
        <v>23</v>
      </c>
      <c r="AY266" s="205" t="s">
        <v>120</v>
      </c>
    </row>
    <row r="267" spans="2:65" s="1" customFormat="1" ht="22.5" customHeight="1">
      <c r="B267" s="34"/>
      <c r="C267" s="182" t="s">
        <v>473</v>
      </c>
      <c r="D267" s="182" t="s">
        <v>122</v>
      </c>
      <c r="E267" s="183" t="s">
        <v>474</v>
      </c>
      <c r="F267" s="184" t="s">
        <v>475</v>
      </c>
      <c r="G267" s="185" t="s">
        <v>234</v>
      </c>
      <c r="H267" s="186">
        <v>20</v>
      </c>
      <c r="I267" s="187"/>
      <c r="J267" s="188">
        <f>ROUND(I267*H267,2)</f>
        <v>0</v>
      </c>
      <c r="K267" s="184" t="s">
        <v>126</v>
      </c>
      <c r="L267" s="54"/>
      <c r="M267" s="189" t="s">
        <v>22</v>
      </c>
      <c r="N267" s="190" t="s">
        <v>46</v>
      </c>
      <c r="O267" s="35"/>
      <c r="P267" s="191">
        <f>O267*H267</f>
        <v>0</v>
      </c>
      <c r="Q267" s="191">
        <v>0</v>
      </c>
      <c r="R267" s="191">
        <f>Q267*H267</f>
        <v>0</v>
      </c>
      <c r="S267" s="191">
        <v>0</v>
      </c>
      <c r="T267" s="192">
        <f>S267*H267</f>
        <v>0</v>
      </c>
      <c r="AR267" s="17" t="s">
        <v>127</v>
      </c>
      <c r="AT267" s="17" t="s">
        <v>122</v>
      </c>
      <c r="AU267" s="17" t="s">
        <v>84</v>
      </c>
      <c r="AY267" s="17" t="s">
        <v>120</v>
      </c>
      <c r="BE267" s="193">
        <f>IF(N267="základní",J267,0)</f>
        <v>0</v>
      </c>
      <c r="BF267" s="193">
        <f>IF(N267="snížená",J267,0)</f>
        <v>0</v>
      </c>
      <c r="BG267" s="193">
        <f>IF(N267="zákl. přenesená",J267,0)</f>
        <v>0</v>
      </c>
      <c r="BH267" s="193">
        <f>IF(N267="sníž. přenesená",J267,0)</f>
        <v>0</v>
      </c>
      <c r="BI267" s="193">
        <f>IF(N267="nulová",J267,0)</f>
        <v>0</v>
      </c>
      <c r="BJ267" s="17" t="s">
        <v>23</v>
      </c>
      <c r="BK267" s="193">
        <f>ROUND(I267*H267,2)</f>
        <v>0</v>
      </c>
      <c r="BL267" s="17" t="s">
        <v>127</v>
      </c>
      <c r="BM267" s="17" t="s">
        <v>476</v>
      </c>
    </row>
    <row r="268" spans="2:47" s="1" customFormat="1" ht="27">
      <c r="B268" s="34"/>
      <c r="C268" s="56"/>
      <c r="D268" s="206" t="s">
        <v>142</v>
      </c>
      <c r="E268" s="56"/>
      <c r="F268" s="207" t="s">
        <v>477</v>
      </c>
      <c r="G268" s="56"/>
      <c r="H268" s="56"/>
      <c r="I268" s="152"/>
      <c r="J268" s="56"/>
      <c r="K268" s="56"/>
      <c r="L268" s="54"/>
      <c r="M268" s="71"/>
      <c r="N268" s="35"/>
      <c r="O268" s="35"/>
      <c r="P268" s="35"/>
      <c r="Q268" s="35"/>
      <c r="R268" s="35"/>
      <c r="S268" s="35"/>
      <c r="T268" s="72"/>
      <c r="AT268" s="17" t="s">
        <v>142</v>
      </c>
      <c r="AU268" s="17" t="s">
        <v>84</v>
      </c>
    </row>
    <row r="269" spans="2:51" s="11" customFormat="1" ht="13.5">
      <c r="B269" s="194"/>
      <c r="C269" s="195"/>
      <c r="D269" s="196" t="s">
        <v>129</v>
      </c>
      <c r="E269" s="197" t="s">
        <v>22</v>
      </c>
      <c r="F269" s="198" t="s">
        <v>478</v>
      </c>
      <c r="G269" s="195"/>
      <c r="H269" s="199">
        <v>20</v>
      </c>
      <c r="I269" s="200"/>
      <c r="J269" s="195"/>
      <c r="K269" s="195"/>
      <c r="L269" s="201"/>
      <c r="M269" s="202"/>
      <c r="N269" s="203"/>
      <c r="O269" s="203"/>
      <c r="P269" s="203"/>
      <c r="Q269" s="203"/>
      <c r="R269" s="203"/>
      <c r="S269" s="203"/>
      <c r="T269" s="204"/>
      <c r="AT269" s="205" t="s">
        <v>129</v>
      </c>
      <c r="AU269" s="205" t="s">
        <v>84</v>
      </c>
      <c r="AV269" s="11" t="s">
        <v>84</v>
      </c>
      <c r="AW269" s="11" t="s">
        <v>38</v>
      </c>
      <c r="AX269" s="11" t="s">
        <v>23</v>
      </c>
      <c r="AY269" s="205" t="s">
        <v>120</v>
      </c>
    </row>
    <row r="270" spans="2:65" s="1" customFormat="1" ht="31.5" customHeight="1">
      <c r="B270" s="34"/>
      <c r="C270" s="182" t="s">
        <v>479</v>
      </c>
      <c r="D270" s="182" t="s">
        <v>122</v>
      </c>
      <c r="E270" s="183" t="s">
        <v>480</v>
      </c>
      <c r="F270" s="184" t="s">
        <v>481</v>
      </c>
      <c r="G270" s="185" t="s">
        <v>234</v>
      </c>
      <c r="H270" s="186">
        <v>20</v>
      </c>
      <c r="I270" s="187"/>
      <c r="J270" s="188">
        <f>ROUND(I270*H270,2)</f>
        <v>0</v>
      </c>
      <c r="K270" s="184" t="s">
        <v>126</v>
      </c>
      <c r="L270" s="54"/>
      <c r="M270" s="189" t="s">
        <v>22</v>
      </c>
      <c r="N270" s="190" t="s">
        <v>46</v>
      </c>
      <c r="O270" s="35"/>
      <c r="P270" s="191">
        <f>O270*H270</f>
        <v>0</v>
      </c>
      <c r="Q270" s="191">
        <v>0</v>
      </c>
      <c r="R270" s="191">
        <f>Q270*H270</f>
        <v>0</v>
      </c>
      <c r="S270" s="191">
        <v>0</v>
      </c>
      <c r="T270" s="192">
        <f>S270*H270</f>
        <v>0</v>
      </c>
      <c r="AR270" s="17" t="s">
        <v>127</v>
      </c>
      <c r="AT270" s="17" t="s">
        <v>122</v>
      </c>
      <c r="AU270" s="17" t="s">
        <v>84</v>
      </c>
      <c r="AY270" s="17" t="s">
        <v>120</v>
      </c>
      <c r="BE270" s="193">
        <f>IF(N270="základní",J270,0)</f>
        <v>0</v>
      </c>
      <c r="BF270" s="193">
        <f>IF(N270="snížená",J270,0)</f>
        <v>0</v>
      </c>
      <c r="BG270" s="193">
        <f>IF(N270="zákl. přenesená",J270,0)</f>
        <v>0</v>
      </c>
      <c r="BH270" s="193">
        <f>IF(N270="sníž. přenesená",J270,0)</f>
        <v>0</v>
      </c>
      <c r="BI270" s="193">
        <f>IF(N270="nulová",J270,0)</f>
        <v>0</v>
      </c>
      <c r="BJ270" s="17" t="s">
        <v>23</v>
      </c>
      <c r="BK270" s="193">
        <f>ROUND(I270*H270,2)</f>
        <v>0</v>
      </c>
      <c r="BL270" s="17" t="s">
        <v>127</v>
      </c>
      <c r="BM270" s="17" t="s">
        <v>482</v>
      </c>
    </row>
    <row r="271" spans="2:51" s="11" customFormat="1" ht="13.5">
      <c r="B271" s="194"/>
      <c r="C271" s="195"/>
      <c r="D271" s="196" t="s">
        <v>129</v>
      </c>
      <c r="E271" s="197" t="s">
        <v>22</v>
      </c>
      <c r="F271" s="198" t="s">
        <v>238</v>
      </c>
      <c r="G271" s="195"/>
      <c r="H271" s="199">
        <v>20</v>
      </c>
      <c r="I271" s="200"/>
      <c r="J271" s="195"/>
      <c r="K271" s="195"/>
      <c r="L271" s="201"/>
      <c r="M271" s="202"/>
      <c r="N271" s="203"/>
      <c r="O271" s="203"/>
      <c r="P271" s="203"/>
      <c r="Q271" s="203"/>
      <c r="R271" s="203"/>
      <c r="S271" s="203"/>
      <c r="T271" s="204"/>
      <c r="AT271" s="205" t="s">
        <v>129</v>
      </c>
      <c r="AU271" s="205" t="s">
        <v>84</v>
      </c>
      <c r="AV271" s="11" t="s">
        <v>84</v>
      </c>
      <c r="AW271" s="11" t="s">
        <v>38</v>
      </c>
      <c r="AX271" s="11" t="s">
        <v>23</v>
      </c>
      <c r="AY271" s="205" t="s">
        <v>120</v>
      </c>
    </row>
    <row r="272" spans="2:65" s="1" customFormat="1" ht="31.5" customHeight="1">
      <c r="B272" s="34"/>
      <c r="C272" s="182" t="s">
        <v>483</v>
      </c>
      <c r="D272" s="182" t="s">
        <v>122</v>
      </c>
      <c r="E272" s="183" t="s">
        <v>484</v>
      </c>
      <c r="F272" s="184" t="s">
        <v>485</v>
      </c>
      <c r="G272" s="185" t="s">
        <v>234</v>
      </c>
      <c r="H272" s="186">
        <v>20</v>
      </c>
      <c r="I272" s="187"/>
      <c r="J272" s="188">
        <f>ROUND(I272*H272,2)</f>
        <v>0</v>
      </c>
      <c r="K272" s="184" t="s">
        <v>126</v>
      </c>
      <c r="L272" s="54"/>
      <c r="M272" s="189" t="s">
        <v>22</v>
      </c>
      <c r="N272" s="190" t="s">
        <v>46</v>
      </c>
      <c r="O272" s="35"/>
      <c r="P272" s="191">
        <f>O272*H272</f>
        <v>0</v>
      </c>
      <c r="Q272" s="191">
        <v>1E-05</v>
      </c>
      <c r="R272" s="191">
        <f>Q272*H272</f>
        <v>0.0002</v>
      </c>
      <c r="S272" s="191">
        <v>0</v>
      </c>
      <c r="T272" s="192">
        <f>S272*H272</f>
        <v>0</v>
      </c>
      <c r="AR272" s="17" t="s">
        <v>127</v>
      </c>
      <c r="AT272" s="17" t="s">
        <v>122</v>
      </c>
      <c r="AU272" s="17" t="s">
        <v>84</v>
      </c>
      <c r="AY272" s="17" t="s">
        <v>120</v>
      </c>
      <c r="BE272" s="193">
        <f>IF(N272="základní",J272,0)</f>
        <v>0</v>
      </c>
      <c r="BF272" s="193">
        <f>IF(N272="snížená",J272,0)</f>
        <v>0</v>
      </c>
      <c r="BG272" s="193">
        <f>IF(N272="zákl. přenesená",J272,0)</f>
        <v>0</v>
      </c>
      <c r="BH272" s="193">
        <f>IF(N272="sníž. přenesená",J272,0)</f>
        <v>0</v>
      </c>
      <c r="BI272" s="193">
        <f>IF(N272="nulová",J272,0)</f>
        <v>0</v>
      </c>
      <c r="BJ272" s="17" t="s">
        <v>23</v>
      </c>
      <c r="BK272" s="193">
        <f>ROUND(I272*H272,2)</f>
        <v>0</v>
      </c>
      <c r="BL272" s="17" t="s">
        <v>127</v>
      </c>
      <c r="BM272" s="17" t="s">
        <v>486</v>
      </c>
    </row>
    <row r="273" spans="2:51" s="11" customFormat="1" ht="13.5">
      <c r="B273" s="194"/>
      <c r="C273" s="195"/>
      <c r="D273" s="196" t="s">
        <v>129</v>
      </c>
      <c r="E273" s="197" t="s">
        <v>22</v>
      </c>
      <c r="F273" s="198" t="s">
        <v>238</v>
      </c>
      <c r="G273" s="195"/>
      <c r="H273" s="199">
        <v>20</v>
      </c>
      <c r="I273" s="200"/>
      <c r="J273" s="195"/>
      <c r="K273" s="195"/>
      <c r="L273" s="201"/>
      <c r="M273" s="202"/>
      <c r="N273" s="203"/>
      <c r="O273" s="203"/>
      <c r="P273" s="203"/>
      <c r="Q273" s="203"/>
      <c r="R273" s="203"/>
      <c r="S273" s="203"/>
      <c r="T273" s="204"/>
      <c r="AT273" s="205" t="s">
        <v>129</v>
      </c>
      <c r="AU273" s="205" t="s">
        <v>84</v>
      </c>
      <c r="AV273" s="11" t="s">
        <v>84</v>
      </c>
      <c r="AW273" s="11" t="s">
        <v>38</v>
      </c>
      <c r="AX273" s="11" t="s">
        <v>23</v>
      </c>
      <c r="AY273" s="205" t="s">
        <v>120</v>
      </c>
    </row>
    <row r="274" spans="2:65" s="1" customFormat="1" ht="31.5" customHeight="1">
      <c r="B274" s="34"/>
      <c r="C274" s="182" t="s">
        <v>487</v>
      </c>
      <c r="D274" s="182" t="s">
        <v>122</v>
      </c>
      <c r="E274" s="183" t="s">
        <v>488</v>
      </c>
      <c r="F274" s="184" t="s">
        <v>489</v>
      </c>
      <c r="G274" s="185" t="s">
        <v>234</v>
      </c>
      <c r="H274" s="186">
        <v>20</v>
      </c>
      <c r="I274" s="187"/>
      <c r="J274" s="188">
        <f>ROUND(I274*H274,2)</f>
        <v>0</v>
      </c>
      <c r="K274" s="184" t="s">
        <v>126</v>
      </c>
      <c r="L274" s="54"/>
      <c r="M274" s="189" t="s">
        <v>22</v>
      </c>
      <c r="N274" s="190" t="s">
        <v>46</v>
      </c>
      <c r="O274" s="35"/>
      <c r="P274" s="191">
        <f>O274*H274</f>
        <v>0</v>
      </c>
      <c r="Q274" s="191">
        <v>0</v>
      </c>
      <c r="R274" s="191">
        <f>Q274*H274</f>
        <v>0</v>
      </c>
      <c r="S274" s="191">
        <v>0</v>
      </c>
      <c r="T274" s="192">
        <f>S274*H274</f>
        <v>0</v>
      </c>
      <c r="AR274" s="17" t="s">
        <v>127</v>
      </c>
      <c r="AT274" s="17" t="s">
        <v>122</v>
      </c>
      <c r="AU274" s="17" t="s">
        <v>84</v>
      </c>
      <c r="AY274" s="17" t="s">
        <v>120</v>
      </c>
      <c r="BE274" s="193">
        <f>IF(N274="základní",J274,0)</f>
        <v>0</v>
      </c>
      <c r="BF274" s="193">
        <f>IF(N274="snížená",J274,0)</f>
        <v>0</v>
      </c>
      <c r="BG274" s="193">
        <f>IF(N274="zákl. přenesená",J274,0)</f>
        <v>0</v>
      </c>
      <c r="BH274" s="193">
        <f>IF(N274="sníž. přenesená",J274,0)</f>
        <v>0</v>
      </c>
      <c r="BI274" s="193">
        <f>IF(N274="nulová",J274,0)</f>
        <v>0</v>
      </c>
      <c r="BJ274" s="17" t="s">
        <v>23</v>
      </c>
      <c r="BK274" s="193">
        <f>ROUND(I274*H274,2)</f>
        <v>0</v>
      </c>
      <c r="BL274" s="17" t="s">
        <v>127</v>
      </c>
      <c r="BM274" s="17" t="s">
        <v>490</v>
      </c>
    </row>
    <row r="275" spans="2:51" s="11" customFormat="1" ht="13.5">
      <c r="B275" s="194"/>
      <c r="C275" s="195"/>
      <c r="D275" s="196" t="s">
        <v>129</v>
      </c>
      <c r="E275" s="197" t="s">
        <v>22</v>
      </c>
      <c r="F275" s="198" t="s">
        <v>238</v>
      </c>
      <c r="G275" s="195"/>
      <c r="H275" s="199">
        <v>20</v>
      </c>
      <c r="I275" s="200"/>
      <c r="J275" s="195"/>
      <c r="K275" s="195"/>
      <c r="L275" s="201"/>
      <c r="M275" s="202"/>
      <c r="N275" s="203"/>
      <c r="O275" s="203"/>
      <c r="P275" s="203"/>
      <c r="Q275" s="203"/>
      <c r="R275" s="203"/>
      <c r="S275" s="203"/>
      <c r="T275" s="204"/>
      <c r="AT275" s="205" t="s">
        <v>129</v>
      </c>
      <c r="AU275" s="205" t="s">
        <v>84</v>
      </c>
      <c r="AV275" s="11" t="s">
        <v>84</v>
      </c>
      <c r="AW275" s="11" t="s">
        <v>38</v>
      </c>
      <c r="AX275" s="11" t="s">
        <v>23</v>
      </c>
      <c r="AY275" s="205" t="s">
        <v>120</v>
      </c>
    </row>
    <row r="276" spans="2:65" s="1" customFormat="1" ht="44.25" customHeight="1">
      <c r="B276" s="34"/>
      <c r="C276" s="182" t="s">
        <v>491</v>
      </c>
      <c r="D276" s="182" t="s">
        <v>122</v>
      </c>
      <c r="E276" s="183" t="s">
        <v>492</v>
      </c>
      <c r="F276" s="184" t="s">
        <v>493</v>
      </c>
      <c r="G276" s="185" t="s">
        <v>234</v>
      </c>
      <c r="H276" s="186">
        <v>20</v>
      </c>
      <c r="I276" s="187"/>
      <c r="J276" s="188">
        <f>ROUND(I276*H276,2)</f>
        <v>0</v>
      </c>
      <c r="K276" s="184" t="s">
        <v>126</v>
      </c>
      <c r="L276" s="54"/>
      <c r="M276" s="189" t="s">
        <v>22</v>
      </c>
      <c r="N276" s="190" t="s">
        <v>46</v>
      </c>
      <c r="O276" s="35"/>
      <c r="P276" s="191">
        <f>O276*H276</f>
        <v>0</v>
      </c>
      <c r="Q276" s="191">
        <v>0.00022</v>
      </c>
      <c r="R276" s="191">
        <f>Q276*H276</f>
        <v>0.0044</v>
      </c>
      <c r="S276" s="191">
        <v>0</v>
      </c>
      <c r="T276" s="192">
        <f>S276*H276</f>
        <v>0</v>
      </c>
      <c r="AR276" s="17" t="s">
        <v>127</v>
      </c>
      <c r="AT276" s="17" t="s">
        <v>122</v>
      </c>
      <c r="AU276" s="17" t="s">
        <v>84</v>
      </c>
      <c r="AY276" s="17" t="s">
        <v>120</v>
      </c>
      <c r="BE276" s="193">
        <f>IF(N276="základní",J276,0)</f>
        <v>0</v>
      </c>
      <c r="BF276" s="193">
        <f>IF(N276="snížená",J276,0)</f>
        <v>0</v>
      </c>
      <c r="BG276" s="193">
        <f>IF(N276="zákl. přenesená",J276,0)</f>
        <v>0</v>
      </c>
      <c r="BH276" s="193">
        <f>IF(N276="sníž. přenesená",J276,0)</f>
        <v>0</v>
      </c>
      <c r="BI276" s="193">
        <f>IF(N276="nulová",J276,0)</f>
        <v>0</v>
      </c>
      <c r="BJ276" s="17" t="s">
        <v>23</v>
      </c>
      <c r="BK276" s="193">
        <f>ROUND(I276*H276,2)</f>
        <v>0</v>
      </c>
      <c r="BL276" s="17" t="s">
        <v>127</v>
      </c>
      <c r="BM276" s="17" t="s">
        <v>494</v>
      </c>
    </row>
    <row r="277" spans="2:47" s="1" customFormat="1" ht="40.5">
      <c r="B277" s="34"/>
      <c r="C277" s="56"/>
      <c r="D277" s="206" t="s">
        <v>142</v>
      </c>
      <c r="E277" s="56"/>
      <c r="F277" s="207" t="s">
        <v>495</v>
      </c>
      <c r="G277" s="56"/>
      <c r="H277" s="56"/>
      <c r="I277" s="152"/>
      <c r="J277" s="56"/>
      <c r="K277" s="56"/>
      <c r="L277" s="54"/>
      <c r="M277" s="71"/>
      <c r="N277" s="35"/>
      <c r="O277" s="35"/>
      <c r="P277" s="35"/>
      <c r="Q277" s="35"/>
      <c r="R277" s="35"/>
      <c r="S277" s="35"/>
      <c r="T277" s="72"/>
      <c r="AT277" s="17" t="s">
        <v>142</v>
      </c>
      <c r="AU277" s="17" t="s">
        <v>84</v>
      </c>
    </row>
    <row r="278" spans="2:51" s="11" customFormat="1" ht="13.5">
      <c r="B278" s="194"/>
      <c r="C278" s="195"/>
      <c r="D278" s="206" t="s">
        <v>129</v>
      </c>
      <c r="E278" s="218" t="s">
        <v>22</v>
      </c>
      <c r="F278" s="219" t="s">
        <v>238</v>
      </c>
      <c r="G278" s="195"/>
      <c r="H278" s="220">
        <v>20</v>
      </c>
      <c r="I278" s="200"/>
      <c r="J278" s="195"/>
      <c r="K278" s="195"/>
      <c r="L278" s="201"/>
      <c r="M278" s="202"/>
      <c r="N278" s="203"/>
      <c r="O278" s="203"/>
      <c r="P278" s="203"/>
      <c r="Q278" s="203"/>
      <c r="R278" s="203"/>
      <c r="S278" s="203"/>
      <c r="T278" s="204"/>
      <c r="AT278" s="205" t="s">
        <v>129</v>
      </c>
      <c r="AU278" s="205" t="s">
        <v>84</v>
      </c>
      <c r="AV278" s="11" t="s">
        <v>84</v>
      </c>
      <c r="AW278" s="11" t="s">
        <v>38</v>
      </c>
      <c r="AX278" s="11" t="s">
        <v>75</v>
      </c>
      <c r="AY278" s="205" t="s">
        <v>120</v>
      </c>
    </row>
    <row r="279" spans="2:63" s="10" customFormat="1" ht="22.35" customHeight="1">
      <c r="B279" s="165"/>
      <c r="C279" s="166"/>
      <c r="D279" s="179" t="s">
        <v>74</v>
      </c>
      <c r="E279" s="180" t="s">
        <v>496</v>
      </c>
      <c r="F279" s="180" t="s">
        <v>497</v>
      </c>
      <c r="G279" s="166"/>
      <c r="H279" s="166"/>
      <c r="I279" s="169"/>
      <c r="J279" s="181">
        <f>BK279</f>
        <v>0</v>
      </c>
      <c r="K279" s="166"/>
      <c r="L279" s="171"/>
      <c r="M279" s="172"/>
      <c r="N279" s="173"/>
      <c r="O279" s="173"/>
      <c r="P279" s="174">
        <f>SUM(P280:P315)</f>
        <v>0</v>
      </c>
      <c r="Q279" s="173"/>
      <c r="R279" s="174">
        <f>SUM(R280:R315)</f>
        <v>0</v>
      </c>
      <c r="S279" s="173"/>
      <c r="T279" s="175">
        <f>SUM(T280:T315)</f>
        <v>0</v>
      </c>
      <c r="AR279" s="176" t="s">
        <v>23</v>
      </c>
      <c r="AT279" s="177" t="s">
        <v>74</v>
      </c>
      <c r="AU279" s="177" t="s">
        <v>84</v>
      </c>
      <c r="AY279" s="176" t="s">
        <v>120</v>
      </c>
      <c r="BK279" s="178">
        <f>SUM(BK280:BK315)</f>
        <v>0</v>
      </c>
    </row>
    <row r="280" spans="2:65" s="1" customFormat="1" ht="31.5" customHeight="1">
      <c r="B280" s="34"/>
      <c r="C280" s="182" t="s">
        <v>498</v>
      </c>
      <c r="D280" s="182" t="s">
        <v>122</v>
      </c>
      <c r="E280" s="183" t="s">
        <v>499</v>
      </c>
      <c r="F280" s="184" t="s">
        <v>500</v>
      </c>
      <c r="G280" s="185" t="s">
        <v>164</v>
      </c>
      <c r="H280" s="186">
        <v>437.335</v>
      </c>
      <c r="I280" s="187"/>
      <c r="J280" s="188">
        <f>ROUND(I280*H280,2)</f>
        <v>0</v>
      </c>
      <c r="K280" s="184" t="s">
        <v>126</v>
      </c>
      <c r="L280" s="54"/>
      <c r="M280" s="189" t="s">
        <v>22</v>
      </c>
      <c r="N280" s="190" t="s">
        <v>46</v>
      </c>
      <c r="O280" s="35"/>
      <c r="P280" s="191">
        <f>O280*H280</f>
        <v>0</v>
      </c>
      <c r="Q280" s="191">
        <v>0</v>
      </c>
      <c r="R280" s="191">
        <f>Q280*H280</f>
        <v>0</v>
      </c>
      <c r="S280" s="191">
        <v>0</v>
      </c>
      <c r="T280" s="192">
        <f>S280*H280</f>
        <v>0</v>
      </c>
      <c r="AR280" s="17" t="s">
        <v>127</v>
      </c>
      <c r="AT280" s="17" t="s">
        <v>122</v>
      </c>
      <c r="AU280" s="17" t="s">
        <v>134</v>
      </c>
      <c r="AY280" s="17" t="s">
        <v>120</v>
      </c>
      <c r="BE280" s="193">
        <f>IF(N280="základní",J280,0)</f>
        <v>0</v>
      </c>
      <c r="BF280" s="193">
        <f>IF(N280="snížená",J280,0)</f>
        <v>0</v>
      </c>
      <c r="BG280" s="193">
        <f>IF(N280="zákl. přenesená",J280,0)</f>
        <v>0</v>
      </c>
      <c r="BH280" s="193">
        <f>IF(N280="sníž. přenesená",J280,0)</f>
        <v>0</v>
      </c>
      <c r="BI280" s="193">
        <f>IF(N280="nulová",J280,0)</f>
        <v>0</v>
      </c>
      <c r="BJ280" s="17" t="s">
        <v>23</v>
      </c>
      <c r="BK280" s="193">
        <f>ROUND(I280*H280,2)</f>
        <v>0</v>
      </c>
      <c r="BL280" s="17" t="s">
        <v>127</v>
      </c>
      <c r="BM280" s="17" t="s">
        <v>501</v>
      </c>
    </row>
    <row r="281" spans="2:47" s="1" customFormat="1" ht="94.5">
      <c r="B281" s="34"/>
      <c r="C281" s="56"/>
      <c r="D281" s="206" t="s">
        <v>142</v>
      </c>
      <c r="E281" s="56"/>
      <c r="F281" s="207" t="s">
        <v>502</v>
      </c>
      <c r="G281" s="56"/>
      <c r="H281" s="56"/>
      <c r="I281" s="152"/>
      <c r="J281" s="56"/>
      <c r="K281" s="56"/>
      <c r="L281" s="54"/>
      <c r="M281" s="71"/>
      <c r="N281" s="35"/>
      <c r="O281" s="35"/>
      <c r="P281" s="35"/>
      <c r="Q281" s="35"/>
      <c r="R281" s="35"/>
      <c r="S281" s="35"/>
      <c r="T281" s="72"/>
      <c r="AT281" s="17" t="s">
        <v>142</v>
      </c>
      <c r="AU281" s="17" t="s">
        <v>134</v>
      </c>
    </row>
    <row r="282" spans="2:51" s="11" customFormat="1" ht="13.5">
      <c r="B282" s="194"/>
      <c r="C282" s="195"/>
      <c r="D282" s="196" t="s">
        <v>129</v>
      </c>
      <c r="E282" s="197" t="s">
        <v>22</v>
      </c>
      <c r="F282" s="198" t="s">
        <v>503</v>
      </c>
      <c r="G282" s="195"/>
      <c r="H282" s="199">
        <v>437.335</v>
      </c>
      <c r="I282" s="200"/>
      <c r="J282" s="195"/>
      <c r="K282" s="195"/>
      <c r="L282" s="201"/>
      <c r="M282" s="202"/>
      <c r="N282" s="203"/>
      <c r="O282" s="203"/>
      <c r="P282" s="203"/>
      <c r="Q282" s="203"/>
      <c r="R282" s="203"/>
      <c r="S282" s="203"/>
      <c r="T282" s="204"/>
      <c r="AT282" s="205" t="s">
        <v>129</v>
      </c>
      <c r="AU282" s="205" t="s">
        <v>134</v>
      </c>
      <c r="AV282" s="11" t="s">
        <v>84</v>
      </c>
      <c r="AW282" s="11" t="s">
        <v>38</v>
      </c>
      <c r="AX282" s="11" t="s">
        <v>23</v>
      </c>
      <c r="AY282" s="205" t="s">
        <v>120</v>
      </c>
    </row>
    <row r="283" spans="2:65" s="1" customFormat="1" ht="31.5" customHeight="1">
      <c r="B283" s="34"/>
      <c r="C283" s="182" t="s">
        <v>504</v>
      </c>
      <c r="D283" s="182" t="s">
        <v>122</v>
      </c>
      <c r="E283" s="183" t="s">
        <v>505</v>
      </c>
      <c r="F283" s="184" t="s">
        <v>506</v>
      </c>
      <c r="G283" s="185" t="s">
        <v>164</v>
      </c>
      <c r="H283" s="186">
        <v>3936.015</v>
      </c>
      <c r="I283" s="187"/>
      <c r="J283" s="188">
        <f>ROUND(I283*H283,2)</f>
        <v>0</v>
      </c>
      <c r="K283" s="184" t="s">
        <v>126</v>
      </c>
      <c r="L283" s="54"/>
      <c r="M283" s="189" t="s">
        <v>22</v>
      </c>
      <c r="N283" s="190" t="s">
        <v>46</v>
      </c>
      <c r="O283" s="35"/>
      <c r="P283" s="191">
        <f>O283*H283</f>
        <v>0</v>
      </c>
      <c r="Q283" s="191">
        <v>0</v>
      </c>
      <c r="R283" s="191">
        <f>Q283*H283</f>
        <v>0</v>
      </c>
      <c r="S283" s="191">
        <v>0</v>
      </c>
      <c r="T283" s="192">
        <f>S283*H283</f>
        <v>0</v>
      </c>
      <c r="AR283" s="17" t="s">
        <v>127</v>
      </c>
      <c r="AT283" s="17" t="s">
        <v>122</v>
      </c>
      <c r="AU283" s="17" t="s">
        <v>134</v>
      </c>
      <c r="AY283" s="17" t="s">
        <v>120</v>
      </c>
      <c r="BE283" s="193">
        <f>IF(N283="základní",J283,0)</f>
        <v>0</v>
      </c>
      <c r="BF283" s="193">
        <f>IF(N283="snížená",J283,0)</f>
        <v>0</v>
      </c>
      <c r="BG283" s="193">
        <f>IF(N283="zákl. přenesená",J283,0)</f>
        <v>0</v>
      </c>
      <c r="BH283" s="193">
        <f>IF(N283="sníž. přenesená",J283,0)</f>
        <v>0</v>
      </c>
      <c r="BI283" s="193">
        <f>IF(N283="nulová",J283,0)</f>
        <v>0</v>
      </c>
      <c r="BJ283" s="17" t="s">
        <v>23</v>
      </c>
      <c r="BK283" s="193">
        <f>ROUND(I283*H283,2)</f>
        <v>0</v>
      </c>
      <c r="BL283" s="17" t="s">
        <v>127</v>
      </c>
      <c r="BM283" s="17" t="s">
        <v>507</v>
      </c>
    </row>
    <row r="284" spans="2:47" s="1" customFormat="1" ht="94.5">
      <c r="B284" s="34"/>
      <c r="C284" s="56"/>
      <c r="D284" s="206" t="s">
        <v>142</v>
      </c>
      <c r="E284" s="56"/>
      <c r="F284" s="207" t="s">
        <v>502</v>
      </c>
      <c r="G284" s="56"/>
      <c r="H284" s="56"/>
      <c r="I284" s="152"/>
      <c r="J284" s="56"/>
      <c r="K284" s="56"/>
      <c r="L284" s="54"/>
      <c r="M284" s="71"/>
      <c r="N284" s="35"/>
      <c r="O284" s="35"/>
      <c r="P284" s="35"/>
      <c r="Q284" s="35"/>
      <c r="R284" s="35"/>
      <c r="S284" s="35"/>
      <c r="T284" s="72"/>
      <c r="AT284" s="17" t="s">
        <v>142</v>
      </c>
      <c r="AU284" s="17" t="s">
        <v>134</v>
      </c>
    </row>
    <row r="285" spans="2:51" s="11" customFormat="1" ht="13.5">
      <c r="B285" s="194"/>
      <c r="C285" s="195"/>
      <c r="D285" s="196" t="s">
        <v>129</v>
      </c>
      <c r="E285" s="197" t="s">
        <v>22</v>
      </c>
      <c r="F285" s="198" t="s">
        <v>508</v>
      </c>
      <c r="G285" s="195"/>
      <c r="H285" s="199">
        <v>3936.015</v>
      </c>
      <c r="I285" s="200"/>
      <c r="J285" s="195"/>
      <c r="K285" s="195"/>
      <c r="L285" s="201"/>
      <c r="M285" s="202"/>
      <c r="N285" s="203"/>
      <c r="O285" s="203"/>
      <c r="P285" s="203"/>
      <c r="Q285" s="203"/>
      <c r="R285" s="203"/>
      <c r="S285" s="203"/>
      <c r="T285" s="204"/>
      <c r="AT285" s="205" t="s">
        <v>129</v>
      </c>
      <c r="AU285" s="205" t="s">
        <v>134</v>
      </c>
      <c r="AV285" s="11" t="s">
        <v>84</v>
      </c>
      <c r="AW285" s="11" t="s">
        <v>38</v>
      </c>
      <c r="AX285" s="11" t="s">
        <v>75</v>
      </c>
      <c r="AY285" s="205" t="s">
        <v>120</v>
      </c>
    </row>
    <row r="286" spans="2:65" s="1" customFormat="1" ht="31.5" customHeight="1">
      <c r="B286" s="34"/>
      <c r="C286" s="182" t="s">
        <v>509</v>
      </c>
      <c r="D286" s="182" t="s">
        <v>122</v>
      </c>
      <c r="E286" s="183" t="s">
        <v>510</v>
      </c>
      <c r="F286" s="184" t="s">
        <v>511</v>
      </c>
      <c r="G286" s="185" t="s">
        <v>164</v>
      </c>
      <c r="H286" s="186">
        <v>194.217</v>
      </c>
      <c r="I286" s="187"/>
      <c r="J286" s="188">
        <f>ROUND(I286*H286,2)</f>
        <v>0</v>
      </c>
      <c r="K286" s="184" t="s">
        <v>126</v>
      </c>
      <c r="L286" s="54"/>
      <c r="M286" s="189" t="s">
        <v>22</v>
      </c>
      <c r="N286" s="190" t="s">
        <v>46</v>
      </c>
      <c r="O286" s="35"/>
      <c r="P286" s="191">
        <f>O286*H286</f>
        <v>0</v>
      </c>
      <c r="Q286" s="191">
        <v>0</v>
      </c>
      <c r="R286" s="191">
        <f>Q286*H286</f>
        <v>0</v>
      </c>
      <c r="S286" s="191">
        <v>0</v>
      </c>
      <c r="T286" s="192">
        <f>S286*H286</f>
        <v>0</v>
      </c>
      <c r="AR286" s="17" t="s">
        <v>127</v>
      </c>
      <c r="AT286" s="17" t="s">
        <v>122</v>
      </c>
      <c r="AU286" s="17" t="s">
        <v>134</v>
      </c>
      <c r="AY286" s="17" t="s">
        <v>120</v>
      </c>
      <c r="BE286" s="193">
        <f>IF(N286="základní",J286,0)</f>
        <v>0</v>
      </c>
      <c r="BF286" s="193">
        <f>IF(N286="snížená",J286,0)</f>
        <v>0</v>
      </c>
      <c r="BG286" s="193">
        <f>IF(N286="zákl. přenesená",J286,0)</f>
        <v>0</v>
      </c>
      <c r="BH286" s="193">
        <f>IF(N286="sníž. přenesená",J286,0)</f>
        <v>0</v>
      </c>
      <c r="BI286" s="193">
        <f>IF(N286="nulová",J286,0)</f>
        <v>0</v>
      </c>
      <c r="BJ286" s="17" t="s">
        <v>23</v>
      </c>
      <c r="BK286" s="193">
        <f>ROUND(I286*H286,2)</f>
        <v>0</v>
      </c>
      <c r="BL286" s="17" t="s">
        <v>127</v>
      </c>
      <c r="BM286" s="17" t="s">
        <v>512</v>
      </c>
    </row>
    <row r="287" spans="2:47" s="1" customFormat="1" ht="94.5">
      <c r="B287" s="34"/>
      <c r="C287" s="56"/>
      <c r="D287" s="206" t="s">
        <v>142</v>
      </c>
      <c r="E287" s="56"/>
      <c r="F287" s="207" t="s">
        <v>502</v>
      </c>
      <c r="G287" s="56"/>
      <c r="H287" s="56"/>
      <c r="I287" s="152"/>
      <c r="J287" s="56"/>
      <c r="K287" s="56"/>
      <c r="L287" s="54"/>
      <c r="M287" s="71"/>
      <c r="N287" s="35"/>
      <c r="O287" s="35"/>
      <c r="P287" s="35"/>
      <c r="Q287" s="35"/>
      <c r="R287" s="35"/>
      <c r="S287" s="35"/>
      <c r="T287" s="72"/>
      <c r="AT287" s="17" t="s">
        <v>142</v>
      </c>
      <c r="AU287" s="17" t="s">
        <v>134</v>
      </c>
    </row>
    <row r="288" spans="2:51" s="13" customFormat="1" ht="13.5">
      <c r="B288" s="232"/>
      <c r="C288" s="233"/>
      <c r="D288" s="206" t="s">
        <v>129</v>
      </c>
      <c r="E288" s="234" t="s">
        <v>22</v>
      </c>
      <c r="F288" s="235" t="s">
        <v>513</v>
      </c>
      <c r="G288" s="233"/>
      <c r="H288" s="236" t="s">
        <v>22</v>
      </c>
      <c r="I288" s="237"/>
      <c r="J288" s="233"/>
      <c r="K288" s="233"/>
      <c r="L288" s="238"/>
      <c r="M288" s="239"/>
      <c r="N288" s="240"/>
      <c r="O288" s="240"/>
      <c r="P288" s="240"/>
      <c r="Q288" s="240"/>
      <c r="R288" s="240"/>
      <c r="S288" s="240"/>
      <c r="T288" s="241"/>
      <c r="AT288" s="242" t="s">
        <v>129</v>
      </c>
      <c r="AU288" s="242" t="s">
        <v>134</v>
      </c>
      <c r="AV288" s="13" t="s">
        <v>23</v>
      </c>
      <c r="AW288" s="13" t="s">
        <v>38</v>
      </c>
      <c r="AX288" s="13" t="s">
        <v>75</v>
      </c>
      <c r="AY288" s="242" t="s">
        <v>120</v>
      </c>
    </row>
    <row r="289" spans="2:51" s="11" customFormat="1" ht="13.5">
      <c r="B289" s="194"/>
      <c r="C289" s="195"/>
      <c r="D289" s="206" t="s">
        <v>129</v>
      </c>
      <c r="E289" s="218" t="s">
        <v>22</v>
      </c>
      <c r="F289" s="219" t="s">
        <v>514</v>
      </c>
      <c r="G289" s="195"/>
      <c r="H289" s="220">
        <v>10.269</v>
      </c>
      <c r="I289" s="200"/>
      <c r="J289" s="195"/>
      <c r="K289" s="195"/>
      <c r="L289" s="201"/>
      <c r="M289" s="202"/>
      <c r="N289" s="203"/>
      <c r="O289" s="203"/>
      <c r="P289" s="203"/>
      <c r="Q289" s="203"/>
      <c r="R289" s="203"/>
      <c r="S289" s="203"/>
      <c r="T289" s="204"/>
      <c r="AT289" s="205" t="s">
        <v>129</v>
      </c>
      <c r="AU289" s="205" t="s">
        <v>134</v>
      </c>
      <c r="AV289" s="11" t="s">
        <v>84</v>
      </c>
      <c r="AW289" s="11" t="s">
        <v>38</v>
      </c>
      <c r="AX289" s="11" t="s">
        <v>75</v>
      </c>
      <c r="AY289" s="205" t="s">
        <v>120</v>
      </c>
    </row>
    <row r="290" spans="2:51" s="13" customFormat="1" ht="13.5">
      <c r="B290" s="232"/>
      <c r="C290" s="233"/>
      <c r="D290" s="206" t="s">
        <v>129</v>
      </c>
      <c r="E290" s="234" t="s">
        <v>22</v>
      </c>
      <c r="F290" s="235" t="s">
        <v>515</v>
      </c>
      <c r="G290" s="233"/>
      <c r="H290" s="236" t="s">
        <v>22</v>
      </c>
      <c r="I290" s="237"/>
      <c r="J290" s="233"/>
      <c r="K290" s="233"/>
      <c r="L290" s="238"/>
      <c r="M290" s="239"/>
      <c r="N290" s="240"/>
      <c r="O290" s="240"/>
      <c r="P290" s="240"/>
      <c r="Q290" s="240"/>
      <c r="R290" s="240"/>
      <c r="S290" s="240"/>
      <c r="T290" s="241"/>
      <c r="AT290" s="242" t="s">
        <v>129</v>
      </c>
      <c r="AU290" s="242" t="s">
        <v>134</v>
      </c>
      <c r="AV290" s="13" t="s">
        <v>23</v>
      </c>
      <c r="AW290" s="13" t="s">
        <v>38</v>
      </c>
      <c r="AX290" s="13" t="s">
        <v>75</v>
      </c>
      <c r="AY290" s="242" t="s">
        <v>120</v>
      </c>
    </row>
    <row r="291" spans="2:51" s="11" customFormat="1" ht="13.5">
      <c r="B291" s="194"/>
      <c r="C291" s="195"/>
      <c r="D291" s="206" t="s">
        <v>129</v>
      </c>
      <c r="E291" s="218" t="s">
        <v>22</v>
      </c>
      <c r="F291" s="219" t="s">
        <v>147</v>
      </c>
      <c r="G291" s="195"/>
      <c r="H291" s="220">
        <v>5</v>
      </c>
      <c r="I291" s="200"/>
      <c r="J291" s="195"/>
      <c r="K291" s="195"/>
      <c r="L291" s="201"/>
      <c r="M291" s="202"/>
      <c r="N291" s="203"/>
      <c r="O291" s="203"/>
      <c r="P291" s="203"/>
      <c r="Q291" s="203"/>
      <c r="R291" s="203"/>
      <c r="S291" s="203"/>
      <c r="T291" s="204"/>
      <c r="AT291" s="205" t="s">
        <v>129</v>
      </c>
      <c r="AU291" s="205" t="s">
        <v>134</v>
      </c>
      <c r="AV291" s="11" t="s">
        <v>84</v>
      </c>
      <c r="AW291" s="11" t="s">
        <v>38</v>
      </c>
      <c r="AX291" s="11" t="s">
        <v>75</v>
      </c>
      <c r="AY291" s="205" t="s">
        <v>120</v>
      </c>
    </row>
    <row r="292" spans="2:51" s="13" customFormat="1" ht="13.5">
      <c r="B292" s="232"/>
      <c r="C292" s="233"/>
      <c r="D292" s="206" t="s">
        <v>129</v>
      </c>
      <c r="E292" s="234" t="s">
        <v>22</v>
      </c>
      <c r="F292" s="235" t="s">
        <v>516</v>
      </c>
      <c r="G292" s="233"/>
      <c r="H292" s="236" t="s">
        <v>22</v>
      </c>
      <c r="I292" s="237"/>
      <c r="J292" s="233"/>
      <c r="K292" s="233"/>
      <c r="L292" s="238"/>
      <c r="M292" s="239"/>
      <c r="N292" s="240"/>
      <c r="O292" s="240"/>
      <c r="P292" s="240"/>
      <c r="Q292" s="240"/>
      <c r="R292" s="240"/>
      <c r="S292" s="240"/>
      <c r="T292" s="241"/>
      <c r="AT292" s="242" t="s">
        <v>129</v>
      </c>
      <c r="AU292" s="242" t="s">
        <v>134</v>
      </c>
      <c r="AV292" s="13" t="s">
        <v>23</v>
      </c>
      <c r="AW292" s="13" t="s">
        <v>38</v>
      </c>
      <c r="AX292" s="13" t="s">
        <v>75</v>
      </c>
      <c r="AY292" s="242" t="s">
        <v>120</v>
      </c>
    </row>
    <row r="293" spans="2:51" s="11" customFormat="1" ht="13.5">
      <c r="B293" s="194"/>
      <c r="C293" s="195"/>
      <c r="D293" s="206" t="s">
        <v>129</v>
      </c>
      <c r="E293" s="218" t="s">
        <v>22</v>
      </c>
      <c r="F293" s="219" t="s">
        <v>517</v>
      </c>
      <c r="G293" s="195"/>
      <c r="H293" s="220">
        <v>178.948</v>
      </c>
      <c r="I293" s="200"/>
      <c r="J293" s="195"/>
      <c r="K293" s="195"/>
      <c r="L293" s="201"/>
      <c r="M293" s="202"/>
      <c r="N293" s="203"/>
      <c r="O293" s="203"/>
      <c r="P293" s="203"/>
      <c r="Q293" s="203"/>
      <c r="R293" s="203"/>
      <c r="S293" s="203"/>
      <c r="T293" s="204"/>
      <c r="AT293" s="205" t="s">
        <v>129</v>
      </c>
      <c r="AU293" s="205" t="s">
        <v>134</v>
      </c>
      <c r="AV293" s="11" t="s">
        <v>84</v>
      </c>
      <c r="AW293" s="11" t="s">
        <v>38</v>
      </c>
      <c r="AX293" s="11" t="s">
        <v>75</v>
      </c>
      <c r="AY293" s="205" t="s">
        <v>120</v>
      </c>
    </row>
    <row r="294" spans="2:51" s="12" customFormat="1" ht="13.5">
      <c r="B294" s="221"/>
      <c r="C294" s="222"/>
      <c r="D294" s="196" t="s">
        <v>129</v>
      </c>
      <c r="E294" s="223" t="s">
        <v>22</v>
      </c>
      <c r="F294" s="224" t="s">
        <v>278</v>
      </c>
      <c r="G294" s="222"/>
      <c r="H294" s="225">
        <v>194.217</v>
      </c>
      <c r="I294" s="226"/>
      <c r="J294" s="222"/>
      <c r="K294" s="222"/>
      <c r="L294" s="227"/>
      <c r="M294" s="228"/>
      <c r="N294" s="229"/>
      <c r="O294" s="229"/>
      <c r="P294" s="229"/>
      <c r="Q294" s="229"/>
      <c r="R294" s="229"/>
      <c r="S294" s="229"/>
      <c r="T294" s="230"/>
      <c r="AT294" s="231" t="s">
        <v>129</v>
      </c>
      <c r="AU294" s="231" t="s">
        <v>134</v>
      </c>
      <c r="AV294" s="12" t="s">
        <v>127</v>
      </c>
      <c r="AW294" s="12" t="s">
        <v>38</v>
      </c>
      <c r="AX294" s="12" t="s">
        <v>23</v>
      </c>
      <c r="AY294" s="231" t="s">
        <v>120</v>
      </c>
    </row>
    <row r="295" spans="2:65" s="1" customFormat="1" ht="22.5" customHeight="1">
      <c r="B295" s="34"/>
      <c r="C295" s="182" t="s">
        <v>518</v>
      </c>
      <c r="D295" s="182" t="s">
        <v>122</v>
      </c>
      <c r="E295" s="183" t="s">
        <v>519</v>
      </c>
      <c r="F295" s="184" t="s">
        <v>520</v>
      </c>
      <c r="G295" s="185" t="s">
        <v>164</v>
      </c>
      <c r="H295" s="186">
        <v>1747.953</v>
      </c>
      <c r="I295" s="187"/>
      <c r="J295" s="188">
        <f>ROUND(I295*H295,2)</f>
        <v>0</v>
      </c>
      <c r="K295" s="184" t="s">
        <v>126</v>
      </c>
      <c r="L295" s="54"/>
      <c r="M295" s="189" t="s">
        <v>22</v>
      </c>
      <c r="N295" s="190" t="s">
        <v>46</v>
      </c>
      <c r="O295" s="35"/>
      <c r="P295" s="191">
        <f>O295*H295</f>
        <v>0</v>
      </c>
      <c r="Q295" s="191">
        <v>0</v>
      </c>
      <c r="R295" s="191">
        <f>Q295*H295</f>
        <v>0</v>
      </c>
      <c r="S295" s="191">
        <v>0</v>
      </c>
      <c r="T295" s="192">
        <f>S295*H295</f>
        <v>0</v>
      </c>
      <c r="AR295" s="17" t="s">
        <v>127</v>
      </c>
      <c r="AT295" s="17" t="s">
        <v>122</v>
      </c>
      <c r="AU295" s="17" t="s">
        <v>134</v>
      </c>
      <c r="AY295" s="17" t="s">
        <v>120</v>
      </c>
      <c r="BE295" s="193">
        <f>IF(N295="základní",J295,0)</f>
        <v>0</v>
      </c>
      <c r="BF295" s="193">
        <f>IF(N295="snížená",J295,0)</f>
        <v>0</v>
      </c>
      <c r="BG295" s="193">
        <f>IF(N295="zákl. přenesená",J295,0)</f>
        <v>0</v>
      </c>
      <c r="BH295" s="193">
        <f>IF(N295="sníž. přenesená",J295,0)</f>
        <v>0</v>
      </c>
      <c r="BI295" s="193">
        <f>IF(N295="nulová",J295,0)</f>
        <v>0</v>
      </c>
      <c r="BJ295" s="17" t="s">
        <v>23</v>
      </c>
      <c r="BK295" s="193">
        <f>ROUND(I295*H295,2)</f>
        <v>0</v>
      </c>
      <c r="BL295" s="17" t="s">
        <v>127</v>
      </c>
      <c r="BM295" s="17" t="s">
        <v>521</v>
      </c>
    </row>
    <row r="296" spans="2:51" s="11" customFormat="1" ht="13.5">
      <c r="B296" s="194"/>
      <c r="C296" s="195"/>
      <c r="D296" s="196" t="s">
        <v>129</v>
      </c>
      <c r="E296" s="197" t="s">
        <v>22</v>
      </c>
      <c r="F296" s="198" t="s">
        <v>522</v>
      </c>
      <c r="G296" s="195"/>
      <c r="H296" s="199">
        <v>1747.953</v>
      </c>
      <c r="I296" s="200"/>
      <c r="J296" s="195"/>
      <c r="K296" s="195"/>
      <c r="L296" s="201"/>
      <c r="M296" s="202"/>
      <c r="N296" s="203"/>
      <c r="O296" s="203"/>
      <c r="P296" s="203"/>
      <c r="Q296" s="203"/>
      <c r="R296" s="203"/>
      <c r="S296" s="203"/>
      <c r="T296" s="204"/>
      <c r="AT296" s="205" t="s">
        <v>129</v>
      </c>
      <c r="AU296" s="205" t="s">
        <v>134</v>
      </c>
      <c r="AV296" s="11" t="s">
        <v>84</v>
      </c>
      <c r="AW296" s="11" t="s">
        <v>38</v>
      </c>
      <c r="AX296" s="11" t="s">
        <v>75</v>
      </c>
      <c r="AY296" s="205" t="s">
        <v>120</v>
      </c>
    </row>
    <row r="297" spans="2:65" s="1" customFormat="1" ht="31.5" customHeight="1">
      <c r="B297" s="34"/>
      <c r="C297" s="182" t="s">
        <v>523</v>
      </c>
      <c r="D297" s="182" t="s">
        <v>122</v>
      </c>
      <c r="E297" s="183" t="s">
        <v>524</v>
      </c>
      <c r="F297" s="184" t="s">
        <v>525</v>
      </c>
      <c r="G297" s="185" t="s">
        <v>164</v>
      </c>
      <c r="H297" s="186">
        <v>50.745</v>
      </c>
      <c r="I297" s="187"/>
      <c r="J297" s="188">
        <f>ROUND(I297*H297,2)</f>
        <v>0</v>
      </c>
      <c r="K297" s="184" t="s">
        <v>126</v>
      </c>
      <c r="L297" s="54"/>
      <c r="M297" s="189" t="s">
        <v>22</v>
      </c>
      <c r="N297" s="190" t="s">
        <v>46</v>
      </c>
      <c r="O297" s="35"/>
      <c r="P297" s="191">
        <f>O297*H297</f>
        <v>0</v>
      </c>
      <c r="Q297" s="191">
        <v>0</v>
      </c>
      <c r="R297" s="191">
        <f>Q297*H297</f>
        <v>0</v>
      </c>
      <c r="S297" s="191">
        <v>0</v>
      </c>
      <c r="T297" s="192">
        <f>S297*H297</f>
        <v>0</v>
      </c>
      <c r="AR297" s="17" t="s">
        <v>127</v>
      </c>
      <c r="AT297" s="17" t="s">
        <v>122</v>
      </c>
      <c r="AU297" s="17" t="s">
        <v>134</v>
      </c>
      <c r="AY297" s="17" t="s">
        <v>120</v>
      </c>
      <c r="BE297" s="193">
        <f>IF(N297="základní",J297,0)</f>
        <v>0</v>
      </c>
      <c r="BF297" s="193">
        <f>IF(N297="snížená",J297,0)</f>
        <v>0</v>
      </c>
      <c r="BG297" s="193">
        <f>IF(N297="zákl. přenesená",J297,0)</f>
        <v>0</v>
      </c>
      <c r="BH297" s="193">
        <f>IF(N297="sníž. přenesená",J297,0)</f>
        <v>0</v>
      </c>
      <c r="BI297" s="193">
        <f>IF(N297="nulová",J297,0)</f>
        <v>0</v>
      </c>
      <c r="BJ297" s="17" t="s">
        <v>23</v>
      </c>
      <c r="BK297" s="193">
        <f>ROUND(I297*H297,2)</f>
        <v>0</v>
      </c>
      <c r="BL297" s="17" t="s">
        <v>127</v>
      </c>
      <c r="BM297" s="17" t="s">
        <v>526</v>
      </c>
    </row>
    <row r="298" spans="2:51" s="11" customFormat="1" ht="13.5">
      <c r="B298" s="194"/>
      <c r="C298" s="195"/>
      <c r="D298" s="206" t="s">
        <v>129</v>
      </c>
      <c r="E298" s="218" t="s">
        <v>22</v>
      </c>
      <c r="F298" s="219" t="s">
        <v>527</v>
      </c>
      <c r="G298" s="195"/>
      <c r="H298" s="220">
        <v>50.745</v>
      </c>
      <c r="I298" s="200"/>
      <c r="J298" s="195"/>
      <c r="K298" s="195"/>
      <c r="L298" s="201"/>
      <c r="M298" s="202"/>
      <c r="N298" s="203"/>
      <c r="O298" s="203"/>
      <c r="P298" s="203"/>
      <c r="Q298" s="203"/>
      <c r="R298" s="203"/>
      <c r="S298" s="203"/>
      <c r="T298" s="204"/>
      <c r="AT298" s="205" t="s">
        <v>129</v>
      </c>
      <c r="AU298" s="205" t="s">
        <v>134</v>
      </c>
      <c r="AV298" s="11" t="s">
        <v>84</v>
      </c>
      <c r="AW298" s="11" t="s">
        <v>38</v>
      </c>
      <c r="AX298" s="11" t="s">
        <v>23</v>
      </c>
      <c r="AY298" s="205" t="s">
        <v>120</v>
      </c>
    </row>
    <row r="299" spans="2:51" s="13" customFormat="1" ht="13.5">
      <c r="B299" s="232"/>
      <c r="C299" s="233"/>
      <c r="D299" s="196" t="s">
        <v>129</v>
      </c>
      <c r="E299" s="243" t="s">
        <v>22</v>
      </c>
      <c r="F299" s="244" t="s">
        <v>528</v>
      </c>
      <c r="G299" s="233"/>
      <c r="H299" s="245" t="s">
        <v>22</v>
      </c>
      <c r="I299" s="237"/>
      <c r="J299" s="233"/>
      <c r="K299" s="233"/>
      <c r="L299" s="238"/>
      <c r="M299" s="239"/>
      <c r="N299" s="240"/>
      <c r="O299" s="240"/>
      <c r="P299" s="240"/>
      <c r="Q299" s="240"/>
      <c r="R299" s="240"/>
      <c r="S299" s="240"/>
      <c r="T299" s="241"/>
      <c r="AT299" s="242" t="s">
        <v>129</v>
      </c>
      <c r="AU299" s="242" t="s">
        <v>134</v>
      </c>
      <c r="AV299" s="13" t="s">
        <v>23</v>
      </c>
      <c r="AW299" s="13" t="s">
        <v>38</v>
      </c>
      <c r="AX299" s="13" t="s">
        <v>75</v>
      </c>
      <c r="AY299" s="242" t="s">
        <v>120</v>
      </c>
    </row>
    <row r="300" spans="2:65" s="1" customFormat="1" ht="31.5" customHeight="1">
      <c r="B300" s="34"/>
      <c r="C300" s="182" t="s">
        <v>529</v>
      </c>
      <c r="D300" s="182" t="s">
        <v>122</v>
      </c>
      <c r="E300" s="183" t="s">
        <v>530</v>
      </c>
      <c r="F300" s="184" t="s">
        <v>531</v>
      </c>
      <c r="G300" s="185" t="s">
        <v>164</v>
      </c>
      <c r="H300" s="186">
        <v>456.705</v>
      </c>
      <c r="I300" s="187"/>
      <c r="J300" s="188">
        <f>ROUND(I300*H300,2)</f>
        <v>0</v>
      </c>
      <c r="K300" s="184" t="s">
        <v>126</v>
      </c>
      <c r="L300" s="54"/>
      <c r="M300" s="189" t="s">
        <v>22</v>
      </c>
      <c r="N300" s="190" t="s">
        <v>46</v>
      </c>
      <c r="O300" s="35"/>
      <c r="P300" s="191">
        <f>O300*H300</f>
        <v>0</v>
      </c>
      <c r="Q300" s="191">
        <v>0</v>
      </c>
      <c r="R300" s="191">
        <f>Q300*H300</f>
        <v>0</v>
      </c>
      <c r="S300" s="191">
        <v>0</v>
      </c>
      <c r="T300" s="192">
        <f>S300*H300</f>
        <v>0</v>
      </c>
      <c r="AR300" s="17" t="s">
        <v>127</v>
      </c>
      <c r="AT300" s="17" t="s">
        <v>122</v>
      </c>
      <c r="AU300" s="17" t="s">
        <v>134</v>
      </c>
      <c r="AY300" s="17" t="s">
        <v>120</v>
      </c>
      <c r="BE300" s="193">
        <f>IF(N300="základní",J300,0)</f>
        <v>0</v>
      </c>
      <c r="BF300" s="193">
        <f>IF(N300="snížená",J300,0)</f>
        <v>0</v>
      </c>
      <c r="BG300" s="193">
        <f>IF(N300="zákl. přenesená",J300,0)</f>
        <v>0</v>
      </c>
      <c r="BH300" s="193">
        <f>IF(N300="sníž. přenesená",J300,0)</f>
        <v>0</v>
      </c>
      <c r="BI300" s="193">
        <f>IF(N300="nulová",J300,0)</f>
        <v>0</v>
      </c>
      <c r="BJ300" s="17" t="s">
        <v>23</v>
      </c>
      <c r="BK300" s="193">
        <f>ROUND(I300*H300,2)</f>
        <v>0</v>
      </c>
      <c r="BL300" s="17" t="s">
        <v>127</v>
      </c>
      <c r="BM300" s="17" t="s">
        <v>532</v>
      </c>
    </row>
    <row r="301" spans="2:51" s="11" customFormat="1" ht="13.5">
      <c r="B301" s="194"/>
      <c r="C301" s="195"/>
      <c r="D301" s="196" t="s">
        <v>129</v>
      </c>
      <c r="E301" s="197" t="s">
        <v>22</v>
      </c>
      <c r="F301" s="198" t="s">
        <v>533</v>
      </c>
      <c r="G301" s="195"/>
      <c r="H301" s="199">
        <v>456.705</v>
      </c>
      <c r="I301" s="200"/>
      <c r="J301" s="195"/>
      <c r="K301" s="195"/>
      <c r="L301" s="201"/>
      <c r="M301" s="202"/>
      <c r="N301" s="203"/>
      <c r="O301" s="203"/>
      <c r="P301" s="203"/>
      <c r="Q301" s="203"/>
      <c r="R301" s="203"/>
      <c r="S301" s="203"/>
      <c r="T301" s="204"/>
      <c r="AT301" s="205" t="s">
        <v>129</v>
      </c>
      <c r="AU301" s="205" t="s">
        <v>134</v>
      </c>
      <c r="AV301" s="11" t="s">
        <v>84</v>
      </c>
      <c r="AW301" s="11" t="s">
        <v>38</v>
      </c>
      <c r="AX301" s="11" t="s">
        <v>23</v>
      </c>
      <c r="AY301" s="205" t="s">
        <v>120</v>
      </c>
    </row>
    <row r="302" spans="2:65" s="1" customFormat="1" ht="22.5" customHeight="1">
      <c r="B302" s="34"/>
      <c r="C302" s="182" t="s">
        <v>534</v>
      </c>
      <c r="D302" s="182" t="s">
        <v>122</v>
      </c>
      <c r="E302" s="183" t="s">
        <v>535</v>
      </c>
      <c r="F302" s="184" t="s">
        <v>536</v>
      </c>
      <c r="G302" s="185" t="s">
        <v>164</v>
      </c>
      <c r="H302" s="186">
        <v>50.745</v>
      </c>
      <c r="I302" s="187"/>
      <c r="J302" s="188">
        <f>ROUND(I302*H302,2)</f>
        <v>0</v>
      </c>
      <c r="K302" s="184" t="s">
        <v>126</v>
      </c>
      <c r="L302" s="54"/>
      <c r="M302" s="189" t="s">
        <v>22</v>
      </c>
      <c r="N302" s="190" t="s">
        <v>46</v>
      </c>
      <c r="O302" s="35"/>
      <c r="P302" s="191">
        <f>O302*H302</f>
        <v>0</v>
      </c>
      <c r="Q302" s="191">
        <v>0</v>
      </c>
      <c r="R302" s="191">
        <f>Q302*H302</f>
        <v>0</v>
      </c>
      <c r="S302" s="191">
        <v>0</v>
      </c>
      <c r="T302" s="192">
        <f>S302*H302</f>
        <v>0</v>
      </c>
      <c r="AR302" s="17" t="s">
        <v>127</v>
      </c>
      <c r="AT302" s="17" t="s">
        <v>122</v>
      </c>
      <c r="AU302" s="17" t="s">
        <v>134</v>
      </c>
      <c r="AY302" s="17" t="s">
        <v>120</v>
      </c>
      <c r="BE302" s="193">
        <f>IF(N302="základní",J302,0)</f>
        <v>0</v>
      </c>
      <c r="BF302" s="193">
        <f>IF(N302="snížená",J302,0)</f>
        <v>0</v>
      </c>
      <c r="BG302" s="193">
        <f>IF(N302="zákl. přenesená",J302,0)</f>
        <v>0</v>
      </c>
      <c r="BH302" s="193">
        <f>IF(N302="sníž. přenesená",J302,0)</f>
        <v>0</v>
      </c>
      <c r="BI302" s="193">
        <f>IF(N302="nulová",J302,0)</f>
        <v>0</v>
      </c>
      <c r="BJ302" s="17" t="s">
        <v>23</v>
      </c>
      <c r="BK302" s="193">
        <f>ROUND(I302*H302,2)</f>
        <v>0</v>
      </c>
      <c r="BL302" s="17" t="s">
        <v>127</v>
      </c>
      <c r="BM302" s="17" t="s">
        <v>537</v>
      </c>
    </row>
    <row r="303" spans="2:47" s="1" customFormat="1" ht="67.5">
      <c r="B303" s="34"/>
      <c r="C303" s="56"/>
      <c r="D303" s="206" t="s">
        <v>142</v>
      </c>
      <c r="E303" s="56"/>
      <c r="F303" s="207" t="s">
        <v>538</v>
      </c>
      <c r="G303" s="56"/>
      <c r="H303" s="56"/>
      <c r="I303" s="152"/>
      <c r="J303" s="56"/>
      <c r="K303" s="56"/>
      <c r="L303" s="54"/>
      <c r="M303" s="71"/>
      <c r="N303" s="35"/>
      <c r="O303" s="35"/>
      <c r="P303" s="35"/>
      <c r="Q303" s="35"/>
      <c r="R303" s="35"/>
      <c r="S303" s="35"/>
      <c r="T303" s="72"/>
      <c r="AT303" s="17" t="s">
        <v>142</v>
      </c>
      <c r="AU303" s="17" t="s">
        <v>134</v>
      </c>
    </row>
    <row r="304" spans="2:51" s="11" customFormat="1" ht="13.5">
      <c r="B304" s="194"/>
      <c r="C304" s="195"/>
      <c r="D304" s="196" t="s">
        <v>129</v>
      </c>
      <c r="E304" s="197" t="s">
        <v>22</v>
      </c>
      <c r="F304" s="198" t="s">
        <v>527</v>
      </c>
      <c r="G304" s="195"/>
      <c r="H304" s="199">
        <v>50.745</v>
      </c>
      <c r="I304" s="200"/>
      <c r="J304" s="195"/>
      <c r="K304" s="195"/>
      <c r="L304" s="201"/>
      <c r="M304" s="202"/>
      <c r="N304" s="203"/>
      <c r="O304" s="203"/>
      <c r="P304" s="203"/>
      <c r="Q304" s="203"/>
      <c r="R304" s="203"/>
      <c r="S304" s="203"/>
      <c r="T304" s="204"/>
      <c r="AT304" s="205" t="s">
        <v>129</v>
      </c>
      <c r="AU304" s="205" t="s">
        <v>134</v>
      </c>
      <c r="AV304" s="11" t="s">
        <v>84</v>
      </c>
      <c r="AW304" s="11" t="s">
        <v>38</v>
      </c>
      <c r="AX304" s="11" t="s">
        <v>23</v>
      </c>
      <c r="AY304" s="205" t="s">
        <v>120</v>
      </c>
    </row>
    <row r="305" spans="2:65" s="1" customFormat="1" ht="22.5" customHeight="1">
      <c r="B305" s="34"/>
      <c r="C305" s="182" t="s">
        <v>539</v>
      </c>
      <c r="D305" s="182" t="s">
        <v>122</v>
      </c>
      <c r="E305" s="183" t="s">
        <v>540</v>
      </c>
      <c r="F305" s="184" t="s">
        <v>541</v>
      </c>
      <c r="G305" s="185" t="s">
        <v>164</v>
      </c>
      <c r="H305" s="186">
        <v>447.604</v>
      </c>
      <c r="I305" s="187"/>
      <c r="J305" s="188">
        <f>ROUND(I305*H305,2)</f>
        <v>0</v>
      </c>
      <c r="K305" s="184" t="s">
        <v>126</v>
      </c>
      <c r="L305" s="54"/>
      <c r="M305" s="189" t="s">
        <v>22</v>
      </c>
      <c r="N305" s="190" t="s">
        <v>46</v>
      </c>
      <c r="O305" s="35"/>
      <c r="P305" s="191">
        <f>O305*H305</f>
        <v>0</v>
      </c>
      <c r="Q305" s="191">
        <v>0</v>
      </c>
      <c r="R305" s="191">
        <f>Q305*H305</f>
        <v>0</v>
      </c>
      <c r="S305" s="191">
        <v>0</v>
      </c>
      <c r="T305" s="192">
        <f>S305*H305</f>
        <v>0</v>
      </c>
      <c r="AR305" s="17" t="s">
        <v>127</v>
      </c>
      <c r="AT305" s="17" t="s">
        <v>122</v>
      </c>
      <c r="AU305" s="17" t="s">
        <v>134</v>
      </c>
      <c r="AY305" s="17" t="s">
        <v>120</v>
      </c>
      <c r="BE305" s="193">
        <f>IF(N305="základní",J305,0)</f>
        <v>0</v>
      </c>
      <c r="BF305" s="193">
        <f>IF(N305="snížená",J305,0)</f>
        <v>0</v>
      </c>
      <c r="BG305" s="193">
        <f>IF(N305="zákl. přenesená",J305,0)</f>
        <v>0</v>
      </c>
      <c r="BH305" s="193">
        <f>IF(N305="sníž. přenesená",J305,0)</f>
        <v>0</v>
      </c>
      <c r="BI305" s="193">
        <f>IF(N305="nulová",J305,0)</f>
        <v>0</v>
      </c>
      <c r="BJ305" s="17" t="s">
        <v>23</v>
      </c>
      <c r="BK305" s="193">
        <f>ROUND(I305*H305,2)</f>
        <v>0</v>
      </c>
      <c r="BL305" s="17" t="s">
        <v>127</v>
      </c>
      <c r="BM305" s="17" t="s">
        <v>542</v>
      </c>
    </row>
    <row r="306" spans="2:47" s="1" customFormat="1" ht="67.5">
      <c r="B306" s="34"/>
      <c r="C306" s="56"/>
      <c r="D306" s="206" t="s">
        <v>142</v>
      </c>
      <c r="E306" s="56"/>
      <c r="F306" s="207" t="s">
        <v>538</v>
      </c>
      <c r="G306" s="56"/>
      <c r="H306" s="56"/>
      <c r="I306" s="152"/>
      <c r="J306" s="56"/>
      <c r="K306" s="56"/>
      <c r="L306" s="54"/>
      <c r="M306" s="71"/>
      <c r="N306" s="35"/>
      <c r="O306" s="35"/>
      <c r="P306" s="35"/>
      <c r="Q306" s="35"/>
      <c r="R306" s="35"/>
      <c r="S306" s="35"/>
      <c r="T306" s="72"/>
      <c r="AT306" s="17" t="s">
        <v>142</v>
      </c>
      <c r="AU306" s="17" t="s">
        <v>134</v>
      </c>
    </row>
    <row r="307" spans="2:51" s="11" customFormat="1" ht="13.5">
      <c r="B307" s="194"/>
      <c r="C307" s="195"/>
      <c r="D307" s="196" t="s">
        <v>129</v>
      </c>
      <c r="E307" s="197" t="s">
        <v>22</v>
      </c>
      <c r="F307" s="198" t="s">
        <v>543</v>
      </c>
      <c r="G307" s="195"/>
      <c r="H307" s="199">
        <v>447.604</v>
      </c>
      <c r="I307" s="200"/>
      <c r="J307" s="195"/>
      <c r="K307" s="195"/>
      <c r="L307" s="201"/>
      <c r="M307" s="202"/>
      <c r="N307" s="203"/>
      <c r="O307" s="203"/>
      <c r="P307" s="203"/>
      <c r="Q307" s="203"/>
      <c r="R307" s="203"/>
      <c r="S307" s="203"/>
      <c r="T307" s="204"/>
      <c r="AT307" s="205" t="s">
        <v>129</v>
      </c>
      <c r="AU307" s="205" t="s">
        <v>134</v>
      </c>
      <c r="AV307" s="11" t="s">
        <v>84</v>
      </c>
      <c r="AW307" s="11" t="s">
        <v>38</v>
      </c>
      <c r="AX307" s="11" t="s">
        <v>23</v>
      </c>
      <c r="AY307" s="205" t="s">
        <v>120</v>
      </c>
    </row>
    <row r="308" spans="2:65" s="1" customFormat="1" ht="22.5" customHeight="1">
      <c r="B308" s="34"/>
      <c r="C308" s="182" t="s">
        <v>544</v>
      </c>
      <c r="D308" s="182" t="s">
        <v>122</v>
      </c>
      <c r="E308" s="183" t="s">
        <v>545</v>
      </c>
      <c r="F308" s="184" t="s">
        <v>546</v>
      </c>
      <c r="G308" s="185" t="s">
        <v>164</v>
      </c>
      <c r="H308" s="186">
        <v>178.948</v>
      </c>
      <c r="I308" s="187"/>
      <c r="J308" s="188">
        <f>ROUND(I308*H308,2)</f>
        <v>0</v>
      </c>
      <c r="K308" s="184" t="s">
        <v>22</v>
      </c>
      <c r="L308" s="54"/>
      <c r="M308" s="189" t="s">
        <v>22</v>
      </c>
      <c r="N308" s="190" t="s">
        <v>46</v>
      </c>
      <c r="O308" s="35"/>
      <c r="P308" s="191">
        <f>O308*H308</f>
        <v>0</v>
      </c>
      <c r="Q308" s="191">
        <v>0</v>
      </c>
      <c r="R308" s="191">
        <f>Q308*H308</f>
        <v>0</v>
      </c>
      <c r="S308" s="191">
        <v>0</v>
      </c>
      <c r="T308" s="192">
        <f>S308*H308</f>
        <v>0</v>
      </c>
      <c r="AR308" s="17" t="s">
        <v>127</v>
      </c>
      <c r="AT308" s="17" t="s">
        <v>122</v>
      </c>
      <c r="AU308" s="17" t="s">
        <v>134</v>
      </c>
      <c r="AY308" s="17" t="s">
        <v>120</v>
      </c>
      <c r="BE308" s="193">
        <f>IF(N308="základní",J308,0)</f>
        <v>0</v>
      </c>
      <c r="BF308" s="193">
        <f>IF(N308="snížená",J308,0)</f>
        <v>0</v>
      </c>
      <c r="BG308" s="193">
        <f>IF(N308="zákl. přenesená",J308,0)</f>
        <v>0</v>
      </c>
      <c r="BH308" s="193">
        <f>IF(N308="sníž. přenesená",J308,0)</f>
        <v>0</v>
      </c>
      <c r="BI308" s="193">
        <f>IF(N308="nulová",J308,0)</f>
        <v>0</v>
      </c>
      <c r="BJ308" s="17" t="s">
        <v>23</v>
      </c>
      <c r="BK308" s="193">
        <f>ROUND(I308*H308,2)</f>
        <v>0</v>
      </c>
      <c r="BL308" s="17" t="s">
        <v>127</v>
      </c>
      <c r="BM308" s="17" t="s">
        <v>547</v>
      </c>
    </row>
    <row r="309" spans="2:47" s="1" customFormat="1" ht="27">
      <c r="B309" s="34"/>
      <c r="C309" s="56"/>
      <c r="D309" s="206" t="s">
        <v>144</v>
      </c>
      <c r="E309" s="56"/>
      <c r="F309" s="207" t="s">
        <v>548</v>
      </c>
      <c r="G309" s="56"/>
      <c r="H309" s="56"/>
      <c r="I309" s="152"/>
      <c r="J309" s="56"/>
      <c r="K309" s="56"/>
      <c r="L309" s="54"/>
      <c r="M309" s="71"/>
      <c r="N309" s="35"/>
      <c r="O309" s="35"/>
      <c r="P309" s="35"/>
      <c r="Q309" s="35"/>
      <c r="R309" s="35"/>
      <c r="S309" s="35"/>
      <c r="T309" s="72"/>
      <c r="AT309" s="17" t="s">
        <v>144</v>
      </c>
      <c r="AU309" s="17" t="s">
        <v>134</v>
      </c>
    </row>
    <row r="310" spans="2:51" s="13" customFormat="1" ht="13.5">
      <c r="B310" s="232"/>
      <c r="C310" s="233"/>
      <c r="D310" s="206" t="s">
        <v>129</v>
      </c>
      <c r="E310" s="234" t="s">
        <v>22</v>
      </c>
      <c r="F310" s="235" t="s">
        <v>516</v>
      </c>
      <c r="G310" s="233"/>
      <c r="H310" s="236" t="s">
        <v>22</v>
      </c>
      <c r="I310" s="237"/>
      <c r="J310" s="233"/>
      <c r="K310" s="233"/>
      <c r="L310" s="238"/>
      <c r="M310" s="239"/>
      <c r="N310" s="240"/>
      <c r="O310" s="240"/>
      <c r="P310" s="240"/>
      <c r="Q310" s="240"/>
      <c r="R310" s="240"/>
      <c r="S310" s="240"/>
      <c r="T310" s="241"/>
      <c r="AT310" s="242" t="s">
        <v>129</v>
      </c>
      <c r="AU310" s="242" t="s">
        <v>134</v>
      </c>
      <c r="AV310" s="13" t="s">
        <v>23</v>
      </c>
      <c r="AW310" s="13" t="s">
        <v>38</v>
      </c>
      <c r="AX310" s="13" t="s">
        <v>75</v>
      </c>
      <c r="AY310" s="242" t="s">
        <v>120</v>
      </c>
    </row>
    <row r="311" spans="2:51" s="11" customFormat="1" ht="13.5">
      <c r="B311" s="194"/>
      <c r="C311" s="195"/>
      <c r="D311" s="206" t="s">
        <v>129</v>
      </c>
      <c r="E311" s="218" t="s">
        <v>22</v>
      </c>
      <c r="F311" s="219" t="s">
        <v>517</v>
      </c>
      <c r="G311" s="195"/>
      <c r="H311" s="220">
        <v>178.948</v>
      </c>
      <c r="I311" s="200"/>
      <c r="J311" s="195"/>
      <c r="K311" s="195"/>
      <c r="L311" s="201"/>
      <c r="M311" s="202"/>
      <c r="N311" s="203"/>
      <c r="O311" s="203"/>
      <c r="P311" s="203"/>
      <c r="Q311" s="203"/>
      <c r="R311" s="203"/>
      <c r="S311" s="203"/>
      <c r="T311" s="204"/>
      <c r="AT311" s="205" t="s">
        <v>129</v>
      </c>
      <c r="AU311" s="205" t="s">
        <v>134</v>
      </c>
      <c r="AV311" s="11" t="s">
        <v>84</v>
      </c>
      <c r="AW311" s="11" t="s">
        <v>38</v>
      </c>
      <c r="AX311" s="11" t="s">
        <v>75</v>
      </c>
      <c r="AY311" s="205" t="s">
        <v>120</v>
      </c>
    </row>
    <row r="312" spans="2:51" s="12" customFormat="1" ht="13.5">
      <c r="B312" s="221"/>
      <c r="C312" s="222"/>
      <c r="D312" s="196" t="s">
        <v>129</v>
      </c>
      <c r="E312" s="223" t="s">
        <v>22</v>
      </c>
      <c r="F312" s="224" t="s">
        <v>278</v>
      </c>
      <c r="G312" s="222"/>
      <c r="H312" s="225">
        <v>178.948</v>
      </c>
      <c r="I312" s="226"/>
      <c r="J312" s="222"/>
      <c r="K312" s="222"/>
      <c r="L312" s="227"/>
      <c r="M312" s="228"/>
      <c r="N312" s="229"/>
      <c r="O312" s="229"/>
      <c r="P312" s="229"/>
      <c r="Q312" s="229"/>
      <c r="R312" s="229"/>
      <c r="S312" s="229"/>
      <c r="T312" s="230"/>
      <c r="AT312" s="231" t="s">
        <v>129</v>
      </c>
      <c r="AU312" s="231" t="s">
        <v>134</v>
      </c>
      <c r="AV312" s="12" t="s">
        <v>127</v>
      </c>
      <c r="AW312" s="12" t="s">
        <v>38</v>
      </c>
      <c r="AX312" s="12" t="s">
        <v>23</v>
      </c>
      <c r="AY312" s="231" t="s">
        <v>120</v>
      </c>
    </row>
    <row r="313" spans="2:65" s="1" customFormat="1" ht="31.5" customHeight="1">
      <c r="B313" s="34"/>
      <c r="C313" s="182" t="s">
        <v>549</v>
      </c>
      <c r="D313" s="182" t="s">
        <v>122</v>
      </c>
      <c r="E313" s="183" t="s">
        <v>550</v>
      </c>
      <c r="F313" s="184" t="s">
        <v>551</v>
      </c>
      <c r="G313" s="185" t="s">
        <v>164</v>
      </c>
      <c r="H313" s="186">
        <v>468.7</v>
      </c>
      <c r="I313" s="187"/>
      <c r="J313" s="188">
        <f>ROUND(I313*H313,2)</f>
        <v>0</v>
      </c>
      <c r="K313" s="184" t="s">
        <v>126</v>
      </c>
      <c r="L313" s="54"/>
      <c r="M313" s="189" t="s">
        <v>22</v>
      </c>
      <c r="N313" s="190" t="s">
        <v>46</v>
      </c>
      <c r="O313" s="35"/>
      <c r="P313" s="191">
        <f>O313*H313</f>
        <v>0</v>
      </c>
      <c r="Q313" s="191">
        <v>0</v>
      </c>
      <c r="R313" s="191">
        <f>Q313*H313</f>
        <v>0</v>
      </c>
      <c r="S313" s="191">
        <v>0</v>
      </c>
      <c r="T313" s="192">
        <f>S313*H313</f>
        <v>0</v>
      </c>
      <c r="AR313" s="17" t="s">
        <v>127</v>
      </c>
      <c r="AT313" s="17" t="s">
        <v>122</v>
      </c>
      <c r="AU313" s="17" t="s">
        <v>134</v>
      </c>
      <c r="AY313" s="17" t="s">
        <v>120</v>
      </c>
      <c r="BE313" s="193">
        <f>IF(N313="základní",J313,0)</f>
        <v>0</v>
      </c>
      <c r="BF313" s="193">
        <f>IF(N313="snížená",J313,0)</f>
        <v>0</v>
      </c>
      <c r="BG313" s="193">
        <f>IF(N313="zákl. přenesená",J313,0)</f>
        <v>0</v>
      </c>
      <c r="BH313" s="193">
        <f>IF(N313="sníž. přenesená",J313,0)</f>
        <v>0</v>
      </c>
      <c r="BI313" s="193">
        <f>IF(N313="nulová",J313,0)</f>
        <v>0</v>
      </c>
      <c r="BJ313" s="17" t="s">
        <v>23</v>
      </c>
      <c r="BK313" s="193">
        <f>ROUND(I313*H313,2)</f>
        <v>0</v>
      </c>
      <c r="BL313" s="17" t="s">
        <v>127</v>
      </c>
      <c r="BM313" s="17" t="s">
        <v>552</v>
      </c>
    </row>
    <row r="314" spans="2:47" s="1" customFormat="1" ht="27">
      <c r="B314" s="34"/>
      <c r="C314" s="56"/>
      <c r="D314" s="206" t="s">
        <v>142</v>
      </c>
      <c r="E314" s="56"/>
      <c r="F314" s="207" t="s">
        <v>553</v>
      </c>
      <c r="G314" s="56"/>
      <c r="H314" s="56"/>
      <c r="I314" s="152"/>
      <c r="J314" s="56"/>
      <c r="K314" s="56"/>
      <c r="L314" s="54"/>
      <c r="M314" s="71"/>
      <c r="N314" s="35"/>
      <c r="O314" s="35"/>
      <c r="P314" s="35"/>
      <c r="Q314" s="35"/>
      <c r="R314" s="35"/>
      <c r="S314" s="35"/>
      <c r="T314" s="72"/>
      <c r="AT314" s="17" t="s">
        <v>142</v>
      </c>
      <c r="AU314" s="17" t="s">
        <v>134</v>
      </c>
    </row>
    <row r="315" spans="2:51" s="11" customFormat="1" ht="13.5">
      <c r="B315" s="194"/>
      <c r="C315" s="195"/>
      <c r="D315" s="206" t="s">
        <v>129</v>
      </c>
      <c r="E315" s="218" t="s">
        <v>22</v>
      </c>
      <c r="F315" s="219" t="s">
        <v>554</v>
      </c>
      <c r="G315" s="195"/>
      <c r="H315" s="220">
        <v>468.7</v>
      </c>
      <c r="I315" s="200"/>
      <c r="J315" s="195"/>
      <c r="K315" s="195"/>
      <c r="L315" s="201"/>
      <c r="M315" s="246"/>
      <c r="N315" s="247"/>
      <c r="O315" s="247"/>
      <c r="P315" s="247"/>
      <c r="Q315" s="247"/>
      <c r="R315" s="247"/>
      <c r="S315" s="247"/>
      <c r="T315" s="248"/>
      <c r="AT315" s="205" t="s">
        <v>129</v>
      </c>
      <c r="AU315" s="205" t="s">
        <v>134</v>
      </c>
      <c r="AV315" s="11" t="s">
        <v>84</v>
      </c>
      <c r="AW315" s="11" t="s">
        <v>38</v>
      </c>
      <c r="AX315" s="11" t="s">
        <v>75</v>
      </c>
      <c r="AY315" s="205" t="s">
        <v>120</v>
      </c>
    </row>
    <row r="316" spans="2:12" s="1" customFormat="1" ht="6.95" customHeight="1">
      <c r="B316" s="49"/>
      <c r="C316" s="50"/>
      <c r="D316" s="50"/>
      <c r="E316" s="50"/>
      <c r="F316" s="50"/>
      <c r="G316" s="50"/>
      <c r="H316" s="50"/>
      <c r="I316" s="128"/>
      <c r="J316" s="50"/>
      <c r="K316" s="50"/>
      <c r="L316" s="54"/>
    </row>
  </sheetData>
  <sheetProtection algorithmName="SHA-512" hashValue="ieun1rHtbRf9iWpgsHLXQnFz5uEx3FsF1D/nYJdHUzYUz9zHQgNYI0L4K3QTvfBcxOU+DfSmsCAZ7v7NDtpIIg==" saltValue="Qna8NPraUzpUMVwlCSsz/w==" spinCount="100000" sheet="1" objects="1" scenarios="1" formatColumns="0" formatRows="0" sort="0" autoFilter="0"/>
  <autoFilter ref="C81:K81"/>
  <mergeCells count="9">
    <mergeCell ref="E72:H72"/>
    <mergeCell ref="E74:H74"/>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1"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9"/>
      <c r="C1" s="299"/>
      <c r="D1" s="298" t="s">
        <v>1</v>
      </c>
      <c r="E1" s="299"/>
      <c r="F1" s="300" t="s">
        <v>596</v>
      </c>
      <c r="G1" s="305" t="s">
        <v>597</v>
      </c>
      <c r="H1" s="305"/>
      <c r="I1" s="306"/>
      <c r="J1" s="300" t="s">
        <v>598</v>
      </c>
      <c r="K1" s="298" t="s">
        <v>89</v>
      </c>
      <c r="L1" s="300" t="s">
        <v>599</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4"/>
      <c r="M2" s="254"/>
      <c r="N2" s="254"/>
      <c r="O2" s="254"/>
      <c r="P2" s="254"/>
      <c r="Q2" s="254"/>
      <c r="R2" s="254"/>
      <c r="S2" s="254"/>
      <c r="T2" s="254"/>
      <c r="U2" s="254"/>
      <c r="V2" s="254"/>
      <c r="AT2" s="17" t="s">
        <v>88</v>
      </c>
    </row>
    <row r="3" spans="2:46" ht="6.95" customHeight="1">
      <c r="B3" s="18"/>
      <c r="C3" s="19"/>
      <c r="D3" s="19"/>
      <c r="E3" s="19"/>
      <c r="F3" s="19"/>
      <c r="G3" s="19"/>
      <c r="H3" s="19"/>
      <c r="I3" s="105"/>
      <c r="J3" s="19"/>
      <c r="K3" s="20"/>
      <c r="AT3" s="17" t="s">
        <v>84</v>
      </c>
    </row>
    <row r="4" spans="2:46" ht="36.95" customHeight="1">
      <c r="B4" s="21"/>
      <c r="C4" s="22"/>
      <c r="D4" s="23" t="s">
        <v>90</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2" t="str">
        <f>'Rekapitulace stavby'!K6</f>
        <v>Stavební úpravy komunikací a zpevněných ploch v ul. Mlýnská v Litvínově</v>
      </c>
      <c r="F7" s="258"/>
      <c r="G7" s="258"/>
      <c r="H7" s="258"/>
      <c r="I7" s="106"/>
      <c r="J7" s="22"/>
      <c r="K7" s="24"/>
    </row>
    <row r="8" spans="2:11" s="1" customFormat="1" ht="13.5">
      <c r="B8" s="34"/>
      <c r="C8" s="35"/>
      <c r="D8" s="30" t="s">
        <v>91</v>
      </c>
      <c r="E8" s="35"/>
      <c r="F8" s="35"/>
      <c r="G8" s="35"/>
      <c r="H8" s="35"/>
      <c r="I8" s="107"/>
      <c r="J8" s="35"/>
      <c r="K8" s="38"/>
    </row>
    <row r="9" spans="2:11" s="1" customFormat="1" ht="36.95" customHeight="1">
      <c r="B9" s="34"/>
      <c r="C9" s="35"/>
      <c r="D9" s="35"/>
      <c r="E9" s="293" t="s">
        <v>555</v>
      </c>
      <c r="F9" s="265"/>
      <c r="G9" s="265"/>
      <c r="H9" s="265"/>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19</v>
      </c>
      <c r="E11" s="35"/>
      <c r="F11" s="28" t="s">
        <v>22</v>
      </c>
      <c r="G11" s="35"/>
      <c r="H11" s="35"/>
      <c r="I11" s="108" t="s">
        <v>21</v>
      </c>
      <c r="J11" s="28" t="s">
        <v>22</v>
      </c>
      <c r="K11" s="38"/>
    </row>
    <row r="12" spans="2:11" s="1" customFormat="1" ht="14.45" customHeight="1">
      <c r="B12" s="34"/>
      <c r="C12" s="35"/>
      <c r="D12" s="30" t="s">
        <v>24</v>
      </c>
      <c r="E12" s="35"/>
      <c r="F12" s="28" t="s">
        <v>556</v>
      </c>
      <c r="G12" s="35"/>
      <c r="H12" s="35"/>
      <c r="I12" s="108" t="s">
        <v>26</v>
      </c>
      <c r="J12" s="109" t="str">
        <f>'Rekapitulace stavby'!AN8</f>
        <v>14.09.2016</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30</v>
      </c>
      <c r="E14" s="35"/>
      <c r="F14" s="35"/>
      <c r="G14" s="35"/>
      <c r="H14" s="35"/>
      <c r="I14" s="108" t="s">
        <v>31</v>
      </c>
      <c r="J14" s="28" t="str">
        <f>IF('Rekapitulace stavby'!AN10="","",'Rekapitulace stavby'!AN10)</f>
        <v/>
      </c>
      <c r="K14" s="38"/>
    </row>
    <row r="15" spans="2:11" s="1" customFormat="1" ht="18" customHeight="1">
      <c r="B15" s="34"/>
      <c r="C15" s="35"/>
      <c r="D15" s="35"/>
      <c r="E15" s="28" t="str">
        <f>IF('Rekapitulace stavby'!E11="","",'Rekapitulace stavby'!E11)</f>
        <v>Město Litvínov</v>
      </c>
      <c r="F15" s="35"/>
      <c r="G15" s="35"/>
      <c r="H15" s="35"/>
      <c r="I15" s="108" t="s">
        <v>33</v>
      </c>
      <c r="J15" s="28" t="str">
        <f>IF('Rekapitulace stavby'!AN11="","",'Rekapitulace stavby'!AN11)</f>
        <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34</v>
      </c>
      <c r="E17" s="35"/>
      <c r="F17" s="35"/>
      <c r="G17" s="35"/>
      <c r="H17" s="35"/>
      <c r="I17" s="108" t="s">
        <v>31</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33</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36</v>
      </c>
      <c r="E20" s="35"/>
      <c r="F20" s="35"/>
      <c r="G20" s="35"/>
      <c r="H20" s="35"/>
      <c r="I20" s="108" t="s">
        <v>31</v>
      </c>
      <c r="J20" s="28" t="str">
        <f>IF('Rekapitulace stavby'!AN16="","",'Rekapitulace stavby'!AN16)</f>
        <v/>
      </c>
      <c r="K20" s="38"/>
    </row>
    <row r="21" spans="2:11" s="1" customFormat="1" ht="18" customHeight="1">
      <c r="B21" s="34"/>
      <c r="C21" s="35"/>
      <c r="D21" s="35"/>
      <c r="E21" s="28" t="str">
        <f>IF('Rekapitulace stavby'!E17="","",'Rekapitulace stavby'!E17)</f>
        <v>Ing. Lucie Dvořáková</v>
      </c>
      <c r="F21" s="35"/>
      <c r="G21" s="35"/>
      <c r="H21" s="35"/>
      <c r="I21" s="108" t="s">
        <v>33</v>
      </c>
      <c r="J21" s="28" t="str">
        <f>IF('Rekapitulace stavby'!AN17="","",'Rekapitulace stavby'!AN17)</f>
        <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39</v>
      </c>
      <c r="E23" s="35"/>
      <c r="F23" s="35"/>
      <c r="G23" s="35"/>
      <c r="H23" s="35"/>
      <c r="I23" s="107"/>
      <c r="J23" s="35"/>
      <c r="K23" s="38"/>
    </row>
    <row r="24" spans="2:11" s="6" customFormat="1" ht="22.5" customHeight="1">
      <c r="B24" s="110"/>
      <c r="C24" s="111"/>
      <c r="D24" s="111"/>
      <c r="E24" s="261" t="s">
        <v>22</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41</v>
      </c>
      <c r="E27" s="35"/>
      <c r="F27" s="35"/>
      <c r="G27" s="35"/>
      <c r="H27" s="35"/>
      <c r="I27" s="107"/>
      <c r="J27" s="117">
        <f>ROUND(J78,2)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43</v>
      </c>
      <c r="G29" s="35"/>
      <c r="H29" s="35"/>
      <c r="I29" s="118" t="s">
        <v>42</v>
      </c>
      <c r="J29" s="39" t="s">
        <v>44</v>
      </c>
      <c r="K29" s="38"/>
    </row>
    <row r="30" spans="2:11" s="1" customFormat="1" ht="14.45" customHeight="1">
      <c r="B30" s="34"/>
      <c r="C30" s="35"/>
      <c r="D30" s="42" t="s">
        <v>45</v>
      </c>
      <c r="E30" s="42" t="s">
        <v>46</v>
      </c>
      <c r="F30" s="119">
        <f>ROUND(SUM(BE78:BE94),2)</f>
        <v>0</v>
      </c>
      <c r="G30" s="35"/>
      <c r="H30" s="35"/>
      <c r="I30" s="120">
        <v>0.21</v>
      </c>
      <c r="J30" s="119">
        <f>ROUND(ROUND((SUM(BE78:BE94)),2)*I30,2)</f>
        <v>0</v>
      </c>
      <c r="K30" s="38"/>
    </row>
    <row r="31" spans="2:11" s="1" customFormat="1" ht="14.45" customHeight="1">
      <c r="B31" s="34"/>
      <c r="C31" s="35"/>
      <c r="D31" s="35"/>
      <c r="E31" s="42" t="s">
        <v>47</v>
      </c>
      <c r="F31" s="119">
        <f>ROUND(SUM(BF78:BF94),2)</f>
        <v>0</v>
      </c>
      <c r="G31" s="35"/>
      <c r="H31" s="35"/>
      <c r="I31" s="120">
        <v>0.15</v>
      </c>
      <c r="J31" s="119">
        <f>ROUND(ROUND((SUM(BF78:BF94)),2)*I31,2)</f>
        <v>0</v>
      </c>
      <c r="K31" s="38"/>
    </row>
    <row r="32" spans="2:11" s="1" customFormat="1" ht="14.45" customHeight="1" hidden="1">
      <c r="B32" s="34"/>
      <c r="C32" s="35"/>
      <c r="D32" s="35"/>
      <c r="E32" s="42" t="s">
        <v>48</v>
      </c>
      <c r="F32" s="119">
        <f>ROUND(SUM(BG78:BG94),2)</f>
        <v>0</v>
      </c>
      <c r="G32" s="35"/>
      <c r="H32" s="35"/>
      <c r="I32" s="120">
        <v>0.21</v>
      </c>
      <c r="J32" s="119">
        <v>0</v>
      </c>
      <c r="K32" s="38"/>
    </row>
    <row r="33" spans="2:11" s="1" customFormat="1" ht="14.45" customHeight="1" hidden="1">
      <c r="B33" s="34"/>
      <c r="C33" s="35"/>
      <c r="D33" s="35"/>
      <c r="E33" s="42" t="s">
        <v>49</v>
      </c>
      <c r="F33" s="119">
        <f>ROUND(SUM(BH78:BH94),2)</f>
        <v>0</v>
      </c>
      <c r="G33" s="35"/>
      <c r="H33" s="35"/>
      <c r="I33" s="120">
        <v>0.15</v>
      </c>
      <c r="J33" s="119">
        <v>0</v>
      </c>
      <c r="K33" s="38"/>
    </row>
    <row r="34" spans="2:11" s="1" customFormat="1" ht="14.45" customHeight="1" hidden="1">
      <c r="B34" s="34"/>
      <c r="C34" s="35"/>
      <c r="D34" s="35"/>
      <c r="E34" s="42" t="s">
        <v>50</v>
      </c>
      <c r="F34" s="119">
        <f>ROUND(SUM(BI78:BI94),2)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51</v>
      </c>
      <c r="E36" s="73"/>
      <c r="F36" s="73"/>
      <c r="G36" s="123" t="s">
        <v>52</v>
      </c>
      <c r="H36" s="124" t="s">
        <v>53</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93</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Stavební úpravy komunikací a zpevněných ploch v ul. Mlýnská v Litvínově</v>
      </c>
      <c r="F45" s="265"/>
      <c r="G45" s="265"/>
      <c r="H45" s="265"/>
      <c r="I45" s="107"/>
      <c r="J45" s="35"/>
      <c r="K45" s="38"/>
    </row>
    <row r="46" spans="2:11" s="1" customFormat="1" ht="14.45" customHeight="1">
      <c r="B46" s="34"/>
      <c r="C46" s="30" t="s">
        <v>91</v>
      </c>
      <c r="D46" s="35"/>
      <c r="E46" s="35"/>
      <c r="F46" s="35"/>
      <c r="G46" s="35"/>
      <c r="H46" s="35"/>
      <c r="I46" s="107"/>
      <c r="J46" s="35"/>
      <c r="K46" s="38"/>
    </row>
    <row r="47" spans="2:11" s="1" customFormat="1" ht="23.25" customHeight="1">
      <c r="B47" s="34"/>
      <c r="C47" s="35"/>
      <c r="D47" s="35"/>
      <c r="E47" s="293" t="str">
        <f>E9</f>
        <v>03 - VRN</v>
      </c>
      <c r="F47" s="265"/>
      <c r="G47" s="265"/>
      <c r="H47" s="265"/>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24</v>
      </c>
      <c r="D49" s="35"/>
      <c r="E49" s="35"/>
      <c r="F49" s="28" t="str">
        <f>F12</f>
        <v xml:space="preserve"> </v>
      </c>
      <c r="G49" s="35"/>
      <c r="H49" s="35"/>
      <c r="I49" s="108" t="s">
        <v>26</v>
      </c>
      <c r="J49" s="109" t="str">
        <f>IF(J12="","",J12)</f>
        <v>14.09.2016</v>
      </c>
      <c r="K49" s="38"/>
    </row>
    <row r="50" spans="2:11" s="1" customFormat="1" ht="6.95" customHeight="1">
      <c r="B50" s="34"/>
      <c r="C50" s="35"/>
      <c r="D50" s="35"/>
      <c r="E50" s="35"/>
      <c r="F50" s="35"/>
      <c r="G50" s="35"/>
      <c r="H50" s="35"/>
      <c r="I50" s="107"/>
      <c r="J50" s="35"/>
      <c r="K50" s="38"/>
    </row>
    <row r="51" spans="2:11" s="1" customFormat="1" ht="13.5">
      <c r="B51" s="34"/>
      <c r="C51" s="30" t="s">
        <v>30</v>
      </c>
      <c r="D51" s="35"/>
      <c r="E51" s="35"/>
      <c r="F51" s="28" t="str">
        <f>E15</f>
        <v>Město Litvínov</v>
      </c>
      <c r="G51" s="35"/>
      <c r="H51" s="35"/>
      <c r="I51" s="108" t="s">
        <v>36</v>
      </c>
      <c r="J51" s="28" t="str">
        <f>E21</f>
        <v>Ing. Lucie Dvořáková</v>
      </c>
      <c r="K51" s="38"/>
    </row>
    <row r="52" spans="2:11" s="1" customFormat="1" ht="14.45" customHeight="1">
      <c r="B52" s="34"/>
      <c r="C52" s="30" t="s">
        <v>34</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94</v>
      </c>
      <c r="D54" s="121"/>
      <c r="E54" s="121"/>
      <c r="F54" s="121"/>
      <c r="G54" s="121"/>
      <c r="H54" s="121"/>
      <c r="I54" s="134"/>
      <c r="J54" s="135" t="s">
        <v>95</v>
      </c>
      <c r="K54" s="136"/>
    </row>
    <row r="55" spans="2:11" s="1" customFormat="1" ht="10.35" customHeight="1">
      <c r="B55" s="34"/>
      <c r="C55" s="35"/>
      <c r="D55" s="35"/>
      <c r="E55" s="35"/>
      <c r="F55" s="35"/>
      <c r="G55" s="35"/>
      <c r="H55" s="35"/>
      <c r="I55" s="107"/>
      <c r="J55" s="35"/>
      <c r="K55" s="38"/>
    </row>
    <row r="56" spans="2:47" s="1" customFormat="1" ht="29.25" customHeight="1">
      <c r="B56" s="34"/>
      <c r="C56" s="137" t="s">
        <v>96</v>
      </c>
      <c r="D56" s="35"/>
      <c r="E56" s="35"/>
      <c r="F56" s="35"/>
      <c r="G56" s="35"/>
      <c r="H56" s="35"/>
      <c r="I56" s="107"/>
      <c r="J56" s="117">
        <f>J78</f>
        <v>0</v>
      </c>
      <c r="K56" s="38"/>
      <c r="AU56" s="17" t="s">
        <v>97</v>
      </c>
    </row>
    <row r="57" spans="2:11" s="7" customFormat="1" ht="24.95" customHeight="1">
      <c r="B57" s="138"/>
      <c r="C57" s="139"/>
      <c r="D57" s="140" t="s">
        <v>557</v>
      </c>
      <c r="E57" s="141"/>
      <c r="F57" s="141"/>
      <c r="G57" s="141"/>
      <c r="H57" s="141"/>
      <c r="I57" s="142"/>
      <c r="J57" s="143">
        <f>J79</f>
        <v>0</v>
      </c>
      <c r="K57" s="144"/>
    </row>
    <row r="58" spans="2:11" s="8" customFormat="1" ht="19.9" customHeight="1">
      <c r="B58" s="145"/>
      <c r="C58" s="146"/>
      <c r="D58" s="147" t="s">
        <v>558</v>
      </c>
      <c r="E58" s="148"/>
      <c r="F58" s="148"/>
      <c r="G58" s="148"/>
      <c r="H58" s="148"/>
      <c r="I58" s="149"/>
      <c r="J58" s="150">
        <f>J80</f>
        <v>0</v>
      </c>
      <c r="K58" s="151"/>
    </row>
    <row r="59" spans="2:11" s="1" customFormat="1" ht="21.75" customHeight="1">
      <c r="B59" s="34"/>
      <c r="C59" s="35"/>
      <c r="D59" s="35"/>
      <c r="E59" s="35"/>
      <c r="F59" s="35"/>
      <c r="G59" s="35"/>
      <c r="H59" s="35"/>
      <c r="I59" s="107"/>
      <c r="J59" s="35"/>
      <c r="K59" s="38"/>
    </row>
    <row r="60" spans="2:11" s="1" customFormat="1" ht="6.95" customHeight="1">
      <c r="B60" s="49"/>
      <c r="C60" s="50"/>
      <c r="D60" s="50"/>
      <c r="E60" s="50"/>
      <c r="F60" s="50"/>
      <c r="G60" s="50"/>
      <c r="H60" s="50"/>
      <c r="I60" s="128"/>
      <c r="J60" s="50"/>
      <c r="K60" s="51"/>
    </row>
    <row r="64" spans="2:12" s="1" customFormat="1" ht="6.95" customHeight="1">
      <c r="B64" s="52"/>
      <c r="C64" s="53"/>
      <c r="D64" s="53"/>
      <c r="E64" s="53"/>
      <c r="F64" s="53"/>
      <c r="G64" s="53"/>
      <c r="H64" s="53"/>
      <c r="I64" s="131"/>
      <c r="J64" s="53"/>
      <c r="K64" s="53"/>
      <c r="L64" s="54"/>
    </row>
    <row r="65" spans="2:12" s="1" customFormat="1" ht="36.95" customHeight="1">
      <c r="B65" s="34"/>
      <c r="C65" s="55" t="s">
        <v>104</v>
      </c>
      <c r="D65" s="56"/>
      <c r="E65" s="56"/>
      <c r="F65" s="56"/>
      <c r="G65" s="56"/>
      <c r="H65" s="56"/>
      <c r="I65" s="152"/>
      <c r="J65" s="56"/>
      <c r="K65" s="56"/>
      <c r="L65" s="54"/>
    </row>
    <row r="66" spans="2:12" s="1" customFormat="1" ht="6.95" customHeight="1">
      <c r="B66" s="34"/>
      <c r="C66" s="56"/>
      <c r="D66" s="56"/>
      <c r="E66" s="56"/>
      <c r="F66" s="56"/>
      <c r="G66" s="56"/>
      <c r="H66" s="56"/>
      <c r="I66" s="152"/>
      <c r="J66" s="56"/>
      <c r="K66" s="56"/>
      <c r="L66" s="54"/>
    </row>
    <row r="67" spans="2:12" s="1" customFormat="1" ht="14.45" customHeight="1">
      <c r="B67" s="34"/>
      <c r="C67" s="58" t="s">
        <v>16</v>
      </c>
      <c r="D67" s="56"/>
      <c r="E67" s="56"/>
      <c r="F67" s="56"/>
      <c r="G67" s="56"/>
      <c r="H67" s="56"/>
      <c r="I67" s="152"/>
      <c r="J67" s="56"/>
      <c r="K67" s="56"/>
      <c r="L67" s="54"/>
    </row>
    <row r="68" spans="2:12" s="1" customFormat="1" ht="22.5" customHeight="1">
      <c r="B68" s="34"/>
      <c r="C68" s="56"/>
      <c r="D68" s="56"/>
      <c r="E68" s="295" t="str">
        <f>E7</f>
        <v>Stavební úpravy komunikací a zpevněných ploch v ul. Mlýnská v Litvínově</v>
      </c>
      <c r="F68" s="276"/>
      <c r="G68" s="276"/>
      <c r="H68" s="276"/>
      <c r="I68" s="152"/>
      <c r="J68" s="56"/>
      <c r="K68" s="56"/>
      <c r="L68" s="54"/>
    </row>
    <row r="69" spans="2:12" s="1" customFormat="1" ht="14.45" customHeight="1">
      <c r="B69" s="34"/>
      <c r="C69" s="58" t="s">
        <v>91</v>
      </c>
      <c r="D69" s="56"/>
      <c r="E69" s="56"/>
      <c r="F69" s="56"/>
      <c r="G69" s="56"/>
      <c r="H69" s="56"/>
      <c r="I69" s="152"/>
      <c r="J69" s="56"/>
      <c r="K69" s="56"/>
      <c r="L69" s="54"/>
    </row>
    <row r="70" spans="2:12" s="1" customFormat="1" ht="23.25" customHeight="1">
      <c r="B70" s="34"/>
      <c r="C70" s="56"/>
      <c r="D70" s="56"/>
      <c r="E70" s="273" t="str">
        <f>E9</f>
        <v>03 - VRN</v>
      </c>
      <c r="F70" s="276"/>
      <c r="G70" s="276"/>
      <c r="H70" s="276"/>
      <c r="I70" s="152"/>
      <c r="J70" s="56"/>
      <c r="K70" s="56"/>
      <c r="L70" s="54"/>
    </row>
    <row r="71" spans="2:12" s="1" customFormat="1" ht="6.95" customHeight="1">
      <c r="B71" s="34"/>
      <c r="C71" s="56"/>
      <c r="D71" s="56"/>
      <c r="E71" s="56"/>
      <c r="F71" s="56"/>
      <c r="G71" s="56"/>
      <c r="H71" s="56"/>
      <c r="I71" s="152"/>
      <c r="J71" s="56"/>
      <c r="K71" s="56"/>
      <c r="L71" s="54"/>
    </row>
    <row r="72" spans="2:12" s="1" customFormat="1" ht="18" customHeight="1">
      <c r="B72" s="34"/>
      <c r="C72" s="58" t="s">
        <v>24</v>
      </c>
      <c r="D72" s="56"/>
      <c r="E72" s="56"/>
      <c r="F72" s="153" t="str">
        <f>F12</f>
        <v xml:space="preserve"> </v>
      </c>
      <c r="G72" s="56"/>
      <c r="H72" s="56"/>
      <c r="I72" s="154" t="s">
        <v>26</v>
      </c>
      <c r="J72" s="66" t="str">
        <f>IF(J12="","",J12)</f>
        <v>14.09.2016</v>
      </c>
      <c r="K72" s="56"/>
      <c r="L72" s="54"/>
    </row>
    <row r="73" spans="2:12" s="1" customFormat="1" ht="6.95" customHeight="1">
      <c r="B73" s="34"/>
      <c r="C73" s="56"/>
      <c r="D73" s="56"/>
      <c r="E73" s="56"/>
      <c r="F73" s="56"/>
      <c r="G73" s="56"/>
      <c r="H73" s="56"/>
      <c r="I73" s="152"/>
      <c r="J73" s="56"/>
      <c r="K73" s="56"/>
      <c r="L73" s="54"/>
    </row>
    <row r="74" spans="2:12" s="1" customFormat="1" ht="13.5">
      <c r="B74" s="34"/>
      <c r="C74" s="58" t="s">
        <v>30</v>
      </c>
      <c r="D74" s="56"/>
      <c r="E74" s="56"/>
      <c r="F74" s="153" t="str">
        <f>E15</f>
        <v>Město Litvínov</v>
      </c>
      <c r="G74" s="56"/>
      <c r="H74" s="56"/>
      <c r="I74" s="154" t="s">
        <v>36</v>
      </c>
      <c r="J74" s="153" t="str">
        <f>E21</f>
        <v>Ing. Lucie Dvořáková</v>
      </c>
      <c r="K74" s="56"/>
      <c r="L74" s="54"/>
    </row>
    <row r="75" spans="2:12" s="1" customFormat="1" ht="14.45" customHeight="1">
      <c r="B75" s="34"/>
      <c r="C75" s="58" t="s">
        <v>34</v>
      </c>
      <c r="D75" s="56"/>
      <c r="E75" s="56"/>
      <c r="F75" s="153" t="str">
        <f>IF(E18="","",E18)</f>
        <v/>
      </c>
      <c r="G75" s="56"/>
      <c r="H75" s="56"/>
      <c r="I75" s="152"/>
      <c r="J75" s="56"/>
      <c r="K75" s="56"/>
      <c r="L75" s="54"/>
    </row>
    <row r="76" spans="2:12" s="1" customFormat="1" ht="10.35" customHeight="1">
      <c r="B76" s="34"/>
      <c r="C76" s="56"/>
      <c r="D76" s="56"/>
      <c r="E76" s="56"/>
      <c r="F76" s="56"/>
      <c r="G76" s="56"/>
      <c r="H76" s="56"/>
      <c r="I76" s="152"/>
      <c r="J76" s="56"/>
      <c r="K76" s="56"/>
      <c r="L76" s="54"/>
    </row>
    <row r="77" spans="2:20" s="9" customFormat="1" ht="29.25" customHeight="1">
      <c r="B77" s="155"/>
      <c r="C77" s="156" t="s">
        <v>105</v>
      </c>
      <c r="D77" s="157" t="s">
        <v>60</v>
      </c>
      <c r="E77" s="157" t="s">
        <v>56</v>
      </c>
      <c r="F77" s="157" t="s">
        <v>106</v>
      </c>
      <c r="G77" s="157" t="s">
        <v>107</v>
      </c>
      <c r="H77" s="157" t="s">
        <v>108</v>
      </c>
      <c r="I77" s="158" t="s">
        <v>109</v>
      </c>
      <c r="J77" s="157" t="s">
        <v>95</v>
      </c>
      <c r="K77" s="159" t="s">
        <v>110</v>
      </c>
      <c r="L77" s="160"/>
      <c r="M77" s="75" t="s">
        <v>111</v>
      </c>
      <c r="N77" s="76" t="s">
        <v>45</v>
      </c>
      <c r="O77" s="76" t="s">
        <v>112</v>
      </c>
      <c r="P77" s="76" t="s">
        <v>113</v>
      </c>
      <c r="Q77" s="76" t="s">
        <v>114</v>
      </c>
      <c r="R77" s="76" t="s">
        <v>115</v>
      </c>
      <c r="S77" s="76" t="s">
        <v>116</v>
      </c>
      <c r="T77" s="77" t="s">
        <v>117</v>
      </c>
    </row>
    <row r="78" spans="2:63" s="1" customFormat="1" ht="29.25" customHeight="1">
      <c r="B78" s="34"/>
      <c r="C78" s="81" t="s">
        <v>96</v>
      </c>
      <c r="D78" s="56"/>
      <c r="E78" s="56"/>
      <c r="F78" s="56"/>
      <c r="G78" s="56"/>
      <c r="H78" s="56"/>
      <c r="I78" s="152"/>
      <c r="J78" s="161">
        <f>BK78</f>
        <v>0</v>
      </c>
      <c r="K78" s="56"/>
      <c r="L78" s="54"/>
      <c r="M78" s="78"/>
      <c r="N78" s="79"/>
      <c r="O78" s="79"/>
      <c r="P78" s="162">
        <f>P79</f>
        <v>0</v>
      </c>
      <c r="Q78" s="79"/>
      <c r="R78" s="162">
        <f>R79</f>
        <v>0</v>
      </c>
      <c r="S78" s="79"/>
      <c r="T78" s="163">
        <f>T79</f>
        <v>0</v>
      </c>
      <c r="AT78" s="17" t="s">
        <v>74</v>
      </c>
      <c r="AU78" s="17" t="s">
        <v>97</v>
      </c>
      <c r="BK78" s="164">
        <f>BK79</f>
        <v>0</v>
      </c>
    </row>
    <row r="79" spans="2:63" s="10" customFormat="1" ht="37.35" customHeight="1">
      <c r="B79" s="165"/>
      <c r="C79" s="166"/>
      <c r="D79" s="167" t="s">
        <v>74</v>
      </c>
      <c r="E79" s="168" t="s">
        <v>86</v>
      </c>
      <c r="F79" s="168" t="s">
        <v>559</v>
      </c>
      <c r="G79" s="166"/>
      <c r="H79" s="166"/>
      <c r="I79" s="169"/>
      <c r="J79" s="170">
        <f>BK79</f>
        <v>0</v>
      </c>
      <c r="K79" s="166"/>
      <c r="L79" s="171"/>
      <c r="M79" s="172"/>
      <c r="N79" s="173"/>
      <c r="O79" s="173"/>
      <c r="P79" s="174">
        <f>P80</f>
        <v>0</v>
      </c>
      <c r="Q79" s="173"/>
      <c r="R79" s="174">
        <f>R80</f>
        <v>0</v>
      </c>
      <c r="S79" s="173"/>
      <c r="T79" s="175">
        <f>T80</f>
        <v>0</v>
      </c>
      <c r="AR79" s="176" t="s">
        <v>147</v>
      </c>
      <c r="AT79" s="177" t="s">
        <v>74</v>
      </c>
      <c r="AU79" s="177" t="s">
        <v>75</v>
      </c>
      <c r="AY79" s="176" t="s">
        <v>120</v>
      </c>
      <c r="BK79" s="178">
        <f>BK80</f>
        <v>0</v>
      </c>
    </row>
    <row r="80" spans="2:63" s="10" customFormat="1" ht="19.9" customHeight="1">
      <c r="B80" s="165"/>
      <c r="C80" s="166"/>
      <c r="D80" s="179" t="s">
        <v>74</v>
      </c>
      <c r="E80" s="180" t="s">
        <v>75</v>
      </c>
      <c r="F80" s="180" t="s">
        <v>559</v>
      </c>
      <c r="G80" s="166"/>
      <c r="H80" s="166"/>
      <c r="I80" s="169"/>
      <c r="J80" s="181">
        <f>BK80</f>
        <v>0</v>
      </c>
      <c r="K80" s="166"/>
      <c r="L80" s="171"/>
      <c r="M80" s="172"/>
      <c r="N80" s="173"/>
      <c r="O80" s="173"/>
      <c r="P80" s="174">
        <f>SUM(P81:P94)</f>
        <v>0</v>
      </c>
      <c r="Q80" s="173"/>
      <c r="R80" s="174">
        <f>SUM(R81:R94)</f>
        <v>0</v>
      </c>
      <c r="S80" s="173"/>
      <c r="T80" s="175">
        <f>SUM(T81:T94)</f>
        <v>0</v>
      </c>
      <c r="AR80" s="176" t="s">
        <v>147</v>
      </c>
      <c r="AT80" s="177" t="s">
        <v>74</v>
      </c>
      <c r="AU80" s="177" t="s">
        <v>23</v>
      </c>
      <c r="AY80" s="176" t="s">
        <v>120</v>
      </c>
      <c r="BK80" s="178">
        <f>SUM(BK81:BK94)</f>
        <v>0</v>
      </c>
    </row>
    <row r="81" spans="2:65" s="1" customFormat="1" ht="31.5" customHeight="1">
      <c r="B81" s="34"/>
      <c r="C81" s="182" t="s">
        <v>23</v>
      </c>
      <c r="D81" s="182" t="s">
        <v>122</v>
      </c>
      <c r="E81" s="183" t="s">
        <v>560</v>
      </c>
      <c r="F81" s="184" t="s">
        <v>561</v>
      </c>
      <c r="G81" s="185" t="s">
        <v>562</v>
      </c>
      <c r="H81" s="186">
        <v>1</v>
      </c>
      <c r="I81" s="187"/>
      <c r="J81" s="188">
        <f>ROUND(I81*H81,2)</f>
        <v>0</v>
      </c>
      <c r="K81" s="184" t="s">
        <v>22</v>
      </c>
      <c r="L81" s="54"/>
      <c r="M81" s="189" t="s">
        <v>22</v>
      </c>
      <c r="N81" s="190" t="s">
        <v>46</v>
      </c>
      <c r="O81" s="35"/>
      <c r="P81" s="191">
        <f>O81*H81</f>
        <v>0</v>
      </c>
      <c r="Q81" s="191">
        <v>0</v>
      </c>
      <c r="R81" s="191">
        <f>Q81*H81</f>
        <v>0</v>
      </c>
      <c r="S81" s="191">
        <v>0</v>
      </c>
      <c r="T81" s="192">
        <f>S81*H81</f>
        <v>0</v>
      </c>
      <c r="AR81" s="17" t="s">
        <v>563</v>
      </c>
      <c r="AT81" s="17" t="s">
        <v>122</v>
      </c>
      <c r="AU81" s="17" t="s">
        <v>84</v>
      </c>
      <c r="AY81" s="17" t="s">
        <v>120</v>
      </c>
      <c r="BE81" s="193">
        <f>IF(N81="základní",J81,0)</f>
        <v>0</v>
      </c>
      <c r="BF81" s="193">
        <f>IF(N81="snížená",J81,0)</f>
        <v>0</v>
      </c>
      <c r="BG81" s="193">
        <f>IF(N81="zákl. přenesená",J81,0)</f>
        <v>0</v>
      </c>
      <c r="BH81" s="193">
        <f>IF(N81="sníž. přenesená",J81,0)</f>
        <v>0</v>
      </c>
      <c r="BI81" s="193">
        <f>IF(N81="nulová",J81,0)</f>
        <v>0</v>
      </c>
      <c r="BJ81" s="17" t="s">
        <v>23</v>
      </c>
      <c r="BK81" s="193">
        <f>ROUND(I81*H81,2)</f>
        <v>0</v>
      </c>
      <c r="BL81" s="17" t="s">
        <v>563</v>
      </c>
      <c r="BM81" s="17" t="s">
        <v>564</v>
      </c>
    </row>
    <row r="82" spans="2:47" s="1" customFormat="1" ht="54">
      <c r="B82" s="34"/>
      <c r="C82" s="56"/>
      <c r="D82" s="196" t="s">
        <v>144</v>
      </c>
      <c r="E82" s="56"/>
      <c r="F82" s="249" t="s">
        <v>565</v>
      </c>
      <c r="G82" s="56"/>
      <c r="H82" s="56"/>
      <c r="I82" s="152"/>
      <c r="J82" s="56"/>
      <c r="K82" s="56"/>
      <c r="L82" s="54"/>
      <c r="M82" s="71"/>
      <c r="N82" s="35"/>
      <c r="O82" s="35"/>
      <c r="P82" s="35"/>
      <c r="Q82" s="35"/>
      <c r="R82" s="35"/>
      <c r="S82" s="35"/>
      <c r="T82" s="72"/>
      <c r="AT82" s="17" t="s">
        <v>144</v>
      </c>
      <c r="AU82" s="17" t="s">
        <v>84</v>
      </c>
    </row>
    <row r="83" spans="2:65" s="1" customFormat="1" ht="31.5" customHeight="1">
      <c r="B83" s="34"/>
      <c r="C83" s="182" t="s">
        <v>84</v>
      </c>
      <c r="D83" s="182" t="s">
        <v>122</v>
      </c>
      <c r="E83" s="183" t="s">
        <v>566</v>
      </c>
      <c r="F83" s="184" t="s">
        <v>567</v>
      </c>
      <c r="G83" s="185" t="s">
        <v>562</v>
      </c>
      <c r="H83" s="186">
        <v>1</v>
      </c>
      <c r="I83" s="187"/>
      <c r="J83" s="188">
        <f>ROUND(I83*H83,2)</f>
        <v>0</v>
      </c>
      <c r="K83" s="184" t="s">
        <v>22</v>
      </c>
      <c r="L83" s="54"/>
      <c r="M83" s="189" t="s">
        <v>22</v>
      </c>
      <c r="N83" s="190" t="s">
        <v>46</v>
      </c>
      <c r="O83" s="35"/>
      <c r="P83" s="191">
        <f>O83*H83</f>
        <v>0</v>
      </c>
      <c r="Q83" s="191">
        <v>0</v>
      </c>
      <c r="R83" s="191">
        <f>Q83*H83</f>
        <v>0</v>
      </c>
      <c r="S83" s="191">
        <v>0</v>
      </c>
      <c r="T83" s="192">
        <f>S83*H83</f>
        <v>0</v>
      </c>
      <c r="AR83" s="17" t="s">
        <v>563</v>
      </c>
      <c r="AT83" s="17" t="s">
        <v>122</v>
      </c>
      <c r="AU83" s="17" t="s">
        <v>84</v>
      </c>
      <c r="AY83" s="17" t="s">
        <v>120</v>
      </c>
      <c r="BE83" s="193">
        <f>IF(N83="základní",J83,0)</f>
        <v>0</v>
      </c>
      <c r="BF83" s="193">
        <f>IF(N83="snížená",J83,0)</f>
        <v>0</v>
      </c>
      <c r="BG83" s="193">
        <f>IF(N83="zákl. přenesená",J83,0)</f>
        <v>0</v>
      </c>
      <c r="BH83" s="193">
        <f>IF(N83="sníž. přenesená",J83,0)</f>
        <v>0</v>
      </c>
      <c r="BI83" s="193">
        <f>IF(N83="nulová",J83,0)</f>
        <v>0</v>
      </c>
      <c r="BJ83" s="17" t="s">
        <v>23</v>
      </c>
      <c r="BK83" s="193">
        <f>ROUND(I83*H83,2)</f>
        <v>0</v>
      </c>
      <c r="BL83" s="17" t="s">
        <v>563</v>
      </c>
      <c r="BM83" s="17" t="s">
        <v>568</v>
      </c>
    </row>
    <row r="84" spans="2:65" s="1" customFormat="1" ht="22.5" customHeight="1">
      <c r="B84" s="34"/>
      <c r="C84" s="182" t="s">
        <v>134</v>
      </c>
      <c r="D84" s="182" t="s">
        <v>122</v>
      </c>
      <c r="E84" s="183" t="s">
        <v>569</v>
      </c>
      <c r="F84" s="184" t="s">
        <v>570</v>
      </c>
      <c r="G84" s="185" t="s">
        <v>562</v>
      </c>
      <c r="H84" s="186">
        <v>1</v>
      </c>
      <c r="I84" s="187"/>
      <c r="J84" s="188">
        <f>ROUND(I84*H84,2)</f>
        <v>0</v>
      </c>
      <c r="K84" s="184" t="s">
        <v>22</v>
      </c>
      <c r="L84" s="54"/>
      <c r="M84" s="189" t="s">
        <v>22</v>
      </c>
      <c r="N84" s="190" t="s">
        <v>46</v>
      </c>
      <c r="O84" s="35"/>
      <c r="P84" s="191">
        <f>O84*H84</f>
        <v>0</v>
      </c>
      <c r="Q84" s="191">
        <v>0</v>
      </c>
      <c r="R84" s="191">
        <f>Q84*H84</f>
        <v>0</v>
      </c>
      <c r="S84" s="191">
        <v>0</v>
      </c>
      <c r="T84" s="192">
        <f>S84*H84</f>
        <v>0</v>
      </c>
      <c r="AR84" s="17" t="s">
        <v>563</v>
      </c>
      <c r="AT84" s="17" t="s">
        <v>122</v>
      </c>
      <c r="AU84" s="17" t="s">
        <v>84</v>
      </c>
      <c r="AY84" s="17" t="s">
        <v>120</v>
      </c>
      <c r="BE84" s="193">
        <f>IF(N84="základní",J84,0)</f>
        <v>0</v>
      </c>
      <c r="BF84" s="193">
        <f>IF(N84="snížená",J84,0)</f>
        <v>0</v>
      </c>
      <c r="BG84" s="193">
        <f>IF(N84="zákl. přenesená",J84,0)</f>
        <v>0</v>
      </c>
      <c r="BH84" s="193">
        <f>IF(N84="sníž. přenesená",J84,0)</f>
        <v>0</v>
      </c>
      <c r="BI84" s="193">
        <f>IF(N84="nulová",J84,0)</f>
        <v>0</v>
      </c>
      <c r="BJ84" s="17" t="s">
        <v>23</v>
      </c>
      <c r="BK84" s="193">
        <f>ROUND(I84*H84,2)</f>
        <v>0</v>
      </c>
      <c r="BL84" s="17" t="s">
        <v>563</v>
      </c>
      <c r="BM84" s="17" t="s">
        <v>571</v>
      </c>
    </row>
    <row r="85" spans="2:47" s="1" customFormat="1" ht="40.5">
      <c r="B85" s="34"/>
      <c r="C85" s="56"/>
      <c r="D85" s="196" t="s">
        <v>144</v>
      </c>
      <c r="E85" s="56"/>
      <c r="F85" s="249" t="s">
        <v>572</v>
      </c>
      <c r="G85" s="56"/>
      <c r="H85" s="56"/>
      <c r="I85" s="152"/>
      <c r="J85" s="56"/>
      <c r="K85" s="56"/>
      <c r="L85" s="54"/>
      <c r="M85" s="71"/>
      <c r="N85" s="35"/>
      <c r="O85" s="35"/>
      <c r="P85" s="35"/>
      <c r="Q85" s="35"/>
      <c r="R85" s="35"/>
      <c r="S85" s="35"/>
      <c r="T85" s="72"/>
      <c r="AT85" s="17" t="s">
        <v>144</v>
      </c>
      <c r="AU85" s="17" t="s">
        <v>84</v>
      </c>
    </row>
    <row r="86" spans="2:65" s="1" customFormat="1" ht="22.5" customHeight="1">
      <c r="B86" s="34"/>
      <c r="C86" s="182" t="s">
        <v>127</v>
      </c>
      <c r="D86" s="182" t="s">
        <v>122</v>
      </c>
      <c r="E86" s="183" t="s">
        <v>573</v>
      </c>
      <c r="F86" s="184" t="s">
        <v>574</v>
      </c>
      <c r="G86" s="185" t="s">
        <v>562</v>
      </c>
      <c r="H86" s="186">
        <v>1</v>
      </c>
      <c r="I86" s="187"/>
      <c r="J86" s="188">
        <f>ROUND(I86*H86,2)</f>
        <v>0</v>
      </c>
      <c r="K86" s="184" t="s">
        <v>22</v>
      </c>
      <c r="L86" s="54"/>
      <c r="M86" s="189" t="s">
        <v>22</v>
      </c>
      <c r="N86" s="190" t="s">
        <v>46</v>
      </c>
      <c r="O86" s="35"/>
      <c r="P86" s="191">
        <f>O86*H86</f>
        <v>0</v>
      </c>
      <c r="Q86" s="191">
        <v>0</v>
      </c>
      <c r="R86" s="191">
        <f>Q86*H86</f>
        <v>0</v>
      </c>
      <c r="S86" s="191">
        <v>0</v>
      </c>
      <c r="T86" s="192">
        <f>S86*H86</f>
        <v>0</v>
      </c>
      <c r="AR86" s="17" t="s">
        <v>563</v>
      </c>
      <c r="AT86" s="17" t="s">
        <v>122</v>
      </c>
      <c r="AU86" s="17" t="s">
        <v>84</v>
      </c>
      <c r="AY86" s="17" t="s">
        <v>120</v>
      </c>
      <c r="BE86" s="193">
        <f>IF(N86="základní",J86,0)</f>
        <v>0</v>
      </c>
      <c r="BF86" s="193">
        <f>IF(N86="snížená",J86,0)</f>
        <v>0</v>
      </c>
      <c r="BG86" s="193">
        <f>IF(N86="zákl. přenesená",J86,0)</f>
        <v>0</v>
      </c>
      <c r="BH86" s="193">
        <f>IF(N86="sníž. přenesená",J86,0)</f>
        <v>0</v>
      </c>
      <c r="BI86" s="193">
        <f>IF(N86="nulová",J86,0)</f>
        <v>0</v>
      </c>
      <c r="BJ86" s="17" t="s">
        <v>23</v>
      </c>
      <c r="BK86" s="193">
        <f>ROUND(I86*H86,2)</f>
        <v>0</v>
      </c>
      <c r="BL86" s="17" t="s">
        <v>563</v>
      </c>
      <c r="BM86" s="17" t="s">
        <v>575</v>
      </c>
    </row>
    <row r="87" spans="2:47" s="1" customFormat="1" ht="40.5">
      <c r="B87" s="34"/>
      <c r="C87" s="56"/>
      <c r="D87" s="196" t="s">
        <v>144</v>
      </c>
      <c r="E87" s="56"/>
      <c r="F87" s="249" t="s">
        <v>576</v>
      </c>
      <c r="G87" s="56"/>
      <c r="H87" s="56"/>
      <c r="I87" s="152"/>
      <c r="J87" s="56"/>
      <c r="K87" s="56"/>
      <c r="L87" s="54"/>
      <c r="M87" s="71"/>
      <c r="N87" s="35"/>
      <c r="O87" s="35"/>
      <c r="P87" s="35"/>
      <c r="Q87" s="35"/>
      <c r="R87" s="35"/>
      <c r="S87" s="35"/>
      <c r="T87" s="72"/>
      <c r="AT87" s="17" t="s">
        <v>144</v>
      </c>
      <c r="AU87" s="17" t="s">
        <v>84</v>
      </c>
    </row>
    <row r="88" spans="2:65" s="1" customFormat="1" ht="22.5" customHeight="1">
      <c r="B88" s="34"/>
      <c r="C88" s="182" t="s">
        <v>147</v>
      </c>
      <c r="D88" s="182" t="s">
        <v>122</v>
      </c>
      <c r="E88" s="183" t="s">
        <v>577</v>
      </c>
      <c r="F88" s="184" t="s">
        <v>578</v>
      </c>
      <c r="G88" s="185" t="s">
        <v>562</v>
      </c>
      <c r="H88" s="186">
        <v>1</v>
      </c>
      <c r="I88" s="187"/>
      <c r="J88" s="188">
        <f>ROUND(I88*H88,2)</f>
        <v>0</v>
      </c>
      <c r="K88" s="184" t="s">
        <v>22</v>
      </c>
      <c r="L88" s="54"/>
      <c r="M88" s="189" t="s">
        <v>22</v>
      </c>
      <c r="N88" s="190" t="s">
        <v>46</v>
      </c>
      <c r="O88" s="35"/>
      <c r="P88" s="191">
        <f>O88*H88</f>
        <v>0</v>
      </c>
      <c r="Q88" s="191">
        <v>0</v>
      </c>
      <c r="R88" s="191">
        <f>Q88*H88</f>
        <v>0</v>
      </c>
      <c r="S88" s="191">
        <v>0</v>
      </c>
      <c r="T88" s="192">
        <f>S88*H88</f>
        <v>0</v>
      </c>
      <c r="AR88" s="17" t="s">
        <v>563</v>
      </c>
      <c r="AT88" s="17" t="s">
        <v>122</v>
      </c>
      <c r="AU88" s="17" t="s">
        <v>84</v>
      </c>
      <c r="AY88" s="17" t="s">
        <v>120</v>
      </c>
      <c r="BE88" s="193">
        <f>IF(N88="základní",J88,0)</f>
        <v>0</v>
      </c>
      <c r="BF88" s="193">
        <f>IF(N88="snížená",J88,0)</f>
        <v>0</v>
      </c>
      <c r="BG88" s="193">
        <f>IF(N88="zákl. přenesená",J88,0)</f>
        <v>0</v>
      </c>
      <c r="BH88" s="193">
        <f>IF(N88="sníž. přenesená",J88,0)</f>
        <v>0</v>
      </c>
      <c r="BI88" s="193">
        <f>IF(N88="nulová",J88,0)</f>
        <v>0</v>
      </c>
      <c r="BJ88" s="17" t="s">
        <v>23</v>
      </c>
      <c r="BK88" s="193">
        <f>ROUND(I88*H88,2)</f>
        <v>0</v>
      </c>
      <c r="BL88" s="17" t="s">
        <v>563</v>
      </c>
      <c r="BM88" s="17" t="s">
        <v>579</v>
      </c>
    </row>
    <row r="89" spans="2:47" s="1" customFormat="1" ht="54">
      <c r="B89" s="34"/>
      <c r="C89" s="56"/>
      <c r="D89" s="196" t="s">
        <v>144</v>
      </c>
      <c r="E89" s="56"/>
      <c r="F89" s="249" t="s">
        <v>580</v>
      </c>
      <c r="G89" s="56"/>
      <c r="H89" s="56"/>
      <c r="I89" s="152"/>
      <c r="J89" s="56"/>
      <c r="K89" s="56"/>
      <c r="L89" s="54"/>
      <c r="M89" s="71"/>
      <c r="N89" s="35"/>
      <c r="O89" s="35"/>
      <c r="P89" s="35"/>
      <c r="Q89" s="35"/>
      <c r="R89" s="35"/>
      <c r="S89" s="35"/>
      <c r="T89" s="72"/>
      <c r="AT89" s="17" t="s">
        <v>144</v>
      </c>
      <c r="AU89" s="17" t="s">
        <v>84</v>
      </c>
    </row>
    <row r="90" spans="2:65" s="1" customFormat="1" ht="22.5" customHeight="1">
      <c r="B90" s="34"/>
      <c r="C90" s="182" t="s">
        <v>153</v>
      </c>
      <c r="D90" s="182" t="s">
        <v>122</v>
      </c>
      <c r="E90" s="183" t="s">
        <v>581</v>
      </c>
      <c r="F90" s="184" t="s">
        <v>582</v>
      </c>
      <c r="G90" s="185" t="s">
        <v>562</v>
      </c>
      <c r="H90" s="186">
        <v>1</v>
      </c>
      <c r="I90" s="187"/>
      <c r="J90" s="188">
        <f>ROUND(I90*H90,2)</f>
        <v>0</v>
      </c>
      <c r="K90" s="184" t="s">
        <v>22</v>
      </c>
      <c r="L90" s="54"/>
      <c r="M90" s="189" t="s">
        <v>22</v>
      </c>
      <c r="N90" s="190" t="s">
        <v>46</v>
      </c>
      <c r="O90" s="35"/>
      <c r="P90" s="191">
        <f>O90*H90</f>
        <v>0</v>
      </c>
      <c r="Q90" s="191">
        <v>0</v>
      </c>
      <c r="R90" s="191">
        <f>Q90*H90</f>
        <v>0</v>
      </c>
      <c r="S90" s="191">
        <v>0</v>
      </c>
      <c r="T90" s="192">
        <f>S90*H90</f>
        <v>0</v>
      </c>
      <c r="AR90" s="17" t="s">
        <v>563</v>
      </c>
      <c r="AT90" s="17" t="s">
        <v>122</v>
      </c>
      <c r="AU90" s="17" t="s">
        <v>84</v>
      </c>
      <c r="AY90" s="17" t="s">
        <v>120</v>
      </c>
      <c r="BE90" s="193">
        <f>IF(N90="základní",J90,0)</f>
        <v>0</v>
      </c>
      <c r="BF90" s="193">
        <f>IF(N90="snížená",J90,0)</f>
        <v>0</v>
      </c>
      <c r="BG90" s="193">
        <f>IF(N90="zákl. přenesená",J90,0)</f>
        <v>0</v>
      </c>
      <c r="BH90" s="193">
        <f>IF(N90="sníž. přenesená",J90,0)</f>
        <v>0</v>
      </c>
      <c r="BI90" s="193">
        <f>IF(N90="nulová",J90,0)</f>
        <v>0</v>
      </c>
      <c r="BJ90" s="17" t="s">
        <v>23</v>
      </c>
      <c r="BK90" s="193">
        <f>ROUND(I90*H90,2)</f>
        <v>0</v>
      </c>
      <c r="BL90" s="17" t="s">
        <v>563</v>
      </c>
      <c r="BM90" s="17" t="s">
        <v>583</v>
      </c>
    </row>
    <row r="91" spans="2:47" s="1" customFormat="1" ht="54">
      <c r="B91" s="34"/>
      <c r="C91" s="56"/>
      <c r="D91" s="196" t="s">
        <v>144</v>
      </c>
      <c r="E91" s="56"/>
      <c r="F91" s="249" t="s">
        <v>584</v>
      </c>
      <c r="G91" s="56"/>
      <c r="H91" s="56"/>
      <c r="I91" s="152"/>
      <c r="J91" s="56"/>
      <c r="K91" s="56"/>
      <c r="L91" s="54"/>
      <c r="M91" s="71"/>
      <c r="N91" s="35"/>
      <c r="O91" s="35"/>
      <c r="P91" s="35"/>
      <c r="Q91" s="35"/>
      <c r="R91" s="35"/>
      <c r="S91" s="35"/>
      <c r="T91" s="72"/>
      <c r="AT91" s="17" t="s">
        <v>144</v>
      </c>
      <c r="AU91" s="17" t="s">
        <v>84</v>
      </c>
    </row>
    <row r="92" spans="2:65" s="1" customFormat="1" ht="22.5" customHeight="1">
      <c r="B92" s="34"/>
      <c r="C92" s="182" t="s">
        <v>160</v>
      </c>
      <c r="D92" s="182" t="s">
        <v>122</v>
      </c>
      <c r="E92" s="183" t="s">
        <v>585</v>
      </c>
      <c r="F92" s="184" t="s">
        <v>586</v>
      </c>
      <c r="G92" s="185" t="s">
        <v>562</v>
      </c>
      <c r="H92" s="186">
        <v>1</v>
      </c>
      <c r="I92" s="187"/>
      <c r="J92" s="188">
        <f>ROUND(I92*H92,2)</f>
        <v>0</v>
      </c>
      <c r="K92" s="184" t="s">
        <v>22</v>
      </c>
      <c r="L92" s="54"/>
      <c r="M92" s="189" t="s">
        <v>22</v>
      </c>
      <c r="N92" s="190" t="s">
        <v>46</v>
      </c>
      <c r="O92" s="35"/>
      <c r="P92" s="191">
        <f>O92*H92</f>
        <v>0</v>
      </c>
      <c r="Q92" s="191">
        <v>0</v>
      </c>
      <c r="R92" s="191">
        <f>Q92*H92</f>
        <v>0</v>
      </c>
      <c r="S92" s="191">
        <v>0</v>
      </c>
      <c r="T92" s="192">
        <f>S92*H92</f>
        <v>0</v>
      </c>
      <c r="AR92" s="17" t="s">
        <v>563</v>
      </c>
      <c r="AT92" s="17" t="s">
        <v>122</v>
      </c>
      <c r="AU92" s="17" t="s">
        <v>84</v>
      </c>
      <c r="AY92" s="17" t="s">
        <v>120</v>
      </c>
      <c r="BE92" s="193">
        <f>IF(N92="základní",J92,0)</f>
        <v>0</v>
      </c>
      <c r="BF92" s="193">
        <f>IF(N92="snížená",J92,0)</f>
        <v>0</v>
      </c>
      <c r="BG92" s="193">
        <f>IF(N92="zákl. přenesená",J92,0)</f>
        <v>0</v>
      </c>
      <c r="BH92" s="193">
        <f>IF(N92="sníž. přenesená",J92,0)</f>
        <v>0</v>
      </c>
      <c r="BI92" s="193">
        <f>IF(N92="nulová",J92,0)</f>
        <v>0</v>
      </c>
      <c r="BJ92" s="17" t="s">
        <v>23</v>
      </c>
      <c r="BK92" s="193">
        <f>ROUND(I92*H92,2)</f>
        <v>0</v>
      </c>
      <c r="BL92" s="17" t="s">
        <v>563</v>
      </c>
      <c r="BM92" s="17" t="s">
        <v>587</v>
      </c>
    </row>
    <row r="93" spans="2:65" s="1" customFormat="1" ht="22.5" customHeight="1">
      <c r="B93" s="34"/>
      <c r="C93" s="182" t="s">
        <v>165</v>
      </c>
      <c r="D93" s="182" t="s">
        <v>122</v>
      </c>
      <c r="E93" s="183" t="s">
        <v>588</v>
      </c>
      <c r="F93" s="184" t="s">
        <v>589</v>
      </c>
      <c r="G93" s="185" t="s">
        <v>562</v>
      </c>
      <c r="H93" s="186">
        <v>1</v>
      </c>
      <c r="I93" s="187"/>
      <c r="J93" s="188">
        <f>ROUND(I93*H93,2)</f>
        <v>0</v>
      </c>
      <c r="K93" s="184" t="s">
        <v>22</v>
      </c>
      <c r="L93" s="54"/>
      <c r="M93" s="189" t="s">
        <v>22</v>
      </c>
      <c r="N93" s="190" t="s">
        <v>46</v>
      </c>
      <c r="O93" s="35"/>
      <c r="P93" s="191">
        <f>O93*H93</f>
        <v>0</v>
      </c>
      <c r="Q93" s="191">
        <v>0</v>
      </c>
      <c r="R93" s="191">
        <f>Q93*H93</f>
        <v>0</v>
      </c>
      <c r="S93" s="191">
        <v>0</v>
      </c>
      <c r="T93" s="192">
        <f>S93*H93</f>
        <v>0</v>
      </c>
      <c r="AR93" s="17" t="s">
        <v>590</v>
      </c>
      <c r="AT93" s="17" t="s">
        <v>122</v>
      </c>
      <c r="AU93" s="17" t="s">
        <v>84</v>
      </c>
      <c r="AY93" s="17" t="s">
        <v>120</v>
      </c>
      <c r="BE93" s="193">
        <f>IF(N93="základní",J93,0)</f>
        <v>0</v>
      </c>
      <c r="BF93" s="193">
        <f>IF(N93="snížená",J93,0)</f>
        <v>0</v>
      </c>
      <c r="BG93" s="193">
        <f>IF(N93="zákl. přenesená",J93,0)</f>
        <v>0</v>
      </c>
      <c r="BH93" s="193">
        <f>IF(N93="sníž. přenesená",J93,0)</f>
        <v>0</v>
      </c>
      <c r="BI93" s="193">
        <f>IF(N93="nulová",J93,0)</f>
        <v>0</v>
      </c>
      <c r="BJ93" s="17" t="s">
        <v>23</v>
      </c>
      <c r="BK93" s="193">
        <f>ROUND(I93*H93,2)</f>
        <v>0</v>
      </c>
      <c r="BL93" s="17" t="s">
        <v>590</v>
      </c>
      <c r="BM93" s="17" t="s">
        <v>591</v>
      </c>
    </row>
    <row r="94" spans="2:47" s="1" customFormat="1" ht="54">
      <c r="B94" s="34"/>
      <c r="C94" s="56"/>
      <c r="D94" s="206" t="s">
        <v>144</v>
      </c>
      <c r="E94" s="56"/>
      <c r="F94" s="207" t="s">
        <v>592</v>
      </c>
      <c r="G94" s="56"/>
      <c r="H94" s="56"/>
      <c r="I94" s="152"/>
      <c r="J94" s="56"/>
      <c r="K94" s="56"/>
      <c r="L94" s="54"/>
      <c r="M94" s="250"/>
      <c r="N94" s="251"/>
      <c r="O94" s="251"/>
      <c r="P94" s="251"/>
      <c r="Q94" s="251"/>
      <c r="R94" s="251"/>
      <c r="S94" s="251"/>
      <c r="T94" s="252"/>
      <c r="AT94" s="17" t="s">
        <v>144</v>
      </c>
      <c r="AU94" s="17" t="s">
        <v>84</v>
      </c>
    </row>
    <row r="95" spans="2:12" s="1" customFormat="1" ht="6.95" customHeight="1">
      <c r="B95" s="49"/>
      <c r="C95" s="50"/>
      <c r="D95" s="50"/>
      <c r="E95" s="50"/>
      <c r="F95" s="50"/>
      <c r="G95" s="50"/>
      <c r="H95" s="50"/>
      <c r="I95" s="128"/>
      <c r="J95" s="50"/>
      <c r="K95" s="50"/>
      <c r="L95" s="54"/>
    </row>
  </sheetData>
  <sheetProtection algorithmName="SHA-512" hashValue="WX4mmbYf4D9q6u4A0WtD0nUtpYFUHbbcFl4p5DBphnbgawFRNfz/+ztS3BO77RQirB+mdqyjYw0UrtA2ncagDg==" saltValue="NYsbTM+bnSlIByo32FTPHA==" spinCount="100000" sheet="1" objects="1" scenarios="1" formatColumns="0" formatRows="0" sort="0" autoFilter="0"/>
  <autoFilter ref="C77:K77"/>
  <mergeCells count="9">
    <mergeCell ref="E68:H68"/>
    <mergeCell ref="E70:H70"/>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307" customWidth="1"/>
    <col min="2" max="2" width="1.66796875" style="307" customWidth="1"/>
    <col min="3" max="4" width="5" style="307" customWidth="1"/>
    <col min="5" max="5" width="11.66015625" style="307" customWidth="1"/>
    <col min="6" max="6" width="9.16015625" style="307" customWidth="1"/>
    <col min="7" max="7" width="5" style="307" customWidth="1"/>
    <col min="8" max="8" width="77.83203125" style="307" customWidth="1"/>
    <col min="9" max="10" width="20" style="307" customWidth="1"/>
    <col min="11" max="11" width="1.66796875" style="307" customWidth="1"/>
    <col min="12" max="256" width="9.33203125" style="307" customWidth="1"/>
    <col min="257" max="257" width="8.33203125" style="307" customWidth="1"/>
    <col min="258" max="258" width="1.66796875" style="307" customWidth="1"/>
    <col min="259" max="260" width="5" style="307" customWidth="1"/>
    <col min="261" max="261" width="11.66015625" style="307" customWidth="1"/>
    <col min="262" max="262" width="9.16015625" style="307" customWidth="1"/>
    <col min="263" max="263" width="5" style="307" customWidth="1"/>
    <col min="264" max="264" width="77.83203125" style="307" customWidth="1"/>
    <col min="265" max="266" width="20" style="307" customWidth="1"/>
    <col min="267" max="267" width="1.66796875" style="307" customWidth="1"/>
    <col min="268" max="512" width="9.33203125" style="307" customWidth="1"/>
    <col min="513" max="513" width="8.33203125" style="307" customWidth="1"/>
    <col min="514" max="514" width="1.66796875" style="307" customWidth="1"/>
    <col min="515" max="516" width="5" style="307" customWidth="1"/>
    <col min="517" max="517" width="11.66015625" style="307" customWidth="1"/>
    <col min="518" max="518" width="9.16015625" style="307" customWidth="1"/>
    <col min="519" max="519" width="5" style="307" customWidth="1"/>
    <col min="520" max="520" width="77.83203125" style="307" customWidth="1"/>
    <col min="521" max="522" width="20" style="307" customWidth="1"/>
    <col min="523" max="523" width="1.66796875" style="307" customWidth="1"/>
    <col min="524" max="768" width="9.33203125" style="307" customWidth="1"/>
    <col min="769" max="769" width="8.33203125" style="307" customWidth="1"/>
    <col min="770" max="770" width="1.66796875" style="307" customWidth="1"/>
    <col min="771" max="772" width="5" style="307" customWidth="1"/>
    <col min="773" max="773" width="11.66015625" style="307" customWidth="1"/>
    <col min="774" max="774" width="9.16015625" style="307" customWidth="1"/>
    <col min="775" max="775" width="5" style="307" customWidth="1"/>
    <col min="776" max="776" width="77.83203125" style="307" customWidth="1"/>
    <col min="777" max="778" width="20" style="307" customWidth="1"/>
    <col min="779" max="779" width="1.66796875" style="307" customWidth="1"/>
    <col min="780" max="1024" width="9.33203125" style="307" customWidth="1"/>
    <col min="1025" max="1025" width="8.33203125" style="307" customWidth="1"/>
    <col min="1026" max="1026" width="1.66796875" style="307" customWidth="1"/>
    <col min="1027" max="1028" width="5" style="307" customWidth="1"/>
    <col min="1029" max="1029" width="11.66015625" style="307" customWidth="1"/>
    <col min="1030" max="1030" width="9.16015625" style="307" customWidth="1"/>
    <col min="1031" max="1031" width="5" style="307" customWidth="1"/>
    <col min="1032" max="1032" width="77.83203125" style="307" customWidth="1"/>
    <col min="1033" max="1034" width="20" style="307" customWidth="1"/>
    <col min="1035" max="1035" width="1.66796875" style="307" customWidth="1"/>
    <col min="1036" max="1280" width="9.33203125" style="307" customWidth="1"/>
    <col min="1281" max="1281" width="8.33203125" style="307" customWidth="1"/>
    <col min="1282" max="1282" width="1.66796875" style="307" customWidth="1"/>
    <col min="1283" max="1284" width="5" style="307" customWidth="1"/>
    <col min="1285" max="1285" width="11.66015625" style="307" customWidth="1"/>
    <col min="1286" max="1286" width="9.16015625" style="307" customWidth="1"/>
    <col min="1287" max="1287" width="5" style="307" customWidth="1"/>
    <col min="1288" max="1288" width="77.83203125" style="307" customWidth="1"/>
    <col min="1289" max="1290" width="20" style="307" customWidth="1"/>
    <col min="1291" max="1291" width="1.66796875" style="307" customWidth="1"/>
    <col min="1292" max="1536" width="9.33203125" style="307" customWidth="1"/>
    <col min="1537" max="1537" width="8.33203125" style="307" customWidth="1"/>
    <col min="1538" max="1538" width="1.66796875" style="307" customWidth="1"/>
    <col min="1539" max="1540" width="5" style="307" customWidth="1"/>
    <col min="1541" max="1541" width="11.66015625" style="307" customWidth="1"/>
    <col min="1542" max="1542" width="9.16015625" style="307" customWidth="1"/>
    <col min="1543" max="1543" width="5" style="307" customWidth="1"/>
    <col min="1544" max="1544" width="77.83203125" style="307" customWidth="1"/>
    <col min="1545" max="1546" width="20" style="307" customWidth="1"/>
    <col min="1547" max="1547" width="1.66796875" style="307" customWidth="1"/>
    <col min="1548" max="1792" width="9.33203125" style="307" customWidth="1"/>
    <col min="1793" max="1793" width="8.33203125" style="307" customWidth="1"/>
    <col min="1794" max="1794" width="1.66796875" style="307" customWidth="1"/>
    <col min="1795" max="1796" width="5" style="307" customWidth="1"/>
    <col min="1797" max="1797" width="11.66015625" style="307" customWidth="1"/>
    <col min="1798" max="1798" width="9.16015625" style="307" customWidth="1"/>
    <col min="1799" max="1799" width="5" style="307" customWidth="1"/>
    <col min="1800" max="1800" width="77.83203125" style="307" customWidth="1"/>
    <col min="1801" max="1802" width="20" style="307" customWidth="1"/>
    <col min="1803" max="1803" width="1.66796875" style="307" customWidth="1"/>
    <col min="1804" max="2048" width="9.33203125" style="307" customWidth="1"/>
    <col min="2049" max="2049" width="8.33203125" style="307" customWidth="1"/>
    <col min="2050" max="2050" width="1.66796875" style="307" customWidth="1"/>
    <col min="2051" max="2052" width="5" style="307" customWidth="1"/>
    <col min="2053" max="2053" width="11.66015625" style="307" customWidth="1"/>
    <col min="2054" max="2054" width="9.16015625" style="307" customWidth="1"/>
    <col min="2055" max="2055" width="5" style="307" customWidth="1"/>
    <col min="2056" max="2056" width="77.83203125" style="307" customWidth="1"/>
    <col min="2057" max="2058" width="20" style="307" customWidth="1"/>
    <col min="2059" max="2059" width="1.66796875" style="307" customWidth="1"/>
    <col min="2060" max="2304" width="9.33203125" style="307" customWidth="1"/>
    <col min="2305" max="2305" width="8.33203125" style="307" customWidth="1"/>
    <col min="2306" max="2306" width="1.66796875" style="307" customWidth="1"/>
    <col min="2307" max="2308" width="5" style="307" customWidth="1"/>
    <col min="2309" max="2309" width="11.66015625" style="307" customWidth="1"/>
    <col min="2310" max="2310" width="9.16015625" style="307" customWidth="1"/>
    <col min="2311" max="2311" width="5" style="307" customWidth="1"/>
    <col min="2312" max="2312" width="77.83203125" style="307" customWidth="1"/>
    <col min="2313" max="2314" width="20" style="307" customWidth="1"/>
    <col min="2315" max="2315" width="1.66796875" style="307" customWidth="1"/>
    <col min="2316" max="2560" width="9.33203125" style="307" customWidth="1"/>
    <col min="2561" max="2561" width="8.33203125" style="307" customWidth="1"/>
    <col min="2562" max="2562" width="1.66796875" style="307" customWidth="1"/>
    <col min="2563" max="2564" width="5" style="307" customWidth="1"/>
    <col min="2565" max="2565" width="11.66015625" style="307" customWidth="1"/>
    <col min="2566" max="2566" width="9.16015625" style="307" customWidth="1"/>
    <col min="2567" max="2567" width="5" style="307" customWidth="1"/>
    <col min="2568" max="2568" width="77.83203125" style="307" customWidth="1"/>
    <col min="2569" max="2570" width="20" style="307" customWidth="1"/>
    <col min="2571" max="2571" width="1.66796875" style="307" customWidth="1"/>
    <col min="2572" max="2816" width="9.33203125" style="307" customWidth="1"/>
    <col min="2817" max="2817" width="8.33203125" style="307" customWidth="1"/>
    <col min="2818" max="2818" width="1.66796875" style="307" customWidth="1"/>
    <col min="2819" max="2820" width="5" style="307" customWidth="1"/>
    <col min="2821" max="2821" width="11.66015625" style="307" customWidth="1"/>
    <col min="2822" max="2822" width="9.16015625" style="307" customWidth="1"/>
    <col min="2823" max="2823" width="5" style="307" customWidth="1"/>
    <col min="2824" max="2824" width="77.83203125" style="307" customWidth="1"/>
    <col min="2825" max="2826" width="20" style="307" customWidth="1"/>
    <col min="2827" max="2827" width="1.66796875" style="307" customWidth="1"/>
    <col min="2828" max="3072" width="9.33203125" style="307" customWidth="1"/>
    <col min="3073" max="3073" width="8.33203125" style="307" customWidth="1"/>
    <col min="3074" max="3074" width="1.66796875" style="307" customWidth="1"/>
    <col min="3075" max="3076" width="5" style="307" customWidth="1"/>
    <col min="3077" max="3077" width="11.66015625" style="307" customWidth="1"/>
    <col min="3078" max="3078" width="9.16015625" style="307" customWidth="1"/>
    <col min="3079" max="3079" width="5" style="307" customWidth="1"/>
    <col min="3080" max="3080" width="77.83203125" style="307" customWidth="1"/>
    <col min="3081" max="3082" width="20" style="307" customWidth="1"/>
    <col min="3083" max="3083" width="1.66796875" style="307" customWidth="1"/>
    <col min="3084" max="3328" width="9.33203125" style="307" customWidth="1"/>
    <col min="3329" max="3329" width="8.33203125" style="307" customWidth="1"/>
    <col min="3330" max="3330" width="1.66796875" style="307" customWidth="1"/>
    <col min="3331" max="3332" width="5" style="307" customWidth="1"/>
    <col min="3333" max="3333" width="11.66015625" style="307" customWidth="1"/>
    <col min="3334" max="3334" width="9.16015625" style="307" customWidth="1"/>
    <col min="3335" max="3335" width="5" style="307" customWidth="1"/>
    <col min="3336" max="3336" width="77.83203125" style="307" customWidth="1"/>
    <col min="3337" max="3338" width="20" style="307" customWidth="1"/>
    <col min="3339" max="3339" width="1.66796875" style="307" customWidth="1"/>
    <col min="3340" max="3584" width="9.33203125" style="307" customWidth="1"/>
    <col min="3585" max="3585" width="8.33203125" style="307" customWidth="1"/>
    <col min="3586" max="3586" width="1.66796875" style="307" customWidth="1"/>
    <col min="3587" max="3588" width="5" style="307" customWidth="1"/>
    <col min="3589" max="3589" width="11.66015625" style="307" customWidth="1"/>
    <col min="3590" max="3590" width="9.16015625" style="307" customWidth="1"/>
    <col min="3591" max="3591" width="5" style="307" customWidth="1"/>
    <col min="3592" max="3592" width="77.83203125" style="307" customWidth="1"/>
    <col min="3593" max="3594" width="20" style="307" customWidth="1"/>
    <col min="3595" max="3595" width="1.66796875" style="307" customWidth="1"/>
    <col min="3596" max="3840" width="9.33203125" style="307" customWidth="1"/>
    <col min="3841" max="3841" width="8.33203125" style="307" customWidth="1"/>
    <col min="3842" max="3842" width="1.66796875" style="307" customWidth="1"/>
    <col min="3843" max="3844" width="5" style="307" customWidth="1"/>
    <col min="3845" max="3845" width="11.66015625" style="307" customWidth="1"/>
    <col min="3846" max="3846" width="9.16015625" style="307" customWidth="1"/>
    <col min="3847" max="3847" width="5" style="307" customWidth="1"/>
    <col min="3848" max="3848" width="77.83203125" style="307" customWidth="1"/>
    <col min="3849" max="3850" width="20" style="307" customWidth="1"/>
    <col min="3851" max="3851" width="1.66796875" style="307" customWidth="1"/>
    <col min="3852" max="4096" width="9.33203125" style="307" customWidth="1"/>
    <col min="4097" max="4097" width="8.33203125" style="307" customWidth="1"/>
    <col min="4098" max="4098" width="1.66796875" style="307" customWidth="1"/>
    <col min="4099" max="4100" width="5" style="307" customWidth="1"/>
    <col min="4101" max="4101" width="11.66015625" style="307" customWidth="1"/>
    <col min="4102" max="4102" width="9.16015625" style="307" customWidth="1"/>
    <col min="4103" max="4103" width="5" style="307" customWidth="1"/>
    <col min="4104" max="4104" width="77.83203125" style="307" customWidth="1"/>
    <col min="4105" max="4106" width="20" style="307" customWidth="1"/>
    <col min="4107" max="4107" width="1.66796875" style="307" customWidth="1"/>
    <col min="4108" max="4352" width="9.33203125" style="307" customWidth="1"/>
    <col min="4353" max="4353" width="8.33203125" style="307" customWidth="1"/>
    <col min="4354" max="4354" width="1.66796875" style="307" customWidth="1"/>
    <col min="4355" max="4356" width="5" style="307" customWidth="1"/>
    <col min="4357" max="4357" width="11.66015625" style="307" customWidth="1"/>
    <col min="4358" max="4358" width="9.16015625" style="307" customWidth="1"/>
    <col min="4359" max="4359" width="5" style="307" customWidth="1"/>
    <col min="4360" max="4360" width="77.83203125" style="307" customWidth="1"/>
    <col min="4361" max="4362" width="20" style="307" customWidth="1"/>
    <col min="4363" max="4363" width="1.66796875" style="307" customWidth="1"/>
    <col min="4364" max="4608" width="9.33203125" style="307" customWidth="1"/>
    <col min="4609" max="4609" width="8.33203125" style="307" customWidth="1"/>
    <col min="4610" max="4610" width="1.66796875" style="307" customWidth="1"/>
    <col min="4611" max="4612" width="5" style="307" customWidth="1"/>
    <col min="4613" max="4613" width="11.66015625" style="307" customWidth="1"/>
    <col min="4614" max="4614" width="9.16015625" style="307" customWidth="1"/>
    <col min="4615" max="4615" width="5" style="307" customWidth="1"/>
    <col min="4616" max="4616" width="77.83203125" style="307" customWidth="1"/>
    <col min="4617" max="4618" width="20" style="307" customWidth="1"/>
    <col min="4619" max="4619" width="1.66796875" style="307" customWidth="1"/>
    <col min="4620" max="4864" width="9.33203125" style="307" customWidth="1"/>
    <col min="4865" max="4865" width="8.33203125" style="307" customWidth="1"/>
    <col min="4866" max="4866" width="1.66796875" style="307" customWidth="1"/>
    <col min="4867" max="4868" width="5" style="307" customWidth="1"/>
    <col min="4869" max="4869" width="11.66015625" style="307" customWidth="1"/>
    <col min="4870" max="4870" width="9.16015625" style="307" customWidth="1"/>
    <col min="4871" max="4871" width="5" style="307" customWidth="1"/>
    <col min="4872" max="4872" width="77.83203125" style="307" customWidth="1"/>
    <col min="4873" max="4874" width="20" style="307" customWidth="1"/>
    <col min="4875" max="4875" width="1.66796875" style="307" customWidth="1"/>
    <col min="4876" max="5120" width="9.33203125" style="307" customWidth="1"/>
    <col min="5121" max="5121" width="8.33203125" style="307" customWidth="1"/>
    <col min="5122" max="5122" width="1.66796875" style="307" customWidth="1"/>
    <col min="5123" max="5124" width="5" style="307" customWidth="1"/>
    <col min="5125" max="5125" width="11.66015625" style="307" customWidth="1"/>
    <col min="5126" max="5126" width="9.16015625" style="307" customWidth="1"/>
    <col min="5127" max="5127" width="5" style="307" customWidth="1"/>
    <col min="5128" max="5128" width="77.83203125" style="307" customWidth="1"/>
    <col min="5129" max="5130" width="20" style="307" customWidth="1"/>
    <col min="5131" max="5131" width="1.66796875" style="307" customWidth="1"/>
    <col min="5132" max="5376" width="9.33203125" style="307" customWidth="1"/>
    <col min="5377" max="5377" width="8.33203125" style="307" customWidth="1"/>
    <col min="5378" max="5378" width="1.66796875" style="307" customWidth="1"/>
    <col min="5379" max="5380" width="5" style="307" customWidth="1"/>
    <col min="5381" max="5381" width="11.66015625" style="307" customWidth="1"/>
    <col min="5382" max="5382" width="9.16015625" style="307" customWidth="1"/>
    <col min="5383" max="5383" width="5" style="307" customWidth="1"/>
    <col min="5384" max="5384" width="77.83203125" style="307" customWidth="1"/>
    <col min="5385" max="5386" width="20" style="307" customWidth="1"/>
    <col min="5387" max="5387" width="1.66796875" style="307" customWidth="1"/>
    <col min="5388" max="5632" width="9.33203125" style="307" customWidth="1"/>
    <col min="5633" max="5633" width="8.33203125" style="307" customWidth="1"/>
    <col min="5634" max="5634" width="1.66796875" style="307" customWidth="1"/>
    <col min="5635" max="5636" width="5" style="307" customWidth="1"/>
    <col min="5637" max="5637" width="11.66015625" style="307" customWidth="1"/>
    <col min="5638" max="5638" width="9.16015625" style="307" customWidth="1"/>
    <col min="5639" max="5639" width="5" style="307" customWidth="1"/>
    <col min="5640" max="5640" width="77.83203125" style="307" customWidth="1"/>
    <col min="5641" max="5642" width="20" style="307" customWidth="1"/>
    <col min="5643" max="5643" width="1.66796875" style="307" customWidth="1"/>
    <col min="5644" max="5888" width="9.33203125" style="307" customWidth="1"/>
    <col min="5889" max="5889" width="8.33203125" style="307" customWidth="1"/>
    <col min="5890" max="5890" width="1.66796875" style="307" customWidth="1"/>
    <col min="5891" max="5892" width="5" style="307" customWidth="1"/>
    <col min="5893" max="5893" width="11.66015625" style="307" customWidth="1"/>
    <col min="5894" max="5894" width="9.16015625" style="307" customWidth="1"/>
    <col min="5895" max="5895" width="5" style="307" customWidth="1"/>
    <col min="5896" max="5896" width="77.83203125" style="307" customWidth="1"/>
    <col min="5897" max="5898" width="20" style="307" customWidth="1"/>
    <col min="5899" max="5899" width="1.66796875" style="307" customWidth="1"/>
    <col min="5900" max="6144" width="9.33203125" style="307" customWidth="1"/>
    <col min="6145" max="6145" width="8.33203125" style="307" customWidth="1"/>
    <col min="6146" max="6146" width="1.66796875" style="307" customWidth="1"/>
    <col min="6147" max="6148" width="5" style="307" customWidth="1"/>
    <col min="6149" max="6149" width="11.66015625" style="307" customWidth="1"/>
    <col min="6150" max="6150" width="9.16015625" style="307" customWidth="1"/>
    <col min="6151" max="6151" width="5" style="307" customWidth="1"/>
    <col min="6152" max="6152" width="77.83203125" style="307" customWidth="1"/>
    <col min="6153" max="6154" width="20" style="307" customWidth="1"/>
    <col min="6155" max="6155" width="1.66796875" style="307" customWidth="1"/>
    <col min="6156" max="6400" width="9.33203125" style="307" customWidth="1"/>
    <col min="6401" max="6401" width="8.33203125" style="307" customWidth="1"/>
    <col min="6402" max="6402" width="1.66796875" style="307" customWidth="1"/>
    <col min="6403" max="6404" width="5" style="307" customWidth="1"/>
    <col min="6405" max="6405" width="11.66015625" style="307" customWidth="1"/>
    <col min="6406" max="6406" width="9.16015625" style="307" customWidth="1"/>
    <col min="6407" max="6407" width="5" style="307" customWidth="1"/>
    <col min="6408" max="6408" width="77.83203125" style="307" customWidth="1"/>
    <col min="6409" max="6410" width="20" style="307" customWidth="1"/>
    <col min="6411" max="6411" width="1.66796875" style="307" customWidth="1"/>
    <col min="6412" max="6656" width="9.33203125" style="307" customWidth="1"/>
    <col min="6657" max="6657" width="8.33203125" style="307" customWidth="1"/>
    <col min="6658" max="6658" width="1.66796875" style="307" customWidth="1"/>
    <col min="6659" max="6660" width="5" style="307" customWidth="1"/>
    <col min="6661" max="6661" width="11.66015625" style="307" customWidth="1"/>
    <col min="6662" max="6662" width="9.16015625" style="307" customWidth="1"/>
    <col min="6663" max="6663" width="5" style="307" customWidth="1"/>
    <col min="6664" max="6664" width="77.83203125" style="307" customWidth="1"/>
    <col min="6665" max="6666" width="20" style="307" customWidth="1"/>
    <col min="6667" max="6667" width="1.66796875" style="307" customWidth="1"/>
    <col min="6668" max="6912" width="9.33203125" style="307" customWidth="1"/>
    <col min="6913" max="6913" width="8.33203125" style="307" customWidth="1"/>
    <col min="6914" max="6914" width="1.66796875" style="307" customWidth="1"/>
    <col min="6915" max="6916" width="5" style="307" customWidth="1"/>
    <col min="6917" max="6917" width="11.66015625" style="307" customWidth="1"/>
    <col min="6918" max="6918" width="9.16015625" style="307" customWidth="1"/>
    <col min="6919" max="6919" width="5" style="307" customWidth="1"/>
    <col min="6920" max="6920" width="77.83203125" style="307" customWidth="1"/>
    <col min="6921" max="6922" width="20" style="307" customWidth="1"/>
    <col min="6923" max="6923" width="1.66796875" style="307" customWidth="1"/>
    <col min="6924" max="7168" width="9.33203125" style="307" customWidth="1"/>
    <col min="7169" max="7169" width="8.33203125" style="307" customWidth="1"/>
    <col min="7170" max="7170" width="1.66796875" style="307" customWidth="1"/>
    <col min="7171" max="7172" width="5" style="307" customWidth="1"/>
    <col min="7173" max="7173" width="11.66015625" style="307" customWidth="1"/>
    <col min="7174" max="7174" width="9.16015625" style="307" customWidth="1"/>
    <col min="7175" max="7175" width="5" style="307" customWidth="1"/>
    <col min="7176" max="7176" width="77.83203125" style="307" customWidth="1"/>
    <col min="7177" max="7178" width="20" style="307" customWidth="1"/>
    <col min="7179" max="7179" width="1.66796875" style="307" customWidth="1"/>
    <col min="7180" max="7424" width="9.33203125" style="307" customWidth="1"/>
    <col min="7425" max="7425" width="8.33203125" style="307" customWidth="1"/>
    <col min="7426" max="7426" width="1.66796875" style="307" customWidth="1"/>
    <col min="7427" max="7428" width="5" style="307" customWidth="1"/>
    <col min="7429" max="7429" width="11.66015625" style="307" customWidth="1"/>
    <col min="7430" max="7430" width="9.16015625" style="307" customWidth="1"/>
    <col min="7431" max="7431" width="5" style="307" customWidth="1"/>
    <col min="7432" max="7432" width="77.83203125" style="307" customWidth="1"/>
    <col min="7433" max="7434" width="20" style="307" customWidth="1"/>
    <col min="7435" max="7435" width="1.66796875" style="307" customWidth="1"/>
    <col min="7436" max="7680" width="9.33203125" style="307" customWidth="1"/>
    <col min="7681" max="7681" width="8.33203125" style="307" customWidth="1"/>
    <col min="7682" max="7682" width="1.66796875" style="307" customWidth="1"/>
    <col min="7683" max="7684" width="5" style="307" customWidth="1"/>
    <col min="7685" max="7685" width="11.66015625" style="307" customWidth="1"/>
    <col min="7686" max="7686" width="9.16015625" style="307" customWidth="1"/>
    <col min="7687" max="7687" width="5" style="307" customWidth="1"/>
    <col min="7688" max="7688" width="77.83203125" style="307" customWidth="1"/>
    <col min="7689" max="7690" width="20" style="307" customWidth="1"/>
    <col min="7691" max="7691" width="1.66796875" style="307" customWidth="1"/>
    <col min="7692" max="7936" width="9.33203125" style="307" customWidth="1"/>
    <col min="7937" max="7937" width="8.33203125" style="307" customWidth="1"/>
    <col min="7938" max="7938" width="1.66796875" style="307" customWidth="1"/>
    <col min="7939" max="7940" width="5" style="307" customWidth="1"/>
    <col min="7941" max="7941" width="11.66015625" style="307" customWidth="1"/>
    <col min="7942" max="7942" width="9.16015625" style="307" customWidth="1"/>
    <col min="7943" max="7943" width="5" style="307" customWidth="1"/>
    <col min="7944" max="7944" width="77.83203125" style="307" customWidth="1"/>
    <col min="7945" max="7946" width="20" style="307" customWidth="1"/>
    <col min="7947" max="7947" width="1.66796875" style="307" customWidth="1"/>
    <col min="7948" max="8192" width="9.33203125" style="307" customWidth="1"/>
    <col min="8193" max="8193" width="8.33203125" style="307" customWidth="1"/>
    <col min="8194" max="8194" width="1.66796875" style="307" customWidth="1"/>
    <col min="8195" max="8196" width="5" style="307" customWidth="1"/>
    <col min="8197" max="8197" width="11.66015625" style="307" customWidth="1"/>
    <col min="8198" max="8198" width="9.16015625" style="307" customWidth="1"/>
    <col min="8199" max="8199" width="5" style="307" customWidth="1"/>
    <col min="8200" max="8200" width="77.83203125" style="307" customWidth="1"/>
    <col min="8201" max="8202" width="20" style="307" customWidth="1"/>
    <col min="8203" max="8203" width="1.66796875" style="307" customWidth="1"/>
    <col min="8204" max="8448" width="9.33203125" style="307" customWidth="1"/>
    <col min="8449" max="8449" width="8.33203125" style="307" customWidth="1"/>
    <col min="8450" max="8450" width="1.66796875" style="307" customWidth="1"/>
    <col min="8451" max="8452" width="5" style="307" customWidth="1"/>
    <col min="8453" max="8453" width="11.66015625" style="307" customWidth="1"/>
    <col min="8454" max="8454" width="9.16015625" style="307" customWidth="1"/>
    <col min="8455" max="8455" width="5" style="307" customWidth="1"/>
    <col min="8456" max="8456" width="77.83203125" style="307" customWidth="1"/>
    <col min="8457" max="8458" width="20" style="307" customWidth="1"/>
    <col min="8459" max="8459" width="1.66796875" style="307" customWidth="1"/>
    <col min="8460" max="8704" width="9.33203125" style="307" customWidth="1"/>
    <col min="8705" max="8705" width="8.33203125" style="307" customWidth="1"/>
    <col min="8706" max="8706" width="1.66796875" style="307" customWidth="1"/>
    <col min="8707" max="8708" width="5" style="307" customWidth="1"/>
    <col min="8709" max="8709" width="11.66015625" style="307" customWidth="1"/>
    <col min="8710" max="8710" width="9.16015625" style="307" customWidth="1"/>
    <col min="8711" max="8711" width="5" style="307" customWidth="1"/>
    <col min="8712" max="8712" width="77.83203125" style="307" customWidth="1"/>
    <col min="8713" max="8714" width="20" style="307" customWidth="1"/>
    <col min="8715" max="8715" width="1.66796875" style="307" customWidth="1"/>
    <col min="8716" max="8960" width="9.33203125" style="307" customWidth="1"/>
    <col min="8961" max="8961" width="8.33203125" style="307" customWidth="1"/>
    <col min="8962" max="8962" width="1.66796875" style="307" customWidth="1"/>
    <col min="8963" max="8964" width="5" style="307" customWidth="1"/>
    <col min="8965" max="8965" width="11.66015625" style="307" customWidth="1"/>
    <col min="8966" max="8966" width="9.16015625" style="307" customWidth="1"/>
    <col min="8967" max="8967" width="5" style="307" customWidth="1"/>
    <col min="8968" max="8968" width="77.83203125" style="307" customWidth="1"/>
    <col min="8969" max="8970" width="20" style="307" customWidth="1"/>
    <col min="8971" max="8971" width="1.66796875" style="307" customWidth="1"/>
    <col min="8972" max="9216" width="9.33203125" style="307" customWidth="1"/>
    <col min="9217" max="9217" width="8.33203125" style="307" customWidth="1"/>
    <col min="9218" max="9218" width="1.66796875" style="307" customWidth="1"/>
    <col min="9219" max="9220" width="5" style="307" customWidth="1"/>
    <col min="9221" max="9221" width="11.66015625" style="307" customWidth="1"/>
    <col min="9222" max="9222" width="9.16015625" style="307" customWidth="1"/>
    <col min="9223" max="9223" width="5" style="307" customWidth="1"/>
    <col min="9224" max="9224" width="77.83203125" style="307" customWidth="1"/>
    <col min="9225" max="9226" width="20" style="307" customWidth="1"/>
    <col min="9227" max="9227" width="1.66796875" style="307" customWidth="1"/>
    <col min="9228" max="9472" width="9.33203125" style="307" customWidth="1"/>
    <col min="9473" max="9473" width="8.33203125" style="307" customWidth="1"/>
    <col min="9474" max="9474" width="1.66796875" style="307" customWidth="1"/>
    <col min="9475" max="9476" width="5" style="307" customWidth="1"/>
    <col min="9477" max="9477" width="11.66015625" style="307" customWidth="1"/>
    <col min="9478" max="9478" width="9.16015625" style="307" customWidth="1"/>
    <col min="9479" max="9479" width="5" style="307" customWidth="1"/>
    <col min="9480" max="9480" width="77.83203125" style="307" customWidth="1"/>
    <col min="9481" max="9482" width="20" style="307" customWidth="1"/>
    <col min="9483" max="9483" width="1.66796875" style="307" customWidth="1"/>
    <col min="9484" max="9728" width="9.33203125" style="307" customWidth="1"/>
    <col min="9729" max="9729" width="8.33203125" style="307" customWidth="1"/>
    <col min="9730" max="9730" width="1.66796875" style="307" customWidth="1"/>
    <col min="9731" max="9732" width="5" style="307" customWidth="1"/>
    <col min="9733" max="9733" width="11.66015625" style="307" customWidth="1"/>
    <col min="9734" max="9734" width="9.16015625" style="307" customWidth="1"/>
    <col min="9735" max="9735" width="5" style="307" customWidth="1"/>
    <col min="9736" max="9736" width="77.83203125" style="307" customWidth="1"/>
    <col min="9737" max="9738" width="20" style="307" customWidth="1"/>
    <col min="9739" max="9739" width="1.66796875" style="307" customWidth="1"/>
    <col min="9740" max="9984" width="9.33203125" style="307" customWidth="1"/>
    <col min="9985" max="9985" width="8.33203125" style="307" customWidth="1"/>
    <col min="9986" max="9986" width="1.66796875" style="307" customWidth="1"/>
    <col min="9987" max="9988" width="5" style="307" customWidth="1"/>
    <col min="9989" max="9989" width="11.66015625" style="307" customWidth="1"/>
    <col min="9990" max="9990" width="9.16015625" style="307" customWidth="1"/>
    <col min="9991" max="9991" width="5" style="307" customWidth="1"/>
    <col min="9992" max="9992" width="77.83203125" style="307" customWidth="1"/>
    <col min="9993" max="9994" width="20" style="307" customWidth="1"/>
    <col min="9995" max="9995" width="1.66796875" style="307" customWidth="1"/>
    <col min="9996" max="10240" width="9.33203125" style="307" customWidth="1"/>
    <col min="10241" max="10241" width="8.33203125" style="307" customWidth="1"/>
    <col min="10242" max="10242" width="1.66796875" style="307" customWidth="1"/>
    <col min="10243" max="10244" width="5" style="307" customWidth="1"/>
    <col min="10245" max="10245" width="11.66015625" style="307" customWidth="1"/>
    <col min="10246" max="10246" width="9.16015625" style="307" customWidth="1"/>
    <col min="10247" max="10247" width="5" style="307" customWidth="1"/>
    <col min="10248" max="10248" width="77.83203125" style="307" customWidth="1"/>
    <col min="10249" max="10250" width="20" style="307" customWidth="1"/>
    <col min="10251" max="10251" width="1.66796875" style="307" customWidth="1"/>
    <col min="10252" max="10496" width="9.33203125" style="307" customWidth="1"/>
    <col min="10497" max="10497" width="8.33203125" style="307" customWidth="1"/>
    <col min="10498" max="10498" width="1.66796875" style="307" customWidth="1"/>
    <col min="10499" max="10500" width="5" style="307" customWidth="1"/>
    <col min="10501" max="10501" width="11.66015625" style="307" customWidth="1"/>
    <col min="10502" max="10502" width="9.16015625" style="307" customWidth="1"/>
    <col min="10503" max="10503" width="5" style="307" customWidth="1"/>
    <col min="10504" max="10504" width="77.83203125" style="307" customWidth="1"/>
    <col min="10505" max="10506" width="20" style="307" customWidth="1"/>
    <col min="10507" max="10507" width="1.66796875" style="307" customWidth="1"/>
    <col min="10508" max="10752" width="9.33203125" style="307" customWidth="1"/>
    <col min="10753" max="10753" width="8.33203125" style="307" customWidth="1"/>
    <col min="10754" max="10754" width="1.66796875" style="307" customWidth="1"/>
    <col min="10755" max="10756" width="5" style="307" customWidth="1"/>
    <col min="10757" max="10757" width="11.66015625" style="307" customWidth="1"/>
    <col min="10758" max="10758" width="9.16015625" style="307" customWidth="1"/>
    <col min="10759" max="10759" width="5" style="307" customWidth="1"/>
    <col min="10760" max="10760" width="77.83203125" style="307" customWidth="1"/>
    <col min="10761" max="10762" width="20" style="307" customWidth="1"/>
    <col min="10763" max="10763" width="1.66796875" style="307" customWidth="1"/>
    <col min="10764" max="11008" width="9.33203125" style="307" customWidth="1"/>
    <col min="11009" max="11009" width="8.33203125" style="307" customWidth="1"/>
    <col min="11010" max="11010" width="1.66796875" style="307" customWidth="1"/>
    <col min="11011" max="11012" width="5" style="307" customWidth="1"/>
    <col min="11013" max="11013" width="11.66015625" style="307" customWidth="1"/>
    <col min="11014" max="11014" width="9.16015625" style="307" customWidth="1"/>
    <col min="11015" max="11015" width="5" style="307" customWidth="1"/>
    <col min="11016" max="11016" width="77.83203125" style="307" customWidth="1"/>
    <col min="11017" max="11018" width="20" style="307" customWidth="1"/>
    <col min="11019" max="11019" width="1.66796875" style="307" customWidth="1"/>
    <col min="11020" max="11264" width="9.33203125" style="307" customWidth="1"/>
    <col min="11265" max="11265" width="8.33203125" style="307" customWidth="1"/>
    <col min="11266" max="11266" width="1.66796875" style="307" customWidth="1"/>
    <col min="11267" max="11268" width="5" style="307" customWidth="1"/>
    <col min="11269" max="11269" width="11.66015625" style="307" customWidth="1"/>
    <col min="11270" max="11270" width="9.16015625" style="307" customWidth="1"/>
    <col min="11271" max="11271" width="5" style="307" customWidth="1"/>
    <col min="11272" max="11272" width="77.83203125" style="307" customWidth="1"/>
    <col min="11273" max="11274" width="20" style="307" customWidth="1"/>
    <col min="11275" max="11275" width="1.66796875" style="307" customWidth="1"/>
    <col min="11276" max="11520" width="9.33203125" style="307" customWidth="1"/>
    <col min="11521" max="11521" width="8.33203125" style="307" customWidth="1"/>
    <col min="11522" max="11522" width="1.66796875" style="307" customWidth="1"/>
    <col min="11523" max="11524" width="5" style="307" customWidth="1"/>
    <col min="11525" max="11525" width="11.66015625" style="307" customWidth="1"/>
    <col min="11526" max="11526" width="9.16015625" style="307" customWidth="1"/>
    <col min="11527" max="11527" width="5" style="307" customWidth="1"/>
    <col min="11528" max="11528" width="77.83203125" style="307" customWidth="1"/>
    <col min="11529" max="11530" width="20" style="307" customWidth="1"/>
    <col min="11531" max="11531" width="1.66796875" style="307" customWidth="1"/>
    <col min="11532" max="11776" width="9.33203125" style="307" customWidth="1"/>
    <col min="11777" max="11777" width="8.33203125" style="307" customWidth="1"/>
    <col min="11778" max="11778" width="1.66796875" style="307" customWidth="1"/>
    <col min="11779" max="11780" width="5" style="307" customWidth="1"/>
    <col min="11781" max="11781" width="11.66015625" style="307" customWidth="1"/>
    <col min="11782" max="11782" width="9.16015625" style="307" customWidth="1"/>
    <col min="11783" max="11783" width="5" style="307" customWidth="1"/>
    <col min="11784" max="11784" width="77.83203125" style="307" customWidth="1"/>
    <col min="11785" max="11786" width="20" style="307" customWidth="1"/>
    <col min="11787" max="11787" width="1.66796875" style="307" customWidth="1"/>
    <col min="11788" max="12032" width="9.33203125" style="307" customWidth="1"/>
    <col min="12033" max="12033" width="8.33203125" style="307" customWidth="1"/>
    <col min="12034" max="12034" width="1.66796875" style="307" customWidth="1"/>
    <col min="12035" max="12036" width="5" style="307" customWidth="1"/>
    <col min="12037" max="12037" width="11.66015625" style="307" customWidth="1"/>
    <col min="12038" max="12038" width="9.16015625" style="307" customWidth="1"/>
    <col min="12039" max="12039" width="5" style="307" customWidth="1"/>
    <col min="12040" max="12040" width="77.83203125" style="307" customWidth="1"/>
    <col min="12041" max="12042" width="20" style="307" customWidth="1"/>
    <col min="12043" max="12043" width="1.66796875" style="307" customWidth="1"/>
    <col min="12044" max="12288" width="9.33203125" style="307" customWidth="1"/>
    <col min="12289" max="12289" width="8.33203125" style="307" customWidth="1"/>
    <col min="12290" max="12290" width="1.66796875" style="307" customWidth="1"/>
    <col min="12291" max="12292" width="5" style="307" customWidth="1"/>
    <col min="12293" max="12293" width="11.66015625" style="307" customWidth="1"/>
    <col min="12294" max="12294" width="9.16015625" style="307" customWidth="1"/>
    <col min="12295" max="12295" width="5" style="307" customWidth="1"/>
    <col min="12296" max="12296" width="77.83203125" style="307" customWidth="1"/>
    <col min="12297" max="12298" width="20" style="307" customWidth="1"/>
    <col min="12299" max="12299" width="1.66796875" style="307" customWidth="1"/>
    <col min="12300" max="12544" width="9.33203125" style="307" customWidth="1"/>
    <col min="12545" max="12545" width="8.33203125" style="307" customWidth="1"/>
    <col min="12546" max="12546" width="1.66796875" style="307" customWidth="1"/>
    <col min="12547" max="12548" width="5" style="307" customWidth="1"/>
    <col min="12549" max="12549" width="11.66015625" style="307" customWidth="1"/>
    <col min="12550" max="12550" width="9.16015625" style="307" customWidth="1"/>
    <col min="12551" max="12551" width="5" style="307" customWidth="1"/>
    <col min="12552" max="12552" width="77.83203125" style="307" customWidth="1"/>
    <col min="12553" max="12554" width="20" style="307" customWidth="1"/>
    <col min="12555" max="12555" width="1.66796875" style="307" customWidth="1"/>
    <col min="12556" max="12800" width="9.33203125" style="307" customWidth="1"/>
    <col min="12801" max="12801" width="8.33203125" style="307" customWidth="1"/>
    <col min="12802" max="12802" width="1.66796875" style="307" customWidth="1"/>
    <col min="12803" max="12804" width="5" style="307" customWidth="1"/>
    <col min="12805" max="12805" width="11.66015625" style="307" customWidth="1"/>
    <col min="12806" max="12806" width="9.16015625" style="307" customWidth="1"/>
    <col min="12807" max="12807" width="5" style="307" customWidth="1"/>
    <col min="12808" max="12808" width="77.83203125" style="307" customWidth="1"/>
    <col min="12809" max="12810" width="20" style="307" customWidth="1"/>
    <col min="12811" max="12811" width="1.66796875" style="307" customWidth="1"/>
    <col min="12812" max="13056" width="9.33203125" style="307" customWidth="1"/>
    <col min="13057" max="13057" width="8.33203125" style="307" customWidth="1"/>
    <col min="13058" max="13058" width="1.66796875" style="307" customWidth="1"/>
    <col min="13059" max="13060" width="5" style="307" customWidth="1"/>
    <col min="13061" max="13061" width="11.66015625" style="307" customWidth="1"/>
    <col min="13062" max="13062" width="9.16015625" style="307" customWidth="1"/>
    <col min="13063" max="13063" width="5" style="307" customWidth="1"/>
    <col min="13064" max="13064" width="77.83203125" style="307" customWidth="1"/>
    <col min="13065" max="13066" width="20" style="307" customWidth="1"/>
    <col min="13067" max="13067" width="1.66796875" style="307" customWidth="1"/>
    <col min="13068" max="13312" width="9.33203125" style="307" customWidth="1"/>
    <col min="13313" max="13313" width="8.33203125" style="307" customWidth="1"/>
    <col min="13314" max="13314" width="1.66796875" style="307" customWidth="1"/>
    <col min="13315" max="13316" width="5" style="307" customWidth="1"/>
    <col min="13317" max="13317" width="11.66015625" style="307" customWidth="1"/>
    <col min="13318" max="13318" width="9.16015625" style="307" customWidth="1"/>
    <col min="13319" max="13319" width="5" style="307" customWidth="1"/>
    <col min="13320" max="13320" width="77.83203125" style="307" customWidth="1"/>
    <col min="13321" max="13322" width="20" style="307" customWidth="1"/>
    <col min="13323" max="13323" width="1.66796875" style="307" customWidth="1"/>
    <col min="13324" max="13568" width="9.33203125" style="307" customWidth="1"/>
    <col min="13569" max="13569" width="8.33203125" style="307" customWidth="1"/>
    <col min="13570" max="13570" width="1.66796875" style="307" customWidth="1"/>
    <col min="13571" max="13572" width="5" style="307" customWidth="1"/>
    <col min="13573" max="13573" width="11.66015625" style="307" customWidth="1"/>
    <col min="13574" max="13574" width="9.16015625" style="307" customWidth="1"/>
    <col min="13575" max="13575" width="5" style="307" customWidth="1"/>
    <col min="13576" max="13576" width="77.83203125" style="307" customWidth="1"/>
    <col min="13577" max="13578" width="20" style="307" customWidth="1"/>
    <col min="13579" max="13579" width="1.66796875" style="307" customWidth="1"/>
    <col min="13580" max="13824" width="9.33203125" style="307" customWidth="1"/>
    <col min="13825" max="13825" width="8.33203125" style="307" customWidth="1"/>
    <col min="13826" max="13826" width="1.66796875" style="307" customWidth="1"/>
    <col min="13827" max="13828" width="5" style="307" customWidth="1"/>
    <col min="13829" max="13829" width="11.66015625" style="307" customWidth="1"/>
    <col min="13830" max="13830" width="9.16015625" style="307" customWidth="1"/>
    <col min="13831" max="13831" width="5" style="307" customWidth="1"/>
    <col min="13832" max="13832" width="77.83203125" style="307" customWidth="1"/>
    <col min="13833" max="13834" width="20" style="307" customWidth="1"/>
    <col min="13835" max="13835" width="1.66796875" style="307" customWidth="1"/>
    <col min="13836" max="14080" width="9.33203125" style="307" customWidth="1"/>
    <col min="14081" max="14081" width="8.33203125" style="307" customWidth="1"/>
    <col min="14082" max="14082" width="1.66796875" style="307" customWidth="1"/>
    <col min="14083" max="14084" width="5" style="307" customWidth="1"/>
    <col min="14085" max="14085" width="11.66015625" style="307" customWidth="1"/>
    <col min="14086" max="14086" width="9.16015625" style="307" customWidth="1"/>
    <col min="14087" max="14087" width="5" style="307" customWidth="1"/>
    <col min="14088" max="14088" width="77.83203125" style="307" customWidth="1"/>
    <col min="14089" max="14090" width="20" style="307" customWidth="1"/>
    <col min="14091" max="14091" width="1.66796875" style="307" customWidth="1"/>
    <col min="14092" max="14336" width="9.33203125" style="307" customWidth="1"/>
    <col min="14337" max="14337" width="8.33203125" style="307" customWidth="1"/>
    <col min="14338" max="14338" width="1.66796875" style="307" customWidth="1"/>
    <col min="14339" max="14340" width="5" style="307" customWidth="1"/>
    <col min="14341" max="14341" width="11.66015625" style="307" customWidth="1"/>
    <col min="14342" max="14342" width="9.16015625" style="307" customWidth="1"/>
    <col min="14343" max="14343" width="5" style="307" customWidth="1"/>
    <col min="14344" max="14344" width="77.83203125" style="307" customWidth="1"/>
    <col min="14345" max="14346" width="20" style="307" customWidth="1"/>
    <col min="14347" max="14347" width="1.66796875" style="307" customWidth="1"/>
    <col min="14348" max="14592" width="9.33203125" style="307" customWidth="1"/>
    <col min="14593" max="14593" width="8.33203125" style="307" customWidth="1"/>
    <col min="14594" max="14594" width="1.66796875" style="307" customWidth="1"/>
    <col min="14595" max="14596" width="5" style="307" customWidth="1"/>
    <col min="14597" max="14597" width="11.66015625" style="307" customWidth="1"/>
    <col min="14598" max="14598" width="9.16015625" style="307" customWidth="1"/>
    <col min="14599" max="14599" width="5" style="307" customWidth="1"/>
    <col min="14600" max="14600" width="77.83203125" style="307" customWidth="1"/>
    <col min="14601" max="14602" width="20" style="307" customWidth="1"/>
    <col min="14603" max="14603" width="1.66796875" style="307" customWidth="1"/>
    <col min="14604" max="14848" width="9.33203125" style="307" customWidth="1"/>
    <col min="14849" max="14849" width="8.33203125" style="307" customWidth="1"/>
    <col min="14850" max="14850" width="1.66796875" style="307" customWidth="1"/>
    <col min="14851" max="14852" width="5" style="307" customWidth="1"/>
    <col min="14853" max="14853" width="11.66015625" style="307" customWidth="1"/>
    <col min="14854" max="14854" width="9.16015625" style="307" customWidth="1"/>
    <col min="14855" max="14855" width="5" style="307" customWidth="1"/>
    <col min="14856" max="14856" width="77.83203125" style="307" customWidth="1"/>
    <col min="14857" max="14858" width="20" style="307" customWidth="1"/>
    <col min="14859" max="14859" width="1.66796875" style="307" customWidth="1"/>
    <col min="14860" max="15104" width="9.33203125" style="307" customWidth="1"/>
    <col min="15105" max="15105" width="8.33203125" style="307" customWidth="1"/>
    <col min="15106" max="15106" width="1.66796875" style="307" customWidth="1"/>
    <col min="15107" max="15108" width="5" style="307" customWidth="1"/>
    <col min="15109" max="15109" width="11.66015625" style="307" customWidth="1"/>
    <col min="15110" max="15110" width="9.16015625" style="307" customWidth="1"/>
    <col min="15111" max="15111" width="5" style="307" customWidth="1"/>
    <col min="15112" max="15112" width="77.83203125" style="307" customWidth="1"/>
    <col min="15113" max="15114" width="20" style="307" customWidth="1"/>
    <col min="15115" max="15115" width="1.66796875" style="307" customWidth="1"/>
    <col min="15116" max="15360" width="9.33203125" style="307" customWidth="1"/>
    <col min="15361" max="15361" width="8.33203125" style="307" customWidth="1"/>
    <col min="15362" max="15362" width="1.66796875" style="307" customWidth="1"/>
    <col min="15363" max="15364" width="5" style="307" customWidth="1"/>
    <col min="15365" max="15365" width="11.66015625" style="307" customWidth="1"/>
    <col min="15366" max="15366" width="9.16015625" style="307" customWidth="1"/>
    <col min="15367" max="15367" width="5" style="307" customWidth="1"/>
    <col min="15368" max="15368" width="77.83203125" style="307" customWidth="1"/>
    <col min="15369" max="15370" width="20" style="307" customWidth="1"/>
    <col min="15371" max="15371" width="1.66796875" style="307" customWidth="1"/>
    <col min="15372" max="15616" width="9.33203125" style="307" customWidth="1"/>
    <col min="15617" max="15617" width="8.33203125" style="307" customWidth="1"/>
    <col min="15618" max="15618" width="1.66796875" style="307" customWidth="1"/>
    <col min="15619" max="15620" width="5" style="307" customWidth="1"/>
    <col min="15621" max="15621" width="11.66015625" style="307" customWidth="1"/>
    <col min="15622" max="15622" width="9.16015625" style="307" customWidth="1"/>
    <col min="15623" max="15623" width="5" style="307" customWidth="1"/>
    <col min="15624" max="15624" width="77.83203125" style="307" customWidth="1"/>
    <col min="15625" max="15626" width="20" style="307" customWidth="1"/>
    <col min="15627" max="15627" width="1.66796875" style="307" customWidth="1"/>
    <col min="15628" max="15872" width="9.33203125" style="307" customWidth="1"/>
    <col min="15873" max="15873" width="8.33203125" style="307" customWidth="1"/>
    <col min="15874" max="15874" width="1.66796875" style="307" customWidth="1"/>
    <col min="15875" max="15876" width="5" style="307" customWidth="1"/>
    <col min="15877" max="15877" width="11.66015625" style="307" customWidth="1"/>
    <col min="15878" max="15878" width="9.16015625" style="307" customWidth="1"/>
    <col min="15879" max="15879" width="5" style="307" customWidth="1"/>
    <col min="15880" max="15880" width="77.83203125" style="307" customWidth="1"/>
    <col min="15881" max="15882" width="20" style="307" customWidth="1"/>
    <col min="15883" max="15883" width="1.66796875" style="307" customWidth="1"/>
    <col min="15884" max="16128" width="9.33203125" style="307" customWidth="1"/>
    <col min="16129" max="16129" width="8.33203125" style="307" customWidth="1"/>
    <col min="16130" max="16130" width="1.66796875" style="307" customWidth="1"/>
    <col min="16131" max="16132" width="5" style="307" customWidth="1"/>
    <col min="16133" max="16133" width="11.66015625" style="307" customWidth="1"/>
    <col min="16134" max="16134" width="9.16015625" style="307" customWidth="1"/>
    <col min="16135" max="16135" width="5" style="307" customWidth="1"/>
    <col min="16136" max="16136" width="77.83203125" style="307" customWidth="1"/>
    <col min="16137" max="16138" width="20" style="307" customWidth="1"/>
    <col min="16139" max="16139" width="1.66796875" style="307" customWidth="1"/>
    <col min="16140" max="16384" width="9.33203125" style="307" customWidth="1"/>
  </cols>
  <sheetData>
    <row r="1" ht="37.5" customHeight="1"/>
    <row r="2" spans="2:11" ht="7.5" customHeight="1">
      <c r="B2" s="308"/>
      <c r="C2" s="309"/>
      <c r="D2" s="309"/>
      <c r="E2" s="309"/>
      <c r="F2" s="309"/>
      <c r="G2" s="309"/>
      <c r="H2" s="309"/>
      <c r="I2" s="309"/>
      <c r="J2" s="309"/>
      <c r="K2" s="310"/>
    </row>
    <row r="3" spans="2:11" s="314" customFormat="1" ht="45" customHeight="1">
      <c r="B3" s="311"/>
      <c r="C3" s="312" t="s">
        <v>600</v>
      </c>
      <c r="D3" s="312"/>
      <c r="E3" s="312"/>
      <c r="F3" s="312"/>
      <c r="G3" s="312"/>
      <c r="H3" s="312"/>
      <c r="I3" s="312"/>
      <c r="J3" s="312"/>
      <c r="K3" s="313"/>
    </row>
    <row r="4" spans="2:11" ht="25.5" customHeight="1">
      <c r="B4" s="315"/>
      <c r="C4" s="316" t="s">
        <v>601</v>
      </c>
      <c r="D4" s="316"/>
      <c r="E4" s="316"/>
      <c r="F4" s="316"/>
      <c r="G4" s="316"/>
      <c r="H4" s="316"/>
      <c r="I4" s="316"/>
      <c r="J4" s="316"/>
      <c r="K4" s="317"/>
    </row>
    <row r="5" spans="2:11" ht="5.25" customHeight="1">
      <c r="B5" s="315"/>
      <c r="C5" s="318"/>
      <c r="D5" s="318"/>
      <c r="E5" s="318"/>
      <c r="F5" s="318"/>
      <c r="G5" s="318"/>
      <c r="H5" s="318"/>
      <c r="I5" s="318"/>
      <c r="J5" s="318"/>
      <c r="K5" s="317"/>
    </row>
    <row r="6" spans="2:11" ht="15" customHeight="1">
      <c r="B6" s="315"/>
      <c r="C6" s="319" t="s">
        <v>602</v>
      </c>
      <c r="D6" s="319"/>
      <c r="E6" s="319"/>
      <c r="F6" s="319"/>
      <c r="G6" s="319"/>
      <c r="H6" s="319"/>
      <c r="I6" s="319"/>
      <c r="J6" s="319"/>
      <c r="K6" s="317"/>
    </row>
    <row r="7" spans="2:11" ht="15" customHeight="1">
      <c r="B7" s="320"/>
      <c r="C7" s="319" t="s">
        <v>603</v>
      </c>
      <c r="D7" s="319"/>
      <c r="E7" s="319"/>
      <c r="F7" s="319"/>
      <c r="G7" s="319"/>
      <c r="H7" s="319"/>
      <c r="I7" s="319"/>
      <c r="J7" s="319"/>
      <c r="K7" s="317"/>
    </row>
    <row r="8" spans="2:11" ht="12.75" customHeight="1">
      <c r="B8" s="320"/>
      <c r="C8" s="321"/>
      <c r="D8" s="321"/>
      <c r="E8" s="321"/>
      <c r="F8" s="321"/>
      <c r="G8" s="321"/>
      <c r="H8" s="321"/>
      <c r="I8" s="321"/>
      <c r="J8" s="321"/>
      <c r="K8" s="317"/>
    </row>
    <row r="9" spans="2:11" ht="15" customHeight="1">
      <c r="B9" s="320"/>
      <c r="C9" s="319" t="s">
        <v>604</v>
      </c>
      <c r="D9" s="319"/>
      <c r="E9" s="319"/>
      <c r="F9" s="319"/>
      <c r="G9" s="319"/>
      <c r="H9" s="319"/>
      <c r="I9" s="319"/>
      <c r="J9" s="319"/>
      <c r="K9" s="317"/>
    </row>
    <row r="10" spans="2:11" ht="15" customHeight="1">
      <c r="B10" s="320"/>
      <c r="C10" s="321"/>
      <c r="D10" s="319" t="s">
        <v>605</v>
      </c>
      <c r="E10" s="319"/>
      <c r="F10" s="319"/>
      <c r="G10" s="319"/>
      <c r="H10" s="319"/>
      <c r="I10" s="319"/>
      <c r="J10" s="319"/>
      <c r="K10" s="317"/>
    </row>
    <row r="11" spans="2:11" ht="15" customHeight="1">
      <c r="B11" s="320"/>
      <c r="C11" s="322"/>
      <c r="D11" s="319" t="s">
        <v>606</v>
      </c>
      <c r="E11" s="319"/>
      <c r="F11" s="319"/>
      <c r="G11" s="319"/>
      <c r="H11" s="319"/>
      <c r="I11" s="319"/>
      <c r="J11" s="319"/>
      <c r="K11" s="317"/>
    </row>
    <row r="12" spans="2:11" ht="12.75" customHeight="1">
      <c r="B12" s="320"/>
      <c r="C12" s="322"/>
      <c r="D12" s="322"/>
      <c r="E12" s="322"/>
      <c r="F12" s="322"/>
      <c r="G12" s="322"/>
      <c r="H12" s="322"/>
      <c r="I12" s="322"/>
      <c r="J12" s="322"/>
      <c r="K12" s="317"/>
    </row>
    <row r="13" spans="2:11" ht="15" customHeight="1">
      <c r="B13" s="320"/>
      <c r="C13" s="322"/>
      <c r="D13" s="319" t="s">
        <v>607</v>
      </c>
      <c r="E13" s="319"/>
      <c r="F13" s="319"/>
      <c r="G13" s="319"/>
      <c r="H13" s="319"/>
      <c r="I13" s="319"/>
      <c r="J13" s="319"/>
      <c r="K13" s="317"/>
    </row>
    <row r="14" spans="2:11" ht="15" customHeight="1">
      <c r="B14" s="320"/>
      <c r="C14" s="322"/>
      <c r="D14" s="319" t="s">
        <v>608</v>
      </c>
      <c r="E14" s="319"/>
      <c r="F14" s="319"/>
      <c r="G14" s="319"/>
      <c r="H14" s="319"/>
      <c r="I14" s="319"/>
      <c r="J14" s="319"/>
      <c r="K14" s="317"/>
    </row>
    <row r="15" spans="2:11" ht="15" customHeight="1">
      <c r="B15" s="320"/>
      <c r="C15" s="322"/>
      <c r="D15" s="319" t="s">
        <v>609</v>
      </c>
      <c r="E15" s="319"/>
      <c r="F15" s="319"/>
      <c r="G15" s="319"/>
      <c r="H15" s="319"/>
      <c r="I15" s="319"/>
      <c r="J15" s="319"/>
      <c r="K15" s="317"/>
    </row>
    <row r="16" spans="2:11" ht="15" customHeight="1">
      <c r="B16" s="320"/>
      <c r="C16" s="322"/>
      <c r="D16" s="322"/>
      <c r="E16" s="323" t="s">
        <v>81</v>
      </c>
      <c r="F16" s="319" t="s">
        <v>610</v>
      </c>
      <c r="G16" s="319"/>
      <c r="H16" s="319"/>
      <c r="I16" s="319"/>
      <c r="J16" s="319"/>
      <c r="K16" s="317"/>
    </row>
    <row r="17" spans="2:11" ht="15" customHeight="1">
      <c r="B17" s="320"/>
      <c r="C17" s="322"/>
      <c r="D17" s="322"/>
      <c r="E17" s="323" t="s">
        <v>611</v>
      </c>
      <c r="F17" s="319" t="s">
        <v>612</v>
      </c>
      <c r="G17" s="319"/>
      <c r="H17" s="319"/>
      <c r="I17" s="319"/>
      <c r="J17" s="319"/>
      <c r="K17" s="317"/>
    </row>
    <row r="18" spans="2:11" ht="15" customHeight="1">
      <c r="B18" s="320"/>
      <c r="C18" s="322"/>
      <c r="D18" s="322"/>
      <c r="E18" s="323" t="s">
        <v>613</v>
      </c>
      <c r="F18" s="319" t="s">
        <v>614</v>
      </c>
      <c r="G18" s="319"/>
      <c r="H18" s="319"/>
      <c r="I18" s="319"/>
      <c r="J18" s="319"/>
      <c r="K18" s="317"/>
    </row>
    <row r="19" spans="2:11" ht="15" customHeight="1">
      <c r="B19" s="320"/>
      <c r="C19" s="322"/>
      <c r="D19" s="322"/>
      <c r="E19" s="323" t="s">
        <v>615</v>
      </c>
      <c r="F19" s="319" t="s">
        <v>616</v>
      </c>
      <c r="G19" s="319"/>
      <c r="H19" s="319"/>
      <c r="I19" s="319"/>
      <c r="J19" s="319"/>
      <c r="K19" s="317"/>
    </row>
    <row r="20" spans="2:11" ht="15" customHeight="1">
      <c r="B20" s="320"/>
      <c r="C20" s="322"/>
      <c r="D20" s="322"/>
      <c r="E20" s="323" t="s">
        <v>87</v>
      </c>
      <c r="F20" s="319" t="s">
        <v>617</v>
      </c>
      <c r="G20" s="319"/>
      <c r="H20" s="319"/>
      <c r="I20" s="319"/>
      <c r="J20" s="319"/>
      <c r="K20" s="317"/>
    </row>
    <row r="21" spans="2:11" ht="15" customHeight="1">
      <c r="B21" s="320"/>
      <c r="C21" s="322"/>
      <c r="D21" s="322"/>
      <c r="E21" s="323" t="s">
        <v>618</v>
      </c>
      <c r="F21" s="319" t="s">
        <v>619</v>
      </c>
      <c r="G21" s="319"/>
      <c r="H21" s="319"/>
      <c r="I21" s="319"/>
      <c r="J21" s="319"/>
      <c r="K21" s="317"/>
    </row>
    <row r="22" spans="2:11" ht="12.75" customHeight="1">
      <c r="B22" s="320"/>
      <c r="C22" s="322"/>
      <c r="D22" s="322"/>
      <c r="E22" s="322"/>
      <c r="F22" s="322"/>
      <c r="G22" s="322"/>
      <c r="H22" s="322"/>
      <c r="I22" s="322"/>
      <c r="J22" s="322"/>
      <c r="K22" s="317"/>
    </row>
    <row r="23" spans="2:11" ht="15" customHeight="1">
      <c r="B23" s="320"/>
      <c r="C23" s="319" t="s">
        <v>620</v>
      </c>
      <c r="D23" s="319"/>
      <c r="E23" s="319"/>
      <c r="F23" s="319"/>
      <c r="G23" s="319"/>
      <c r="H23" s="319"/>
      <c r="I23" s="319"/>
      <c r="J23" s="319"/>
      <c r="K23" s="317"/>
    </row>
    <row r="24" spans="2:11" ht="15" customHeight="1">
      <c r="B24" s="320"/>
      <c r="C24" s="319" t="s">
        <v>621</v>
      </c>
      <c r="D24" s="319"/>
      <c r="E24" s="319"/>
      <c r="F24" s="319"/>
      <c r="G24" s="319"/>
      <c r="H24" s="319"/>
      <c r="I24" s="319"/>
      <c r="J24" s="319"/>
      <c r="K24" s="317"/>
    </row>
    <row r="25" spans="2:11" ht="15" customHeight="1">
      <c r="B25" s="320"/>
      <c r="C25" s="321"/>
      <c r="D25" s="319" t="s">
        <v>622</v>
      </c>
      <c r="E25" s="319"/>
      <c r="F25" s="319"/>
      <c r="G25" s="319"/>
      <c r="H25" s="319"/>
      <c r="I25" s="319"/>
      <c r="J25" s="319"/>
      <c r="K25" s="317"/>
    </row>
    <row r="26" spans="2:11" ht="15" customHeight="1">
      <c r="B26" s="320"/>
      <c r="C26" s="322"/>
      <c r="D26" s="319" t="s">
        <v>623</v>
      </c>
      <c r="E26" s="319"/>
      <c r="F26" s="319"/>
      <c r="G26" s="319"/>
      <c r="H26" s="319"/>
      <c r="I26" s="319"/>
      <c r="J26" s="319"/>
      <c r="K26" s="317"/>
    </row>
    <row r="27" spans="2:11" ht="12.75" customHeight="1">
      <c r="B27" s="320"/>
      <c r="C27" s="322"/>
      <c r="D27" s="322"/>
      <c r="E27" s="322"/>
      <c r="F27" s="322"/>
      <c r="G27" s="322"/>
      <c r="H27" s="322"/>
      <c r="I27" s="322"/>
      <c r="J27" s="322"/>
      <c r="K27" s="317"/>
    </row>
    <row r="28" spans="2:11" ht="15" customHeight="1">
      <c r="B28" s="320"/>
      <c r="C28" s="322"/>
      <c r="D28" s="319" t="s">
        <v>624</v>
      </c>
      <c r="E28" s="319"/>
      <c r="F28" s="319"/>
      <c r="G28" s="319"/>
      <c r="H28" s="319"/>
      <c r="I28" s="319"/>
      <c r="J28" s="319"/>
      <c r="K28" s="317"/>
    </row>
    <row r="29" spans="2:11" ht="15" customHeight="1">
      <c r="B29" s="320"/>
      <c r="C29" s="322"/>
      <c r="D29" s="319" t="s">
        <v>625</v>
      </c>
      <c r="E29" s="319"/>
      <c r="F29" s="319"/>
      <c r="G29" s="319"/>
      <c r="H29" s="319"/>
      <c r="I29" s="319"/>
      <c r="J29" s="319"/>
      <c r="K29" s="317"/>
    </row>
    <row r="30" spans="2:11" ht="12.75" customHeight="1">
      <c r="B30" s="320"/>
      <c r="C30" s="322"/>
      <c r="D30" s="322"/>
      <c r="E30" s="322"/>
      <c r="F30" s="322"/>
      <c r="G30" s="322"/>
      <c r="H30" s="322"/>
      <c r="I30" s="322"/>
      <c r="J30" s="322"/>
      <c r="K30" s="317"/>
    </row>
    <row r="31" spans="2:11" ht="15" customHeight="1">
      <c r="B31" s="320"/>
      <c r="C31" s="322"/>
      <c r="D31" s="319" t="s">
        <v>626</v>
      </c>
      <c r="E31" s="319"/>
      <c r="F31" s="319"/>
      <c r="G31" s="319"/>
      <c r="H31" s="319"/>
      <c r="I31" s="319"/>
      <c r="J31" s="319"/>
      <c r="K31" s="317"/>
    </row>
    <row r="32" spans="2:11" ht="15" customHeight="1">
      <c r="B32" s="320"/>
      <c r="C32" s="322"/>
      <c r="D32" s="319" t="s">
        <v>627</v>
      </c>
      <c r="E32" s="319"/>
      <c r="F32" s="319"/>
      <c r="G32" s="319"/>
      <c r="H32" s="319"/>
      <c r="I32" s="319"/>
      <c r="J32" s="319"/>
      <c r="K32" s="317"/>
    </row>
    <row r="33" spans="2:11" ht="15" customHeight="1">
      <c r="B33" s="320"/>
      <c r="C33" s="322"/>
      <c r="D33" s="319" t="s">
        <v>628</v>
      </c>
      <c r="E33" s="319"/>
      <c r="F33" s="319"/>
      <c r="G33" s="319"/>
      <c r="H33" s="319"/>
      <c r="I33" s="319"/>
      <c r="J33" s="319"/>
      <c r="K33" s="317"/>
    </row>
    <row r="34" spans="2:11" ht="15" customHeight="1">
      <c r="B34" s="320"/>
      <c r="C34" s="322"/>
      <c r="D34" s="321"/>
      <c r="E34" s="324" t="s">
        <v>105</v>
      </c>
      <c r="F34" s="321"/>
      <c r="G34" s="319" t="s">
        <v>629</v>
      </c>
      <c r="H34" s="319"/>
      <c r="I34" s="319"/>
      <c r="J34" s="319"/>
      <c r="K34" s="317"/>
    </row>
    <row r="35" spans="2:11" ht="30.75" customHeight="1">
      <c r="B35" s="320"/>
      <c r="C35" s="322"/>
      <c r="D35" s="321"/>
      <c r="E35" s="324" t="s">
        <v>630</v>
      </c>
      <c r="F35" s="321"/>
      <c r="G35" s="319" t="s">
        <v>631</v>
      </c>
      <c r="H35" s="319"/>
      <c r="I35" s="319"/>
      <c r="J35" s="319"/>
      <c r="K35" s="317"/>
    </row>
    <row r="36" spans="2:11" ht="15" customHeight="1">
      <c r="B36" s="320"/>
      <c r="C36" s="322"/>
      <c r="D36" s="321"/>
      <c r="E36" s="324" t="s">
        <v>56</v>
      </c>
      <c r="F36" s="321"/>
      <c r="G36" s="319" t="s">
        <v>632</v>
      </c>
      <c r="H36" s="319"/>
      <c r="I36" s="319"/>
      <c r="J36" s="319"/>
      <c r="K36" s="317"/>
    </row>
    <row r="37" spans="2:11" ht="15" customHeight="1">
      <c r="B37" s="320"/>
      <c r="C37" s="322"/>
      <c r="D37" s="321"/>
      <c r="E37" s="324" t="s">
        <v>106</v>
      </c>
      <c r="F37" s="321"/>
      <c r="G37" s="319" t="s">
        <v>633</v>
      </c>
      <c r="H37" s="319"/>
      <c r="I37" s="319"/>
      <c r="J37" s="319"/>
      <c r="K37" s="317"/>
    </row>
    <row r="38" spans="2:11" ht="15" customHeight="1">
      <c r="B38" s="320"/>
      <c r="C38" s="322"/>
      <c r="D38" s="321"/>
      <c r="E38" s="324" t="s">
        <v>107</v>
      </c>
      <c r="F38" s="321"/>
      <c r="G38" s="319" t="s">
        <v>634</v>
      </c>
      <c r="H38" s="319"/>
      <c r="I38" s="319"/>
      <c r="J38" s="319"/>
      <c r="K38" s="317"/>
    </row>
    <row r="39" spans="2:11" ht="15" customHeight="1">
      <c r="B39" s="320"/>
      <c r="C39" s="322"/>
      <c r="D39" s="321"/>
      <c r="E39" s="324" t="s">
        <v>108</v>
      </c>
      <c r="F39" s="321"/>
      <c r="G39" s="319" t="s">
        <v>635</v>
      </c>
      <c r="H39" s="319"/>
      <c r="I39" s="319"/>
      <c r="J39" s="319"/>
      <c r="K39" s="317"/>
    </row>
    <row r="40" spans="2:11" ht="15" customHeight="1">
      <c r="B40" s="320"/>
      <c r="C40" s="322"/>
      <c r="D40" s="321"/>
      <c r="E40" s="324" t="s">
        <v>636</v>
      </c>
      <c r="F40" s="321"/>
      <c r="G40" s="319" t="s">
        <v>637</v>
      </c>
      <c r="H40" s="319"/>
      <c r="I40" s="319"/>
      <c r="J40" s="319"/>
      <c r="K40" s="317"/>
    </row>
    <row r="41" spans="2:11" ht="15" customHeight="1">
      <c r="B41" s="320"/>
      <c r="C41" s="322"/>
      <c r="D41" s="321"/>
      <c r="E41" s="324"/>
      <c r="F41" s="321"/>
      <c r="G41" s="319" t="s">
        <v>638</v>
      </c>
      <c r="H41" s="319"/>
      <c r="I41" s="319"/>
      <c r="J41" s="319"/>
      <c r="K41" s="317"/>
    </row>
    <row r="42" spans="2:11" ht="15" customHeight="1">
      <c r="B42" s="320"/>
      <c r="C42" s="322"/>
      <c r="D42" s="321"/>
      <c r="E42" s="324" t="s">
        <v>639</v>
      </c>
      <c r="F42" s="321"/>
      <c r="G42" s="319" t="s">
        <v>640</v>
      </c>
      <c r="H42" s="319"/>
      <c r="I42" s="319"/>
      <c r="J42" s="319"/>
      <c r="K42" s="317"/>
    </row>
    <row r="43" spans="2:11" ht="15" customHeight="1">
      <c r="B43" s="320"/>
      <c r="C43" s="322"/>
      <c r="D43" s="321"/>
      <c r="E43" s="324" t="s">
        <v>110</v>
      </c>
      <c r="F43" s="321"/>
      <c r="G43" s="319" t="s">
        <v>641</v>
      </c>
      <c r="H43" s="319"/>
      <c r="I43" s="319"/>
      <c r="J43" s="319"/>
      <c r="K43" s="317"/>
    </row>
    <row r="44" spans="2:11" ht="12.75" customHeight="1">
      <c r="B44" s="320"/>
      <c r="C44" s="322"/>
      <c r="D44" s="321"/>
      <c r="E44" s="321"/>
      <c r="F44" s="321"/>
      <c r="G44" s="321"/>
      <c r="H44" s="321"/>
      <c r="I44" s="321"/>
      <c r="J44" s="321"/>
      <c r="K44" s="317"/>
    </row>
    <row r="45" spans="2:11" ht="15" customHeight="1">
      <c r="B45" s="320"/>
      <c r="C45" s="322"/>
      <c r="D45" s="319" t="s">
        <v>642</v>
      </c>
      <c r="E45" s="319"/>
      <c r="F45" s="319"/>
      <c r="G45" s="319"/>
      <c r="H45" s="319"/>
      <c r="I45" s="319"/>
      <c r="J45" s="319"/>
      <c r="K45" s="317"/>
    </row>
    <row r="46" spans="2:11" ht="15" customHeight="1">
      <c r="B46" s="320"/>
      <c r="C46" s="322"/>
      <c r="D46" s="322"/>
      <c r="E46" s="319" t="s">
        <v>643</v>
      </c>
      <c r="F46" s="319"/>
      <c r="G46" s="319"/>
      <c r="H46" s="319"/>
      <c r="I46" s="319"/>
      <c r="J46" s="319"/>
      <c r="K46" s="317"/>
    </row>
    <row r="47" spans="2:11" ht="15" customHeight="1">
      <c r="B47" s="320"/>
      <c r="C47" s="322"/>
      <c r="D47" s="322"/>
      <c r="E47" s="319" t="s">
        <v>644</v>
      </c>
      <c r="F47" s="319"/>
      <c r="G47" s="319"/>
      <c r="H47" s="319"/>
      <c r="I47" s="319"/>
      <c r="J47" s="319"/>
      <c r="K47" s="317"/>
    </row>
    <row r="48" spans="2:11" ht="15" customHeight="1">
      <c r="B48" s="320"/>
      <c r="C48" s="322"/>
      <c r="D48" s="322"/>
      <c r="E48" s="319" t="s">
        <v>645</v>
      </c>
      <c r="F48" s="319"/>
      <c r="G48" s="319"/>
      <c r="H48" s="319"/>
      <c r="I48" s="319"/>
      <c r="J48" s="319"/>
      <c r="K48" s="317"/>
    </row>
    <row r="49" spans="2:11" ht="15" customHeight="1">
      <c r="B49" s="320"/>
      <c r="C49" s="322"/>
      <c r="D49" s="319" t="s">
        <v>646</v>
      </c>
      <c r="E49" s="319"/>
      <c r="F49" s="319"/>
      <c r="G49" s="319"/>
      <c r="H49" s="319"/>
      <c r="I49" s="319"/>
      <c r="J49" s="319"/>
      <c r="K49" s="317"/>
    </row>
    <row r="50" spans="2:11" ht="25.5" customHeight="1">
      <c r="B50" s="315"/>
      <c r="C50" s="316" t="s">
        <v>647</v>
      </c>
      <c r="D50" s="316"/>
      <c r="E50" s="316"/>
      <c r="F50" s="316"/>
      <c r="G50" s="316"/>
      <c r="H50" s="316"/>
      <c r="I50" s="316"/>
      <c r="J50" s="316"/>
      <c r="K50" s="317"/>
    </row>
    <row r="51" spans="2:11" ht="5.25" customHeight="1">
      <c r="B51" s="315"/>
      <c r="C51" s="318"/>
      <c r="D51" s="318"/>
      <c r="E51" s="318"/>
      <c r="F51" s="318"/>
      <c r="G51" s="318"/>
      <c r="H51" s="318"/>
      <c r="I51" s="318"/>
      <c r="J51" s="318"/>
      <c r="K51" s="317"/>
    </row>
    <row r="52" spans="2:11" ht="15" customHeight="1">
      <c r="B52" s="315"/>
      <c r="C52" s="319" t="s">
        <v>648</v>
      </c>
      <c r="D52" s="319"/>
      <c r="E52" s="319"/>
      <c r="F52" s="319"/>
      <c r="G52" s="319"/>
      <c r="H52" s="319"/>
      <c r="I52" s="319"/>
      <c r="J52" s="319"/>
      <c r="K52" s="317"/>
    </row>
    <row r="53" spans="2:11" ht="15" customHeight="1">
      <c r="B53" s="315"/>
      <c r="C53" s="319" t="s">
        <v>649</v>
      </c>
      <c r="D53" s="319"/>
      <c r="E53" s="319"/>
      <c r="F53" s="319"/>
      <c r="G53" s="319"/>
      <c r="H53" s="319"/>
      <c r="I53" s="319"/>
      <c r="J53" s="319"/>
      <c r="K53" s="317"/>
    </row>
    <row r="54" spans="2:11" ht="12.75" customHeight="1">
      <c r="B54" s="315"/>
      <c r="C54" s="321"/>
      <c r="D54" s="321"/>
      <c r="E54" s="321"/>
      <c r="F54" s="321"/>
      <c r="G54" s="321"/>
      <c r="H54" s="321"/>
      <c r="I54" s="321"/>
      <c r="J54" s="321"/>
      <c r="K54" s="317"/>
    </row>
    <row r="55" spans="2:11" ht="15" customHeight="1">
      <c r="B55" s="315"/>
      <c r="C55" s="319" t="s">
        <v>650</v>
      </c>
      <c r="D55" s="319"/>
      <c r="E55" s="319"/>
      <c r="F55" s="319"/>
      <c r="G55" s="319"/>
      <c r="H55" s="319"/>
      <c r="I55" s="319"/>
      <c r="J55" s="319"/>
      <c r="K55" s="317"/>
    </row>
    <row r="56" spans="2:11" ht="15" customHeight="1">
      <c r="B56" s="315"/>
      <c r="C56" s="322"/>
      <c r="D56" s="319" t="s">
        <v>651</v>
      </c>
      <c r="E56" s="319"/>
      <c r="F56" s="319"/>
      <c r="G56" s="319"/>
      <c r="H56" s="319"/>
      <c r="I56" s="319"/>
      <c r="J56" s="319"/>
      <c r="K56" s="317"/>
    </row>
    <row r="57" spans="2:11" ht="15" customHeight="1">
      <c r="B57" s="315"/>
      <c r="C57" s="322"/>
      <c r="D57" s="319" t="s">
        <v>652</v>
      </c>
      <c r="E57" s="319"/>
      <c r="F57" s="319"/>
      <c r="G57" s="319"/>
      <c r="H57" s="319"/>
      <c r="I57" s="319"/>
      <c r="J57" s="319"/>
      <c r="K57" s="317"/>
    </row>
    <row r="58" spans="2:11" ht="15" customHeight="1">
      <c r="B58" s="315"/>
      <c r="C58" s="322"/>
      <c r="D58" s="319" t="s">
        <v>653</v>
      </c>
      <c r="E58" s="319"/>
      <c r="F58" s="319"/>
      <c r="G58" s="319"/>
      <c r="H58" s="319"/>
      <c r="I58" s="319"/>
      <c r="J58" s="319"/>
      <c r="K58" s="317"/>
    </row>
    <row r="59" spans="2:11" ht="15" customHeight="1">
      <c r="B59" s="315"/>
      <c r="C59" s="322"/>
      <c r="D59" s="319" t="s">
        <v>654</v>
      </c>
      <c r="E59" s="319"/>
      <c r="F59" s="319"/>
      <c r="G59" s="319"/>
      <c r="H59" s="319"/>
      <c r="I59" s="319"/>
      <c r="J59" s="319"/>
      <c r="K59" s="317"/>
    </row>
    <row r="60" spans="2:11" ht="15" customHeight="1">
      <c r="B60" s="315"/>
      <c r="C60" s="322"/>
      <c r="D60" s="325" t="s">
        <v>655</v>
      </c>
      <c r="E60" s="325"/>
      <c r="F60" s="325"/>
      <c r="G60" s="325"/>
      <c r="H60" s="325"/>
      <c r="I60" s="325"/>
      <c r="J60" s="325"/>
      <c r="K60" s="317"/>
    </row>
    <row r="61" spans="2:11" ht="15" customHeight="1">
      <c r="B61" s="315"/>
      <c r="C61" s="322"/>
      <c r="D61" s="319" t="s">
        <v>656</v>
      </c>
      <c r="E61" s="319"/>
      <c r="F61" s="319"/>
      <c r="G61" s="319"/>
      <c r="H61" s="319"/>
      <c r="I61" s="319"/>
      <c r="J61" s="319"/>
      <c r="K61" s="317"/>
    </row>
    <row r="62" spans="2:11" ht="12.75" customHeight="1">
      <c r="B62" s="315"/>
      <c r="C62" s="322"/>
      <c r="D62" s="322"/>
      <c r="E62" s="326"/>
      <c r="F62" s="322"/>
      <c r="G62" s="322"/>
      <c r="H62" s="322"/>
      <c r="I62" s="322"/>
      <c r="J62" s="322"/>
      <c r="K62" s="317"/>
    </row>
    <row r="63" spans="2:11" ht="15" customHeight="1">
      <c r="B63" s="315"/>
      <c r="C63" s="322"/>
      <c r="D63" s="319" t="s">
        <v>657</v>
      </c>
      <c r="E63" s="319"/>
      <c r="F63" s="319"/>
      <c r="G63" s="319"/>
      <c r="H63" s="319"/>
      <c r="I63" s="319"/>
      <c r="J63" s="319"/>
      <c r="K63" s="317"/>
    </row>
    <row r="64" spans="2:11" ht="15" customHeight="1">
      <c r="B64" s="315"/>
      <c r="C64" s="322"/>
      <c r="D64" s="325" t="s">
        <v>658</v>
      </c>
      <c r="E64" s="325"/>
      <c r="F64" s="325"/>
      <c r="G64" s="325"/>
      <c r="H64" s="325"/>
      <c r="I64" s="325"/>
      <c r="J64" s="325"/>
      <c r="K64" s="317"/>
    </row>
    <row r="65" spans="2:11" ht="15" customHeight="1">
      <c r="B65" s="315"/>
      <c r="C65" s="322"/>
      <c r="D65" s="319" t="s">
        <v>659</v>
      </c>
      <c r="E65" s="319"/>
      <c r="F65" s="319"/>
      <c r="G65" s="319"/>
      <c r="H65" s="319"/>
      <c r="I65" s="319"/>
      <c r="J65" s="319"/>
      <c r="K65" s="317"/>
    </row>
    <row r="66" spans="2:11" ht="15" customHeight="1">
      <c r="B66" s="315"/>
      <c r="C66" s="322"/>
      <c r="D66" s="319" t="s">
        <v>660</v>
      </c>
      <c r="E66" s="319"/>
      <c r="F66" s="319"/>
      <c r="G66" s="319"/>
      <c r="H66" s="319"/>
      <c r="I66" s="319"/>
      <c r="J66" s="319"/>
      <c r="K66" s="317"/>
    </row>
    <row r="67" spans="2:11" ht="15" customHeight="1">
      <c r="B67" s="315"/>
      <c r="C67" s="322"/>
      <c r="D67" s="319" t="s">
        <v>661</v>
      </c>
      <c r="E67" s="319"/>
      <c r="F67" s="319"/>
      <c r="G67" s="319"/>
      <c r="H67" s="319"/>
      <c r="I67" s="319"/>
      <c r="J67" s="319"/>
      <c r="K67" s="317"/>
    </row>
    <row r="68" spans="2:11" ht="15" customHeight="1">
      <c r="B68" s="315"/>
      <c r="C68" s="322"/>
      <c r="D68" s="319" t="s">
        <v>662</v>
      </c>
      <c r="E68" s="319"/>
      <c r="F68" s="319"/>
      <c r="G68" s="319"/>
      <c r="H68" s="319"/>
      <c r="I68" s="319"/>
      <c r="J68" s="319"/>
      <c r="K68" s="317"/>
    </row>
    <row r="69" spans="2:11" ht="12.75" customHeight="1">
      <c r="B69" s="327"/>
      <c r="C69" s="328"/>
      <c r="D69" s="328"/>
      <c r="E69" s="328"/>
      <c r="F69" s="328"/>
      <c r="G69" s="328"/>
      <c r="H69" s="328"/>
      <c r="I69" s="328"/>
      <c r="J69" s="328"/>
      <c r="K69" s="329"/>
    </row>
    <row r="70" spans="2:11" ht="18.75" customHeight="1">
      <c r="B70" s="330"/>
      <c r="C70" s="330"/>
      <c r="D70" s="330"/>
      <c r="E70" s="330"/>
      <c r="F70" s="330"/>
      <c r="G70" s="330"/>
      <c r="H70" s="330"/>
      <c r="I70" s="330"/>
      <c r="J70" s="330"/>
      <c r="K70" s="331"/>
    </row>
    <row r="71" spans="2:11" ht="18.75" customHeight="1">
      <c r="B71" s="331"/>
      <c r="C71" s="331"/>
      <c r="D71" s="331"/>
      <c r="E71" s="331"/>
      <c r="F71" s="331"/>
      <c r="G71" s="331"/>
      <c r="H71" s="331"/>
      <c r="I71" s="331"/>
      <c r="J71" s="331"/>
      <c r="K71" s="331"/>
    </row>
    <row r="72" spans="2:11" ht="7.5" customHeight="1">
      <c r="B72" s="332"/>
      <c r="C72" s="333"/>
      <c r="D72" s="333"/>
      <c r="E72" s="333"/>
      <c r="F72" s="333"/>
      <c r="G72" s="333"/>
      <c r="H72" s="333"/>
      <c r="I72" s="333"/>
      <c r="J72" s="333"/>
      <c r="K72" s="334"/>
    </row>
    <row r="73" spans="2:11" ht="45" customHeight="1">
      <c r="B73" s="335"/>
      <c r="C73" s="336" t="s">
        <v>599</v>
      </c>
      <c r="D73" s="336"/>
      <c r="E73" s="336"/>
      <c r="F73" s="336"/>
      <c r="G73" s="336"/>
      <c r="H73" s="336"/>
      <c r="I73" s="336"/>
      <c r="J73" s="336"/>
      <c r="K73" s="337"/>
    </row>
    <row r="74" spans="2:11" ht="17.25" customHeight="1">
      <c r="B74" s="335"/>
      <c r="C74" s="338" t="s">
        <v>663</v>
      </c>
      <c r="D74" s="338"/>
      <c r="E74" s="338"/>
      <c r="F74" s="338" t="s">
        <v>664</v>
      </c>
      <c r="G74" s="339"/>
      <c r="H74" s="338" t="s">
        <v>106</v>
      </c>
      <c r="I74" s="338" t="s">
        <v>60</v>
      </c>
      <c r="J74" s="338" t="s">
        <v>665</v>
      </c>
      <c r="K74" s="337"/>
    </row>
    <row r="75" spans="2:11" ht="17.25" customHeight="1">
      <c r="B75" s="335"/>
      <c r="C75" s="340" t="s">
        <v>666</v>
      </c>
      <c r="D75" s="340"/>
      <c r="E75" s="340"/>
      <c r="F75" s="341" t="s">
        <v>667</v>
      </c>
      <c r="G75" s="342"/>
      <c r="H75" s="340"/>
      <c r="I75" s="340"/>
      <c r="J75" s="340" t="s">
        <v>668</v>
      </c>
      <c r="K75" s="337"/>
    </row>
    <row r="76" spans="2:11" ht="5.25" customHeight="1">
      <c r="B76" s="335"/>
      <c r="C76" s="343"/>
      <c r="D76" s="343"/>
      <c r="E76" s="343"/>
      <c r="F76" s="343"/>
      <c r="G76" s="344"/>
      <c r="H76" s="343"/>
      <c r="I76" s="343"/>
      <c r="J76" s="343"/>
      <c r="K76" s="337"/>
    </row>
    <row r="77" spans="2:11" ht="15" customHeight="1">
      <c r="B77" s="335"/>
      <c r="C77" s="324" t="s">
        <v>56</v>
      </c>
      <c r="D77" s="343"/>
      <c r="E77" s="343"/>
      <c r="F77" s="345" t="s">
        <v>669</v>
      </c>
      <c r="G77" s="344"/>
      <c r="H77" s="324" t="s">
        <v>670</v>
      </c>
      <c r="I77" s="324" t="s">
        <v>671</v>
      </c>
      <c r="J77" s="324">
        <v>20</v>
      </c>
      <c r="K77" s="337"/>
    </row>
    <row r="78" spans="2:11" ht="15" customHeight="1">
      <c r="B78" s="335"/>
      <c r="C78" s="324" t="s">
        <v>672</v>
      </c>
      <c r="D78" s="324"/>
      <c r="E78" s="324"/>
      <c r="F78" s="345" t="s">
        <v>669</v>
      </c>
      <c r="G78" s="344"/>
      <c r="H78" s="324" t="s">
        <v>673</v>
      </c>
      <c r="I78" s="324" t="s">
        <v>671</v>
      </c>
      <c r="J78" s="324">
        <v>120</v>
      </c>
      <c r="K78" s="337"/>
    </row>
    <row r="79" spans="2:11" ht="15" customHeight="1">
      <c r="B79" s="346"/>
      <c r="C79" s="324" t="s">
        <v>674</v>
      </c>
      <c r="D79" s="324"/>
      <c r="E79" s="324"/>
      <c r="F79" s="345" t="s">
        <v>675</v>
      </c>
      <c r="G79" s="344"/>
      <c r="H79" s="324" t="s">
        <v>676</v>
      </c>
      <c r="I79" s="324" t="s">
        <v>671</v>
      </c>
      <c r="J79" s="324">
        <v>50</v>
      </c>
      <c r="K79" s="337"/>
    </row>
    <row r="80" spans="2:11" ht="15" customHeight="1">
      <c r="B80" s="346"/>
      <c r="C80" s="324" t="s">
        <v>677</v>
      </c>
      <c r="D80" s="324"/>
      <c r="E80" s="324"/>
      <c r="F80" s="345" t="s">
        <v>669</v>
      </c>
      <c r="G80" s="344"/>
      <c r="H80" s="324" t="s">
        <v>678</v>
      </c>
      <c r="I80" s="324" t="s">
        <v>679</v>
      </c>
      <c r="J80" s="324"/>
      <c r="K80" s="337"/>
    </row>
    <row r="81" spans="2:11" ht="15" customHeight="1">
      <c r="B81" s="346"/>
      <c r="C81" s="347" t="s">
        <v>680</v>
      </c>
      <c r="D81" s="347"/>
      <c r="E81" s="347"/>
      <c r="F81" s="348" t="s">
        <v>675</v>
      </c>
      <c r="G81" s="347"/>
      <c r="H81" s="347" t="s">
        <v>681</v>
      </c>
      <c r="I81" s="347" t="s">
        <v>671</v>
      </c>
      <c r="J81" s="347">
        <v>15</v>
      </c>
      <c r="K81" s="337"/>
    </row>
    <row r="82" spans="2:11" ht="15" customHeight="1">
      <c r="B82" s="346"/>
      <c r="C82" s="347" t="s">
        <v>682</v>
      </c>
      <c r="D82" s="347"/>
      <c r="E82" s="347"/>
      <c r="F82" s="348" t="s">
        <v>675</v>
      </c>
      <c r="G82" s="347"/>
      <c r="H82" s="347" t="s">
        <v>683</v>
      </c>
      <c r="I82" s="347" t="s">
        <v>671</v>
      </c>
      <c r="J82" s="347">
        <v>15</v>
      </c>
      <c r="K82" s="337"/>
    </row>
    <row r="83" spans="2:11" ht="15" customHeight="1">
      <c r="B83" s="346"/>
      <c r="C83" s="347" t="s">
        <v>684</v>
      </c>
      <c r="D83" s="347"/>
      <c r="E83" s="347"/>
      <c r="F83" s="348" t="s">
        <v>675</v>
      </c>
      <c r="G83" s="347"/>
      <c r="H83" s="347" t="s">
        <v>685</v>
      </c>
      <c r="I83" s="347" t="s">
        <v>671</v>
      </c>
      <c r="J83" s="347">
        <v>20</v>
      </c>
      <c r="K83" s="337"/>
    </row>
    <row r="84" spans="2:11" ht="15" customHeight="1">
      <c r="B84" s="346"/>
      <c r="C84" s="347" t="s">
        <v>686</v>
      </c>
      <c r="D84" s="347"/>
      <c r="E84" s="347"/>
      <c r="F84" s="348" t="s">
        <v>675</v>
      </c>
      <c r="G84" s="347"/>
      <c r="H84" s="347" t="s">
        <v>687</v>
      </c>
      <c r="I84" s="347" t="s">
        <v>671</v>
      </c>
      <c r="J84" s="347">
        <v>20</v>
      </c>
      <c r="K84" s="337"/>
    </row>
    <row r="85" spans="2:11" ht="15" customHeight="1">
      <c r="B85" s="346"/>
      <c r="C85" s="324" t="s">
        <v>688</v>
      </c>
      <c r="D85" s="324"/>
      <c r="E85" s="324"/>
      <c r="F85" s="345" t="s">
        <v>675</v>
      </c>
      <c r="G85" s="344"/>
      <c r="H85" s="324" t="s">
        <v>689</v>
      </c>
      <c r="I85" s="324" t="s">
        <v>671</v>
      </c>
      <c r="J85" s="324">
        <v>50</v>
      </c>
      <c r="K85" s="337"/>
    </row>
    <row r="86" spans="2:11" ht="15" customHeight="1">
      <c r="B86" s="346"/>
      <c r="C86" s="324" t="s">
        <v>690</v>
      </c>
      <c r="D86" s="324"/>
      <c r="E86" s="324"/>
      <c r="F86" s="345" t="s">
        <v>675</v>
      </c>
      <c r="G86" s="344"/>
      <c r="H86" s="324" t="s">
        <v>691</v>
      </c>
      <c r="I86" s="324" t="s">
        <v>671</v>
      </c>
      <c r="J86" s="324">
        <v>20</v>
      </c>
      <c r="K86" s="337"/>
    </row>
    <row r="87" spans="2:11" ht="15" customHeight="1">
      <c r="B87" s="346"/>
      <c r="C87" s="324" t="s">
        <v>692</v>
      </c>
      <c r="D87" s="324"/>
      <c r="E87" s="324"/>
      <c r="F87" s="345" t="s">
        <v>675</v>
      </c>
      <c r="G87" s="344"/>
      <c r="H87" s="324" t="s">
        <v>693</v>
      </c>
      <c r="I87" s="324" t="s">
        <v>671</v>
      </c>
      <c r="J87" s="324">
        <v>20</v>
      </c>
      <c r="K87" s="337"/>
    </row>
    <row r="88" spans="2:11" ht="15" customHeight="1">
      <c r="B88" s="346"/>
      <c r="C88" s="324" t="s">
        <v>694</v>
      </c>
      <c r="D88" s="324"/>
      <c r="E88" s="324"/>
      <c r="F88" s="345" t="s">
        <v>675</v>
      </c>
      <c r="G88" s="344"/>
      <c r="H88" s="324" t="s">
        <v>695</v>
      </c>
      <c r="I88" s="324" t="s">
        <v>671</v>
      </c>
      <c r="J88" s="324">
        <v>50</v>
      </c>
      <c r="K88" s="337"/>
    </row>
    <row r="89" spans="2:11" ht="15" customHeight="1">
      <c r="B89" s="346"/>
      <c r="C89" s="324" t="s">
        <v>696</v>
      </c>
      <c r="D89" s="324"/>
      <c r="E89" s="324"/>
      <c r="F89" s="345" t="s">
        <v>675</v>
      </c>
      <c r="G89" s="344"/>
      <c r="H89" s="324" t="s">
        <v>696</v>
      </c>
      <c r="I89" s="324" t="s">
        <v>671</v>
      </c>
      <c r="J89" s="324">
        <v>50</v>
      </c>
      <c r="K89" s="337"/>
    </row>
    <row r="90" spans="2:11" ht="15" customHeight="1">
      <c r="B90" s="346"/>
      <c r="C90" s="324" t="s">
        <v>111</v>
      </c>
      <c r="D90" s="324"/>
      <c r="E90" s="324"/>
      <c r="F90" s="345" t="s">
        <v>675</v>
      </c>
      <c r="G90" s="344"/>
      <c r="H90" s="324" t="s">
        <v>697</v>
      </c>
      <c r="I90" s="324" t="s">
        <v>671</v>
      </c>
      <c r="J90" s="324">
        <v>255</v>
      </c>
      <c r="K90" s="337"/>
    </row>
    <row r="91" spans="2:11" ht="15" customHeight="1">
      <c r="B91" s="346"/>
      <c r="C91" s="324" t="s">
        <v>698</v>
      </c>
      <c r="D91" s="324"/>
      <c r="E91" s="324"/>
      <c r="F91" s="345" t="s">
        <v>669</v>
      </c>
      <c r="G91" s="344"/>
      <c r="H91" s="324" t="s">
        <v>699</v>
      </c>
      <c r="I91" s="324" t="s">
        <v>700</v>
      </c>
      <c r="J91" s="324"/>
      <c r="K91" s="337"/>
    </row>
    <row r="92" spans="2:11" ht="15" customHeight="1">
      <c r="B92" s="346"/>
      <c r="C92" s="324" t="s">
        <v>701</v>
      </c>
      <c r="D92" s="324"/>
      <c r="E92" s="324"/>
      <c r="F92" s="345" t="s">
        <v>669</v>
      </c>
      <c r="G92" s="344"/>
      <c r="H92" s="324" t="s">
        <v>702</v>
      </c>
      <c r="I92" s="324" t="s">
        <v>703</v>
      </c>
      <c r="J92" s="324"/>
      <c r="K92" s="337"/>
    </row>
    <row r="93" spans="2:11" ht="15" customHeight="1">
      <c r="B93" s="346"/>
      <c r="C93" s="324" t="s">
        <v>704</v>
      </c>
      <c r="D93" s="324"/>
      <c r="E93" s="324"/>
      <c r="F93" s="345" t="s">
        <v>669</v>
      </c>
      <c r="G93" s="344"/>
      <c r="H93" s="324" t="s">
        <v>704</v>
      </c>
      <c r="I93" s="324" t="s">
        <v>703</v>
      </c>
      <c r="J93" s="324"/>
      <c r="K93" s="337"/>
    </row>
    <row r="94" spans="2:11" ht="15" customHeight="1">
      <c r="B94" s="346"/>
      <c r="C94" s="324" t="s">
        <v>41</v>
      </c>
      <c r="D94" s="324"/>
      <c r="E94" s="324"/>
      <c r="F94" s="345" t="s">
        <v>669</v>
      </c>
      <c r="G94" s="344"/>
      <c r="H94" s="324" t="s">
        <v>705</v>
      </c>
      <c r="I94" s="324" t="s">
        <v>703</v>
      </c>
      <c r="J94" s="324"/>
      <c r="K94" s="337"/>
    </row>
    <row r="95" spans="2:11" ht="15" customHeight="1">
      <c r="B95" s="346"/>
      <c r="C95" s="324" t="s">
        <v>51</v>
      </c>
      <c r="D95" s="324"/>
      <c r="E95" s="324"/>
      <c r="F95" s="345" t="s">
        <v>669</v>
      </c>
      <c r="G95" s="344"/>
      <c r="H95" s="324" t="s">
        <v>706</v>
      </c>
      <c r="I95" s="324" t="s">
        <v>703</v>
      </c>
      <c r="J95" s="324"/>
      <c r="K95" s="337"/>
    </row>
    <row r="96" spans="2:11" ht="15" customHeight="1">
      <c r="B96" s="349"/>
      <c r="C96" s="350"/>
      <c r="D96" s="350"/>
      <c r="E96" s="350"/>
      <c r="F96" s="350"/>
      <c r="G96" s="350"/>
      <c r="H96" s="350"/>
      <c r="I96" s="350"/>
      <c r="J96" s="350"/>
      <c r="K96" s="351"/>
    </row>
    <row r="97" spans="2:11" ht="18.75" customHeight="1">
      <c r="B97" s="352"/>
      <c r="C97" s="353"/>
      <c r="D97" s="353"/>
      <c r="E97" s="353"/>
      <c r="F97" s="353"/>
      <c r="G97" s="353"/>
      <c r="H97" s="353"/>
      <c r="I97" s="353"/>
      <c r="J97" s="353"/>
      <c r="K97" s="352"/>
    </row>
    <row r="98" spans="2:11" ht="18.75" customHeight="1">
      <c r="B98" s="331"/>
      <c r="C98" s="331"/>
      <c r="D98" s="331"/>
      <c r="E98" s="331"/>
      <c r="F98" s="331"/>
      <c r="G98" s="331"/>
      <c r="H98" s="331"/>
      <c r="I98" s="331"/>
      <c r="J98" s="331"/>
      <c r="K98" s="331"/>
    </row>
    <row r="99" spans="2:11" ht="7.5" customHeight="1">
      <c r="B99" s="332"/>
      <c r="C99" s="333"/>
      <c r="D99" s="333"/>
      <c r="E99" s="333"/>
      <c r="F99" s="333"/>
      <c r="G99" s="333"/>
      <c r="H99" s="333"/>
      <c r="I99" s="333"/>
      <c r="J99" s="333"/>
      <c r="K99" s="334"/>
    </row>
    <row r="100" spans="2:11" ht="45" customHeight="1">
      <c r="B100" s="335"/>
      <c r="C100" s="336" t="s">
        <v>707</v>
      </c>
      <c r="D100" s="336"/>
      <c r="E100" s="336"/>
      <c r="F100" s="336"/>
      <c r="G100" s="336"/>
      <c r="H100" s="336"/>
      <c r="I100" s="336"/>
      <c r="J100" s="336"/>
      <c r="K100" s="337"/>
    </row>
    <row r="101" spans="2:11" ht="17.25" customHeight="1">
      <c r="B101" s="335"/>
      <c r="C101" s="338" t="s">
        <v>663</v>
      </c>
      <c r="D101" s="338"/>
      <c r="E101" s="338"/>
      <c r="F101" s="338" t="s">
        <v>664</v>
      </c>
      <c r="G101" s="339"/>
      <c r="H101" s="338" t="s">
        <v>106</v>
      </c>
      <c r="I101" s="338" t="s">
        <v>60</v>
      </c>
      <c r="J101" s="338" t="s">
        <v>665</v>
      </c>
      <c r="K101" s="337"/>
    </row>
    <row r="102" spans="2:11" ht="17.25" customHeight="1">
      <c r="B102" s="335"/>
      <c r="C102" s="340" t="s">
        <v>666</v>
      </c>
      <c r="D102" s="340"/>
      <c r="E102" s="340"/>
      <c r="F102" s="341" t="s">
        <v>667</v>
      </c>
      <c r="G102" s="342"/>
      <c r="H102" s="340"/>
      <c r="I102" s="340"/>
      <c r="J102" s="340" t="s">
        <v>668</v>
      </c>
      <c r="K102" s="337"/>
    </row>
    <row r="103" spans="2:11" ht="5.25" customHeight="1">
      <c r="B103" s="335"/>
      <c r="C103" s="338"/>
      <c r="D103" s="338"/>
      <c r="E103" s="338"/>
      <c r="F103" s="338"/>
      <c r="G103" s="354"/>
      <c r="H103" s="338"/>
      <c r="I103" s="338"/>
      <c r="J103" s="338"/>
      <c r="K103" s="337"/>
    </row>
    <row r="104" spans="2:11" ht="15" customHeight="1">
      <c r="B104" s="335"/>
      <c r="C104" s="324" t="s">
        <v>56</v>
      </c>
      <c r="D104" s="343"/>
      <c r="E104" s="343"/>
      <c r="F104" s="345" t="s">
        <v>669</v>
      </c>
      <c r="G104" s="354"/>
      <c r="H104" s="324" t="s">
        <v>708</v>
      </c>
      <c r="I104" s="324" t="s">
        <v>671</v>
      </c>
      <c r="J104" s="324">
        <v>20</v>
      </c>
      <c r="K104" s="337"/>
    </row>
    <row r="105" spans="2:11" ht="15" customHeight="1">
      <c r="B105" s="335"/>
      <c r="C105" s="324" t="s">
        <v>672</v>
      </c>
      <c r="D105" s="324"/>
      <c r="E105" s="324"/>
      <c r="F105" s="345" t="s">
        <v>669</v>
      </c>
      <c r="G105" s="324"/>
      <c r="H105" s="324" t="s">
        <v>708</v>
      </c>
      <c r="I105" s="324" t="s">
        <v>671</v>
      </c>
      <c r="J105" s="324">
        <v>120</v>
      </c>
      <c r="K105" s="337"/>
    </row>
    <row r="106" spans="2:11" ht="15" customHeight="1">
      <c r="B106" s="346"/>
      <c r="C106" s="324" t="s">
        <v>674</v>
      </c>
      <c r="D106" s="324"/>
      <c r="E106" s="324"/>
      <c r="F106" s="345" t="s">
        <v>675</v>
      </c>
      <c r="G106" s="324"/>
      <c r="H106" s="324" t="s">
        <v>708</v>
      </c>
      <c r="I106" s="324" t="s">
        <v>671</v>
      </c>
      <c r="J106" s="324">
        <v>50</v>
      </c>
      <c r="K106" s="337"/>
    </row>
    <row r="107" spans="2:11" ht="15" customHeight="1">
      <c r="B107" s="346"/>
      <c r="C107" s="324" t="s">
        <v>677</v>
      </c>
      <c r="D107" s="324"/>
      <c r="E107" s="324"/>
      <c r="F107" s="345" t="s">
        <v>669</v>
      </c>
      <c r="G107" s="324"/>
      <c r="H107" s="324" t="s">
        <v>708</v>
      </c>
      <c r="I107" s="324" t="s">
        <v>679</v>
      </c>
      <c r="J107" s="324"/>
      <c r="K107" s="337"/>
    </row>
    <row r="108" spans="2:11" ht="15" customHeight="1">
      <c r="B108" s="346"/>
      <c r="C108" s="324" t="s">
        <v>688</v>
      </c>
      <c r="D108" s="324"/>
      <c r="E108" s="324"/>
      <c r="F108" s="345" t="s">
        <v>675</v>
      </c>
      <c r="G108" s="324"/>
      <c r="H108" s="324" t="s">
        <v>708</v>
      </c>
      <c r="I108" s="324" t="s">
        <v>671</v>
      </c>
      <c r="J108" s="324">
        <v>50</v>
      </c>
      <c r="K108" s="337"/>
    </row>
    <row r="109" spans="2:11" ht="15" customHeight="1">
      <c r="B109" s="346"/>
      <c r="C109" s="324" t="s">
        <v>696</v>
      </c>
      <c r="D109" s="324"/>
      <c r="E109" s="324"/>
      <c r="F109" s="345" t="s">
        <v>675</v>
      </c>
      <c r="G109" s="324"/>
      <c r="H109" s="324" t="s">
        <v>708</v>
      </c>
      <c r="I109" s="324" t="s">
        <v>671</v>
      </c>
      <c r="J109" s="324">
        <v>50</v>
      </c>
      <c r="K109" s="337"/>
    </row>
    <row r="110" spans="2:11" ht="15" customHeight="1">
      <c r="B110" s="346"/>
      <c r="C110" s="324" t="s">
        <v>694</v>
      </c>
      <c r="D110" s="324"/>
      <c r="E110" s="324"/>
      <c r="F110" s="345" t="s">
        <v>675</v>
      </c>
      <c r="G110" s="324"/>
      <c r="H110" s="324" t="s">
        <v>708</v>
      </c>
      <c r="I110" s="324" t="s">
        <v>671</v>
      </c>
      <c r="J110" s="324">
        <v>50</v>
      </c>
      <c r="K110" s="337"/>
    </row>
    <row r="111" spans="2:11" ht="15" customHeight="1">
      <c r="B111" s="346"/>
      <c r="C111" s="324" t="s">
        <v>56</v>
      </c>
      <c r="D111" s="324"/>
      <c r="E111" s="324"/>
      <c r="F111" s="345" t="s">
        <v>669</v>
      </c>
      <c r="G111" s="324"/>
      <c r="H111" s="324" t="s">
        <v>709</v>
      </c>
      <c r="I111" s="324" t="s">
        <v>671</v>
      </c>
      <c r="J111" s="324">
        <v>20</v>
      </c>
      <c r="K111" s="337"/>
    </row>
    <row r="112" spans="2:11" ht="15" customHeight="1">
      <c r="B112" s="346"/>
      <c r="C112" s="324" t="s">
        <v>710</v>
      </c>
      <c r="D112" s="324"/>
      <c r="E112" s="324"/>
      <c r="F112" s="345" t="s">
        <v>669</v>
      </c>
      <c r="G112" s="324"/>
      <c r="H112" s="324" t="s">
        <v>711</v>
      </c>
      <c r="I112" s="324" t="s">
        <v>671</v>
      </c>
      <c r="J112" s="324">
        <v>120</v>
      </c>
      <c r="K112" s="337"/>
    </row>
    <row r="113" spans="2:11" ht="15" customHeight="1">
      <c r="B113" s="346"/>
      <c r="C113" s="324" t="s">
        <v>41</v>
      </c>
      <c r="D113" s="324"/>
      <c r="E113" s="324"/>
      <c r="F113" s="345" t="s">
        <v>669</v>
      </c>
      <c r="G113" s="324"/>
      <c r="H113" s="324" t="s">
        <v>712</v>
      </c>
      <c r="I113" s="324" t="s">
        <v>703</v>
      </c>
      <c r="J113" s="324"/>
      <c r="K113" s="337"/>
    </row>
    <row r="114" spans="2:11" ht="15" customHeight="1">
      <c r="B114" s="346"/>
      <c r="C114" s="324" t="s">
        <v>51</v>
      </c>
      <c r="D114" s="324"/>
      <c r="E114" s="324"/>
      <c r="F114" s="345" t="s">
        <v>669</v>
      </c>
      <c r="G114" s="324"/>
      <c r="H114" s="324" t="s">
        <v>713</v>
      </c>
      <c r="I114" s="324" t="s">
        <v>703</v>
      </c>
      <c r="J114" s="324"/>
      <c r="K114" s="337"/>
    </row>
    <row r="115" spans="2:11" ht="15" customHeight="1">
      <c r="B115" s="346"/>
      <c r="C115" s="324" t="s">
        <v>60</v>
      </c>
      <c r="D115" s="324"/>
      <c r="E115" s="324"/>
      <c r="F115" s="345" t="s">
        <v>669</v>
      </c>
      <c r="G115" s="324"/>
      <c r="H115" s="324" t="s">
        <v>714</v>
      </c>
      <c r="I115" s="324" t="s">
        <v>715</v>
      </c>
      <c r="J115" s="324"/>
      <c r="K115" s="337"/>
    </row>
    <row r="116" spans="2:11" ht="15" customHeight="1">
      <c r="B116" s="349"/>
      <c r="C116" s="355"/>
      <c r="D116" s="355"/>
      <c r="E116" s="355"/>
      <c r="F116" s="355"/>
      <c r="G116" s="355"/>
      <c r="H116" s="355"/>
      <c r="I116" s="355"/>
      <c r="J116" s="355"/>
      <c r="K116" s="351"/>
    </row>
    <row r="117" spans="2:11" ht="18.75" customHeight="1">
      <c r="B117" s="356"/>
      <c r="C117" s="321"/>
      <c r="D117" s="321"/>
      <c r="E117" s="321"/>
      <c r="F117" s="357"/>
      <c r="G117" s="321"/>
      <c r="H117" s="321"/>
      <c r="I117" s="321"/>
      <c r="J117" s="321"/>
      <c r="K117" s="356"/>
    </row>
    <row r="118" spans="2:11" ht="18.75" customHeight="1">
      <c r="B118" s="331"/>
      <c r="C118" s="331"/>
      <c r="D118" s="331"/>
      <c r="E118" s="331"/>
      <c r="F118" s="331"/>
      <c r="G118" s="331"/>
      <c r="H118" s="331"/>
      <c r="I118" s="331"/>
      <c r="J118" s="331"/>
      <c r="K118" s="331"/>
    </row>
    <row r="119" spans="2:11" ht="7.5" customHeight="1">
      <c r="B119" s="358"/>
      <c r="C119" s="359"/>
      <c r="D119" s="359"/>
      <c r="E119" s="359"/>
      <c r="F119" s="359"/>
      <c r="G119" s="359"/>
      <c r="H119" s="359"/>
      <c r="I119" s="359"/>
      <c r="J119" s="359"/>
      <c r="K119" s="360"/>
    </row>
    <row r="120" spans="2:11" ht="45" customHeight="1">
      <c r="B120" s="361"/>
      <c r="C120" s="312" t="s">
        <v>716</v>
      </c>
      <c r="D120" s="312"/>
      <c r="E120" s="312"/>
      <c r="F120" s="312"/>
      <c r="G120" s="312"/>
      <c r="H120" s="312"/>
      <c r="I120" s="312"/>
      <c r="J120" s="312"/>
      <c r="K120" s="362"/>
    </row>
    <row r="121" spans="2:11" ht="17.25" customHeight="1">
      <c r="B121" s="363"/>
      <c r="C121" s="338" t="s">
        <v>663</v>
      </c>
      <c r="D121" s="338"/>
      <c r="E121" s="338"/>
      <c r="F121" s="338" t="s">
        <v>664</v>
      </c>
      <c r="G121" s="339"/>
      <c r="H121" s="338" t="s">
        <v>106</v>
      </c>
      <c r="I121" s="338" t="s">
        <v>60</v>
      </c>
      <c r="J121" s="338" t="s">
        <v>665</v>
      </c>
      <c r="K121" s="364"/>
    </row>
    <row r="122" spans="2:11" ht="17.25" customHeight="1">
      <c r="B122" s="363"/>
      <c r="C122" s="340" t="s">
        <v>666</v>
      </c>
      <c r="D122" s="340"/>
      <c r="E122" s="340"/>
      <c r="F122" s="341" t="s">
        <v>667</v>
      </c>
      <c r="G122" s="342"/>
      <c r="H122" s="340"/>
      <c r="I122" s="340"/>
      <c r="J122" s="340" t="s">
        <v>668</v>
      </c>
      <c r="K122" s="364"/>
    </row>
    <row r="123" spans="2:11" ht="5.25" customHeight="1">
      <c r="B123" s="365"/>
      <c r="C123" s="343"/>
      <c r="D123" s="343"/>
      <c r="E123" s="343"/>
      <c r="F123" s="343"/>
      <c r="G123" s="324"/>
      <c r="H123" s="343"/>
      <c r="I123" s="343"/>
      <c r="J123" s="343"/>
      <c r="K123" s="366"/>
    </row>
    <row r="124" spans="2:11" ht="15" customHeight="1">
      <c r="B124" s="365"/>
      <c r="C124" s="324" t="s">
        <v>672</v>
      </c>
      <c r="D124" s="343"/>
      <c r="E124" s="343"/>
      <c r="F124" s="345" t="s">
        <v>669</v>
      </c>
      <c r="G124" s="324"/>
      <c r="H124" s="324" t="s">
        <v>708</v>
      </c>
      <c r="I124" s="324" t="s">
        <v>671</v>
      </c>
      <c r="J124" s="324">
        <v>120</v>
      </c>
      <c r="K124" s="367"/>
    </row>
    <row r="125" spans="2:11" ht="15" customHeight="1">
      <c r="B125" s="365"/>
      <c r="C125" s="324" t="s">
        <v>717</v>
      </c>
      <c r="D125" s="324"/>
      <c r="E125" s="324"/>
      <c r="F125" s="345" t="s">
        <v>669</v>
      </c>
      <c r="G125" s="324"/>
      <c r="H125" s="324" t="s">
        <v>718</v>
      </c>
      <c r="I125" s="324" t="s">
        <v>671</v>
      </c>
      <c r="J125" s="324" t="s">
        <v>719</v>
      </c>
      <c r="K125" s="367"/>
    </row>
    <row r="126" spans="2:11" ht="15" customHeight="1">
      <c r="B126" s="365"/>
      <c r="C126" s="324" t="s">
        <v>618</v>
      </c>
      <c r="D126" s="324"/>
      <c r="E126" s="324"/>
      <c r="F126" s="345" t="s">
        <v>669</v>
      </c>
      <c r="G126" s="324"/>
      <c r="H126" s="324" t="s">
        <v>720</v>
      </c>
      <c r="I126" s="324" t="s">
        <v>671</v>
      </c>
      <c r="J126" s="324" t="s">
        <v>719</v>
      </c>
      <c r="K126" s="367"/>
    </row>
    <row r="127" spans="2:11" ht="15" customHeight="1">
      <c r="B127" s="365"/>
      <c r="C127" s="324" t="s">
        <v>680</v>
      </c>
      <c r="D127" s="324"/>
      <c r="E127" s="324"/>
      <c r="F127" s="345" t="s">
        <v>675</v>
      </c>
      <c r="G127" s="324"/>
      <c r="H127" s="324" t="s">
        <v>681</v>
      </c>
      <c r="I127" s="324" t="s">
        <v>671</v>
      </c>
      <c r="J127" s="324">
        <v>15</v>
      </c>
      <c r="K127" s="367"/>
    </row>
    <row r="128" spans="2:11" ht="15" customHeight="1">
      <c r="B128" s="365"/>
      <c r="C128" s="347" t="s">
        <v>682</v>
      </c>
      <c r="D128" s="347"/>
      <c r="E128" s="347"/>
      <c r="F128" s="348" t="s">
        <v>675</v>
      </c>
      <c r="G128" s="347"/>
      <c r="H128" s="347" t="s">
        <v>683</v>
      </c>
      <c r="I128" s="347" t="s">
        <v>671</v>
      </c>
      <c r="J128" s="347">
        <v>15</v>
      </c>
      <c r="K128" s="367"/>
    </row>
    <row r="129" spans="2:11" ht="15" customHeight="1">
      <c r="B129" s="365"/>
      <c r="C129" s="347" t="s">
        <v>684</v>
      </c>
      <c r="D129" s="347"/>
      <c r="E129" s="347"/>
      <c r="F129" s="348" t="s">
        <v>675</v>
      </c>
      <c r="G129" s="347"/>
      <c r="H129" s="347" t="s">
        <v>685</v>
      </c>
      <c r="I129" s="347" t="s">
        <v>671</v>
      </c>
      <c r="J129" s="347">
        <v>20</v>
      </c>
      <c r="K129" s="367"/>
    </row>
    <row r="130" spans="2:11" ht="15" customHeight="1">
      <c r="B130" s="365"/>
      <c r="C130" s="347" t="s">
        <v>686</v>
      </c>
      <c r="D130" s="347"/>
      <c r="E130" s="347"/>
      <c r="F130" s="348" t="s">
        <v>675</v>
      </c>
      <c r="G130" s="347"/>
      <c r="H130" s="347" t="s">
        <v>687</v>
      </c>
      <c r="I130" s="347" t="s">
        <v>671</v>
      </c>
      <c r="J130" s="347">
        <v>20</v>
      </c>
      <c r="K130" s="367"/>
    </row>
    <row r="131" spans="2:11" ht="15" customHeight="1">
      <c r="B131" s="365"/>
      <c r="C131" s="324" t="s">
        <v>674</v>
      </c>
      <c r="D131" s="324"/>
      <c r="E131" s="324"/>
      <c r="F131" s="345" t="s">
        <v>675</v>
      </c>
      <c r="G131" s="324"/>
      <c r="H131" s="324" t="s">
        <v>708</v>
      </c>
      <c r="I131" s="324" t="s">
        <v>671</v>
      </c>
      <c r="J131" s="324">
        <v>50</v>
      </c>
      <c r="K131" s="367"/>
    </row>
    <row r="132" spans="2:11" ht="15" customHeight="1">
      <c r="B132" s="365"/>
      <c r="C132" s="324" t="s">
        <v>688</v>
      </c>
      <c r="D132" s="324"/>
      <c r="E132" s="324"/>
      <c r="F132" s="345" t="s">
        <v>675</v>
      </c>
      <c r="G132" s="324"/>
      <c r="H132" s="324" t="s">
        <v>708</v>
      </c>
      <c r="I132" s="324" t="s">
        <v>671</v>
      </c>
      <c r="J132" s="324">
        <v>50</v>
      </c>
      <c r="K132" s="367"/>
    </row>
    <row r="133" spans="2:11" ht="15" customHeight="1">
      <c r="B133" s="365"/>
      <c r="C133" s="324" t="s">
        <v>694</v>
      </c>
      <c r="D133" s="324"/>
      <c r="E133" s="324"/>
      <c r="F133" s="345" t="s">
        <v>675</v>
      </c>
      <c r="G133" s="324"/>
      <c r="H133" s="324" t="s">
        <v>708</v>
      </c>
      <c r="I133" s="324" t="s">
        <v>671</v>
      </c>
      <c r="J133" s="324">
        <v>50</v>
      </c>
      <c r="K133" s="367"/>
    </row>
    <row r="134" spans="2:11" ht="15" customHeight="1">
      <c r="B134" s="365"/>
      <c r="C134" s="324" t="s">
        <v>696</v>
      </c>
      <c r="D134" s="324"/>
      <c r="E134" s="324"/>
      <c r="F134" s="345" t="s">
        <v>675</v>
      </c>
      <c r="G134" s="324"/>
      <c r="H134" s="324" t="s">
        <v>708</v>
      </c>
      <c r="I134" s="324" t="s">
        <v>671</v>
      </c>
      <c r="J134" s="324">
        <v>50</v>
      </c>
      <c r="K134" s="367"/>
    </row>
    <row r="135" spans="2:11" ht="15" customHeight="1">
      <c r="B135" s="365"/>
      <c r="C135" s="324" t="s">
        <v>111</v>
      </c>
      <c r="D135" s="324"/>
      <c r="E135" s="324"/>
      <c r="F135" s="345" t="s">
        <v>675</v>
      </c>
      <c r="G135" s="324"/>
      <c r="H135" s="324" t="s">
        <v>721</v>
      </c>
      <c r="I135" s="324" t="s">
        <v>671</v>
      </c>
      <c r="J135" s="324">
        <v>255</v>
      </c>
      <c r="K135" s="367"/>
    </row>
    <row r="136" spans="2:11" ht="15" customHeight="1">
      <c r="B136" s="365"/>
      <c r="C136" s="324" t="s">
        <v>698</v>
      </c>
      <c r="D136" s="324"/>
      <c r="E136" s="324"/>
      <c r="F136" s="345" t="s">
        <v>669</v>
      </c>
      <c r="G136" s="324"/>
      <c r="H136" s="324" t="s">
        <v>722</v>
      </c>
      <c r="I136" s="324" t="s">
        <v>700</v>
      </c>
      <c r="J136" s="324"/>
      <c r="K136" s="367"/>
    </row>
    <row r="137" spans="2:11" ht="15" customHeight="1">
      <c r="B137" s="365"/>
      <c r="C137" s="324" t="s">
        <v>701</v>
      </c>
      <c r="D137" s="324"/>
      <c r="E137" s="324"/>
      <c r="F137" s="345" t="s">
        <v>669</v>
      </c>
      <c r="G137" s="324"/>
      <c r="H137" s="324" t="s">
        <v>723</v>
      </c>
      <c r="I137" s="324" t="s">
        <v>703</v>
      </c>
      <c r="J137" s="324"/>
      <c r="K137" s="367"/>
    </row>
    <row r="138" spans="2:11" ht="15" customHeight="1">
      <c r="B138" s="365"/>
      <c r="C138" s="324" t="s">
        <v>704</v>
      </c>
      <c r="D138" s="324"/>
      <c r="E138" s="324"/>
      <c r="F138" s="345" t="s">
        <v>669</v>
      </c>
      <c r="G138" s="324"/>
      <c r="H138" s="324" t="s">
        <v>704</v>
      </c>
      <c r="I138" s="324" t="s">
        <v>703</v>
      </c>
      <c r="J138" s="324"/>
      <c r="K138" s="367"/>
    </row>
    <row r="139" spans="2:11" ht="15" customHeight="1">
      <c r="B139" s="365"/>
      <c r="C139" s="324" t="s">
        <v>41</v>
      </c>
      <c r="D139" s="324"/>
      <c r="E139" s="324"/>
      <c r="F139" s="345" t="s">
        <v>669</v>
      </c>
      <c r="G139" s="324"/>
      <c r="H139" s="324" t="s">
        <v>724</v>
      </c>
      <c r="I139" s="324" t="s">
        <v>703</v>
      </c>
      <c r="J139" s="324"/>
      <c r="K139" s="367"/>
    </row>
    <row r="140" spans="2:11" ht="15" customHeight="1">
      <c r="B140" s="365"/>
      <c r="C140" s="324" t="s">
        <v>725</v>
      </c>
      <c r="D140" s="324"/>
      <c r="E140" s="324"/>
      <c r="F140" s="345" t="s">
        <v>669</v>
      </c>
      <c r="G140" s="324"/>
      <c r="H140" s="324" t="s">
        <v>726</v>
      </c>
      <c r="I140" s="324" t="s">
        <v>703</v>
      </c>
      <c r="J140" s="324"/>
      <c r="K140" s="367"/>
    </row>
    <row r="141" spans="2:11" ht="15" customHeight="1">
      <c r="B141" s="368"/>
      <c r="C141" s="369"/>
      <c r="D141" s="369"/>
      <c r="E141" s="369"/>
      <c r="F141" s="369"/>
      <c r="G141" s="369"/>
      <c r="H141" s="369"/>
      <c r="I141" s="369"/>
      <c r="J141" s="369"/>
      <c r="K141" s="370"/>
    </row>
    <row r="142" spans="2:11" ht="18.75" customHeight="1">
      <c r="B142" s="321"/>
      <c r="C142" s="321"/>
      <c r="D142" s="321"/>
      <c r="E142" s="321"/>
      <c r="F142" s="357"/>
      <c r="G142" s="321"/>
      <c r="H142" s="321"/>
      <c r="I142" s="321"/>
      <c r="J142" s="321"/>
      <c r="K142" s="321"/>
    </row>
    <row r="143" spans="2:11" ht="18.75" customHeight="1">
      <c r="B143" s="331"/>
      <c r="C143" s="331"/>
      <c r="D143" s="331"/>
      <c r="E143" s="331"/>
      <c r="F143" s="331"/>
      <c r="G143" s="331"/>
      <c r="H143" s="331"/>
      <c r="I143" s="331"/>
      <c r="J143" s="331"/>
      <c r="K143" s="331"/>
    </row>
    <row r="144" spans="2:11" ht="7.5" customHeight="1">
      <c r="B144" s="332"/>
      <c r="C144" s="333"/>
      <c r="D144" s="333"/>
      <c r="E144" s="333"/>
      <c r="F144" s="333"/>
      <c r="G144" s="333"/>
      <c r="H144" s="333"/>
      <c r="I144" s="333"/>
      <c r="J144" s="333"/>
      <c r="K144" s="334"/>
    </row>
    <row r="145" spans="2:11" ht="45" customHeight="1">
      <c r="B145" s="335"/>
      <c r="C145" s="336" t="s">
        <v>727</v>
      </c>
      <c r="D145" s="336"/>
      <c r="E145" s="336"/>
      <c r="F145" s="336"/>
      <c r="G145" s="336"/>
      <c r="H145" s="336"/>
      <c r="I145" s="336"/>
      <c r="J145" s="336"/>
      <c r="K145" s="337"/>
    </row>
    <row r="146" spans="2:11" ht="17.25" customHeight="1">
      <c r="B146" s="335"/>
      <c r="C146" s="338" t="s">
        <v>663</v>
      </c>
      <c r="D146" s="338"/>
      <c r="E146" s="338"/>
      <c r="F146" s="338" t="s">
        <v>664</v>
      </c>
      <c r="G146" s="339"/>
      <c r="H146" s="338" t="s">
        <v>106</v>
      </c>
      <c r="I146" s="338" t="s">
        <v>60</v>
      </c>
      <c r="J146" s="338" t="s">
        <v>665</v>
      </c>
      <c r="K146" s="337"/>
    </row>
    <row r="147" spans="2:11" ht="17.25" customHeight="1">
      <c r="B147" s="335"/>
      <c r="C147" s="340" t="s">
        <v>666</v>
      </c>
      <c r="D147" s="340"/>
      <c r="E147" s="340"/>
      <c r="F147" s="341" t="s">
        <v>667</v>
      </c>
      <c r="G147" s="342"/>
      <c r="H147" s="340"/>
      <c r="I147" s="340"/>
      <c r="J147" s="340" t="s">
        <v>668</v>
      </c>
      <c r="K147" s="337"/>
    </row>
    <row r="148" spans="2:11" ht="5.25" customHeight="1">
      <c r="B148" s="346"/>
      <c r="C148" s="343"/>
      <c r="D148" s="343"/>
      <c r="E148" s="343"/>
      <c r="F148" s="343"/>
      <c r="G148" s="344"/>
      <c r="H148" s="343"/>
      <c r="I148" s="343"/>
      <c r="J148" s="343"/>
      <c r="K148" s="367"/>
    </row>
    <row r="149" spans="2:11" ht="15" customHeight="1">
      <c r="B149" s="346"/>
      <c r="C149" s="371" t="s">
        <v>672</v>
      </c>
      <c r="D149" s="324"/>
      <c r="E149" s="324"/>
      <c r="F149" s="372" t="s">
        <v>669</v>
      </c>
      <c r="G149" s="324"/>
      <c r="H149" s="371" t="s">
        <v>708</v>
      </c>
      <c r="I149" s="371" t="s">
        <v>671</v>
      </c>
      <c r="J149" s="371">
        <v>120</v>
      </c>
      <c r="K149" s="367"/>
    </row>
    <row r="150" spans="2:11" ht="15" customHeight="1">
      <c r="B150" s="346"/>
      <c r="C150" s="371" t="s">
        <v>717</v>
      </c>
      <c r="D150" s="324"/>
      <c r="E150" s="324"/>
      <c r="F150" s="372" t="s">
        <v>669</v>
      </c>
      <c r="G150" s="324"/>
      <c r="H150" s="371" t="s">
        <v>728</v>
      </c>
      <c r="I150" s="371" t="s">
        <v>671</v>
      </c>
      <c r="J150" s="371" t="s">
        <v>719</v>
      </c>
      <c r="K150" s="367"/>
    </row>
    <row r="151" spans="2:11" ht="15" customHeight="1">
      <c r="B151" s="346"/>
      <c r="C151" s="371" t="s">
        <v>618</v>
      </c>
      <c r="D151" s="324"/>
      <c r="E151" s="324"/>
      <c r="F151" s="372" t="s">
        <v>669</v>
      </c>
      <c r="G151" s="324"/>
      <c r="H151" s="371" t="s">
        <v>729</v>
      </c>
      <c r="I151" s="371" t="s">
        <v>671</v>
      </c>
      <c r="J151" s="371" t="s">
        <v>719</v>
      </c>
      <c r="K151" s="367"/>
    </row>
    <row r="152" spans="2:11" ht="15" customHeight="1">
      <c r="B152" s="346"/>
      <c r="C152" s="371" t="s">
        <v>674</v>
      </c>
      <c r="D152" s="324"/>
      <c r="E152" s="324"/>
      <c r="F152" s="372" t="s">
        <v>675</v>
      </c>
      <c r="G152" s="324"/>
      <c r="H152" s="371" t="s">
        <v>708</v>
      </c>
      <c r="I152" s="371" t="s">
        <v>671</v>
      </c>
      <c r="J152" s="371">
        <v>50</v>
      </c>
      <c r="K152" s="367"/>
    </row>
    <row r="153" spans="2:11" ht="15" customHeight="1">
      <c r="B153" s="346"/>
      <c r="C153" s="371" t="s">
        <v>677</v>
      </c>
      <c r="D153" s="324"/>
      <c r="E153" s="324"/>
      <c r="F153" s="372" t="s">
        <v>669</v>
      </c>
      <c r="G153" s="324"/>
      <c r="H153" s="371" t="s">
        <v>708</v>
      </c>
      <c r="I153" s="371" t="s">
        <v>679</v>
      </c>
      <c r="J153" s="371"/>
      <c r="K153" s="367"/>
    </row>
    <row r="154" spans="2:11" ht="15" customHeight="1">
      <c r="B154" s="346"/>
      <c r="C154" s="371" t="s">
        <v>688</v>
      </c>
      <c r="D154" s="324"/>
      <c r="E154" s="324"/>
      <c r="F154" s="372" t="s">
        <v>675</v>
      </c>
      <c r="G154" s="324"/>
      <c r="H154" s="371" t="s">
        <v>708</v>
      </c>
      <c r="I154" s="371" t="s">
        <v>671</v>
      </c>
      <c r="J154" s="371">
        <v>50</v>
      </c>
      <c r="K154" s="367"/>
    </row>
    <row r="155" spans="2:11" ht="15" customHeight="1">
      <c r="B155" s="346"/>
      <c r="C155" s="371" t="s">
        <v>696</v>
      </c>
      <c r="D155" s="324"/>
      <c r="E155" s="324"/>
      <c r="F155" s="372" t="s">
        <v>675</v>
      </c>
      <c r="G155" s="324"/>
      <c r="H155" s="371" t="s">
        <v>708</v>
      </c>
      <c r="I155" s="371" t="s">
        <v>671</v>
      </c>
      <c r="J155" s="371">
        <v>50</v>
      </c>
      <c r="K155" s="367"/>
    </row>
    <row r="156" spans="2:11" ht="15" customHeight="1">
      <c r="B156" s="346"/>
      <c r="C156" s="371" t="s">
        <v>694</v>
      </c>
      <c r="D156" s="324"/>
      <c r="E156" s="324"/>
      <c r="F156" s="372" t="s">
        <v>675</v>
      </c>
      <c r="G156" s="324"/>
      <c r="H156" s="371" t="s">
        <v>708</v>
      </c>
      <c r="I156" s="371" t="s">
        <v>671</v>
      </c>
      <c r="J156" s="371">
        <v>50</v>
      </c>
      <c r="K156" s="367"/>
    </row>
    <row r="157" spans="2:11" ht="15" customHeight="1">
      <c r="B157" s="346"/>
      <c r="C157" s="371" t="s">
        <v>94</v>
      </c>
      <c r="D157" s="324"/>
      <c r="E157" s="324"/>
      <c r="F157" s="372" t="s">
        <v>669</v>
      </c>
      <c r="G157" s="324"/>
      <c r="H157" s="371" t="s">
        <v>730</v>
      </c>
      <c r="I157" s="371" t="s">
        <v>671</v>
      </c>
      <c r="J157" s="371" t="s">
        <v>731</v>
      </c>
      <c r="K157" s="367"/>
    </row>
    <row r="158" spans="2:11" ht="15" customHeight="1">
      <c r="B158" s="346"/>
      <c r="C158" s="371" t="s">
        <v>732</v>
      </c>
      <c r="D158" s="324"/>
      <c r="E158" s="324"/>
      <c r="F158" s="372" t="s">
        <v>669</v>
      </c>
      <c r="G158" s="324"/>
      <c r="H158" s="371" t="s">
        <v>733</v>
      </c>
      <c r="I158" s="371" t="s">
        <v>703</v>
      </c>
      <c r="J158" s="371"/>
      <c r="K158" s="367"/>
    </row>
    <row r="159" spans="2:11" ht="15" customHeight="1">
      <c r="B159" s="373"/>
      <c r="C159" s="355"/>
      <c r="D159" s="355"/>
      <c r="E159" s="355"/>
      <c r="F159" s="355"/>
      <c r="G159" s="355"/>
      <c r="H159" s="355"/>
      <c r="I159" s="355"/>
      <c r="J159" s="355"/>
      <c r="K159" s="374"/>
    </row>
    <row r="160" spans="2:11" ht="18.75" customHeight="1">
      <c r="B160" s="321"/>
      <c r="C160" s="324"/>
      <c r="D160" s="324"/>
      <c r="E160" s="324"/>
      <c r="F160" s="345"/>
      <c r="G160" s="324"/>
      <c r="H160" s="324"/>
      <c r="I160" s="324"/>
      <c r="J160" s="324"/>
      <c r="K160" s="321"/>
    </row>
    <row r="161" spans="2:11" ht="18.75" customHeight="1">
      <c r="B161" s="331"/>
      <c r="C161" s="331"/>
      <c r="D161" s="331"/>
      <c r="E161" s="331"/>
      <c r="F161" s="331"/>
      <c r="G161" s="331"/>
      <c r="H161" s="331"/>
      <c r="I161" s="331"/>
      <c r="J161" s="331"/>
      <c r="K161" s="331"/>
    </row>
    <row r="162" spans="2:11" ht="7.5" customHeight="1">
      <c r="B162" s="308"/>
      <c r="C162" s="309"/>
      <c r="D162" s="309"/>
      <c r="E162" s="309"/>
      <c r="F162" s="309"/>
      <c r="G162" s="309"/>
      <c r="H162" s="309"/>
      <c r="I162" s="309"/>
      <c r="J162" s="309"/>
      <c r="K162" s="310"/>
    </row>
    <row r="163" spans="2:11" ht="45" customHeight="1">
      <c r="B163" s="311"/>
      <c r="C163" s="312" t="s">
        <v>734</v>
      </c>
      <c r="D163" s="312"/>
      <c r="E163" s="312"/>
      <c r="F163" s="312"/>
      <c r="G163" s="312"/>
      <c r="H163" s="312"/>
      <c r="I163" s="312"/>
      <c r="J163" s="312"/>
      <c r="K163" s="313"/>
    </row>
    <row r="164" spans="2:11" ht="17.25" customHeight="1">
      <c r="B164" s="311"/>
      <c r="C164" s="338" t="s">
        <v>663</v>
      </c>
      <c r="D164" s="338"/>
      <c r="E164" s="338"/>
      <c r="F164" s="338" t="s">
        <v>664</v>
      </c>
      <c r="G164" s="375"/>
      <c r="H164" s="376" t="s">
        <v>106</v>
      </c>
      <c r="I164" s="376" t="s">
        <v>60</v>
      </c>
      <c r="J164" s="338" t="s">
        <v>665</v>
      </c>
      <c r="K164" s="313"/>
    </row>
    <row r="165" spans="2:11" ht="17.25" customHeight="1">
      <c r="B165" s="315"/>
      <c r="C165" s="340" t="s">
        <v>666</v>
      </c>
      <c r="D165" s="340"/>
      <c r="E165" s="340"/>
      <c r="F165" s="341" t="s">
        <v>667</v>
      </c>
      <c r="G165" s="377"/>
      <c r="H165" s="378"/>
      <c r="I165" s="378"/>
      <c r="J165" s="340" t="s">
        <v>668</v>
      </c>
      <c r="K165" s="317"/>
    </row>
    <row r="166" spans="2:11" ht="5.25" customHeight="1">
      <c r="B166" s="346"/>
      <c r="C166" s="343"/>
      <c r="D166" s="343"/>
      <c r="E166" s="343"/>
      <c r="F166" s="343"/>
      <c r="G166" s="344"/>
      <c r="H166" s="343"/>
      <c r="I166" s="343"/>
      <c r="J166" s="343"/>
      <c r="K166" s="367"/>
    </row>
    <row r="167" spans="2:11" ht="15" customHeight="1">
      <c r="B167" s="346"/>
      <c r="C167" s="324" t="s">
        <v>672</v>
      </c>
      <c r="D167" s="324"/>
      <c r="E167" s="324"/>
      <c r="F167" s="345" t="s">
        <v>669</v>
      </c>
      <c r="G167" s="324"/>
      <c r="H167" s="324" t="s">
        <v>708</v>
      </c>
      <c r="I167" s="324" t="s">
        <v>671</v>
      </c>
      <c r="J167" s="324">
        <v>120</v>
      </c>
      <c r="K167" s="367"/>
    </row>
    <row r="168" spans="2:11" ht="15" customHeight="1">
      <c r="B168" s="346"/>
      <c r="C168" s="324" t="s">
        <v>717</v>
      </c>
      <c r="D168" s="324"/>
      <c r="E168" s="324"/>
      <c r="F168" s="345" t="s">
        <v>669</v>
      </c>
      <c r="G168" s="324"/>
      <c r="H168" s="324" t="s">
        <v>718</v>
      </c>
      <c r="I168" s="324" t="s">
        <v>671</v>
      </c>
      <c r="J168" s="324" t="s">
        <v>719</v>
      </c>
      <c r="K168" s="367"/>
    </row>
    <row r="169" spans="2:11" ht="15" customHeight="1">
      <c r="B169" s="346"/>
      <c r="C169" s="324" t="s">
        <v>618</v>
      </c>
      <c r="D169" s="324"/>
      <c r="E169" s="324"/>
      <c r="F169" s="345" t="s">
        <v>669</v>
      </c>
      <c r="G169" s="324"/>
      <c r="H169" s="324" t="s">
        <v>735</v>
      </c>
      <c r="I169" s="324" t="s">
        <v>671</v>
      </c>
      <c r="J169" s="324" t="s">
        <v>719</v>
      </c>
      <c r="K169" s="367"/>
    </row>
    <row r="170" spans="2:11" ht="15" customHeight="1">
      <c r="B170" s="346"/>
      <c r="C170" s="324" t="s">
        <v>674</v>
      </c>
      <c r="D170" s="324"/>
      <c r="E170" s="324"/>
      <c r="F170" s="345" t="s">
        <v>675</v>
      </c>
      <c r="G170" s="324"/>
      <c r="H170" s="324" t="s">
        <v>735</v>
      </c>
      <c r="I170" s="324" t="s">
        <v>671</v>
      </c>
      <c r="J170" s="324">
        <v>50</v>
      </c>
      <c r="K170" s="367"/>
    </row>
    <row r="171" spans="2:11" ht="15" customHeight="1">
      <c r="B171" s="346"/>
      <c r="C171" s="324" t="s">
        <v>677</v>
      </c>
      <c r="D171" s="324"/>
      <c r="E171" s="324"/>
      <c r="F171" s="345" t="s">
        <v>669</v>
      </c>
      <c r="G171" s="324"/>
      <c r="H171" s="324" t="s">
        <v>735</v>
      </c>
      <c r="I171" s="324" t="s">
        <v>679</v>
      </c>
      <c r="J171" s="324"/>
      <c r="K171" s="367"/>
    </row>
    <row r="172" spans="2:11" ht="15" customHeight="1">
      <c r="B172" s="346"/>
      <c r="C172" s="324" t="s">
        <v>688</v>
      </c>
      <c r="D172" s="324"/>
      <c r="E172" s="324"/>
      <c r="F172" s="345" t="s">
        <v>675</v>
      </c>
      <c r="G172" s="324"/>
      <c r="H172" s="324" t="s">
        <v>735</v>
      </c>
      <c r="I172" s="324" t="s">
        <v>671</v>
      </c>
      <c r="J172" s="324">
        <v>50</v>
      </c>
      <c r="K172" s="367"/>
    </row>
    <row r="173" spans="2:11" ht="15" customHeight="1">
      <c r="B173" s="346"/>
      <c r="C173" s="324" t="s">
        <v>696</v>
      </c>
      <c r="D173" s="324"/>
      <c r="E173" s="324"/>
      <c r="F173" s="345" t="s">
        <v>675</v>
      </c>
      <c r="G173" s="324"/>
      <c r="H173" s="324" t="s">
        <v>735</v>
      </c>
      <c r="I173" s="324" t="s">
        <v>671</v>
      </c>
      <c r="J173" s="324">
        <v>50</v>
      </c>
      <c r="K173" s="367"/>
    </row>
    <row r="174" spans="2:11" ht="15" customHeight="1">
      <c r="B174" s="346"/>
      <c r="C174" s="324" t="s">
        <v>694</v>
      </c>
      <c r="D174" s="324"/>
      <c r="E174" s="324"/>
      <c r="F174" s="345" t="s">
        <v>675</v>
      </c>
      <c r="G174" s="324"/>
      <c r="H174" s="324" t="s">
        <v>735</v>
      </c>
      <c r="I174" s="324" t="s">
        <v>671</v>
      </c>
      <c r="J174" s="324">
        <v>50</v>
      </c>
      <c r="K174" s="367"/>
    </row>
    <row r="175" spans="2:11" ht="15" customHeight="1">
      <c r="B175" s="346"/>
      <c r="C175" s="324" t="s">
        <v>105</v>
      </c>
      <c r="D175" s="324"/>
      <c r="E175" s="324"/>
      <c r="F175" s="345" t="s">
        <v>669</v>
      </c>
      <c r="G175" s="324"/>
      <c r="H175" s="324" t="s">
        <v>736</v>
      </c>
      <c r="I175" s="324" t="s">
        <v>737</v>
      </c>
      <c r="J175" s="324"/>
      <c r="K175" s="367"/>
    </row>
    <row r="176" spans="2:11" ht="15" customHeight="1">
      <c r="B176" s="346"/>
      <c r="C176" s="324" t="s">
        <v>60</v>
      </c>
      <c r="D176" s="324"/>
      <c r="E176" s="324"/>
      <c r="F176" s="345" t="s">
        <v>669</v>
      </c>
      <c r="G176" s="324"/>
      <c r="H176" s="324" t="s">
        <v>738</v>
      </c>
      <c r="I176" s="324" t="s">
        <v>739</v>
      </c>
      <c r="J176" s="324">
        <v>1</v>
      </c>
      <c r="K176" s="367"/>
    </row>
    <row r="177" spans="2:11" ht="15" customHeight="1">
      <c r="B177" s="346"/>
      <c r="C177" s="324" t="s">
        <v>56</v>
      </c>
      <c r="D177" s="324"/>
      <c r="E177" s="324"/>
      <c r="F177" s="345" t="s">
        <v>669</v>
      </c>
      <c r="G177" s="324"/>
      <c r="H177" s="324" t="s">
        <v>740</v>
      </c>
      <c r="I177" s="324" t="s">
        <v>671</v>
      </c>
      <c r="J177" s="324">
        <v>20</v>
      </c>
      <c r="K177" s="367"/>
    </row>
    <row r="178" spans="2:11" ht="15" customHeight="1">
      <c r="B178" s="346"/>
      <c r="C178" s="324" t="s">
        <v>106</v>
      </c>
      <c r="D178" s="324"/>
      <c r="E178" s="324"/>
      <c r="F178" s="345" t="s">
        <v>669</v>
      </c>
      <c r="G178" s="324"/>
      <c r="H178" s="324" t="s">
        <v>741</v>
      </c>
      <c r="I178" s="324" t="s">
        <v>671</v>
      </c>
      <c r="J178" s="324">
        <v>255</v>
      </c>
      <c r="K178" s="367"/>
    </row>
    <row r="179" spans="2:11" ht="15" customHeight="1">
      <c r="B179" s="346"/>
      <c r="C179" s="324" t="s">
        <v>107</v>
      </c>
      <c r="D179" s="324"/>
      <c r="E179" s="324"/>
      <c r="F179" s="345" t="s">
        <v>669</v>
      </c>
      <c r="G179" s="324"/>
      <c r="H179" s="324" t="s">
        <v>634</v>
      </c>
      <c r="I179" s="324" t="s">
        <v>671</v>
      </c>
      <c r="J179" s="324">
        <v>10</v>
      </c>
      <c r="K179" s="367"/>
    </row>
    <row r="180" spans="2:11" ht="15" customHeight="1">
      <c r="B180" s="346"/>
      <c r="C180" s="324" t="s">
        <v>108</v>
      </c>
      <c r="D180" s="324"/>
      <c r="E180" s="324"/>
      <c r="F180" s="345" t="s">
        <v>669</v>
      </c>
      <c r="G180" s="324"/>
      <c r="H180" s="324" t="s">
        <v>742</v>
      </c>
      <c r="I180" s="324" t="s">
        <v>703</v>
      </c>
      <c r="J180" s="324"/>
      <c r="K180" s="367"/>
    </row>
    <row r="181" spans="2:11" ht="15" customHeight="1">
      <c r="B181" s="346"/>
      <c r="C181" s="324" t="s">
        <v>743</v>
      </c>
      <c r="D181" s="324"/>
      <c r="E181" s="324"/>
      <c r="F181" s="345" t="s">
        <v>669</v>
      </c>
      <c r="G181" s="324"/>
      <c r="H181" s="324" t="s">
        <v>744</v>
      </c>
      <c r="I181" s="324" t="s">
        <v>703</v>
      </c>
      <c r="J181" s="324"/>
      <c r="K181" s="367"/>
    </row>
    <row r="182" spans="2:11" ht="15" customHeight="1">
      <c r="B182" s="346"/>
      <c r="C182" s="324" t="s">
        <v>732</v>
      </c>
      <c r="D182" s="324"/>
      <c r="E182" s="324"/>
      <c r="F182" s="345" t="s">
        <v>669</v>
      </c>
      <c r="G182" s="324"/>
      <c r="H182" s="324" t="s">
        <v>745</v>
      </c>
      <c r="I182" s="324" t="s">
        <v>703</v>
      </c>
      <c r="J182" s="324"/>
      <c r="K182" s="367"/>
    </row>
    <row r="183" spans="2:11" ht="15" customHeight="1">
      <c r="B183" s="346"/>
      <c r="C183" s="324" t="s">
        <v>110</v>
      </c>
      <c r="D183" s="324"/>
      <c r="E183" s="324"/>
      <c r="F183" s="345" t="s">
        <v>675</v>
      </c>
      <c r="G183" s="324"/>
      <c r="H183" s="324" t="s">
        <v>746</v>
      </c>
      <c r="I183" s="324" t="s">
        <v>671</v>
      </c>
      <c r="J183" s="324">
        <v>50</v>
      </c>
      <c r="K183" s="367"/>
    </row>
    <row r="184" spans="2:11" ht="15" customHeight="1">
      <c r="B184" s="346"/>
      <c r="C184" s="324" t="s">
        <v>747</v>
      </c>
      <c r="D184" s="324"/>
      <c r="E184" s="324"/>
      <c r="F184" s="345" t="s">
        <v>675</v>
      </c>
      <c r="G184" s="324"/>
      <c r="H184" s="324" t="s">
        <v>748</v>
      </c>
      <c r="I184" s="324" t="s">
        <v>749</v>
      </c>
      <c r="J184" s="324"/>
      <c r="K184" s="367"/>
    </row>
    <row r="185" spans="2:11" ht="15" customHeight="1">
      <c r="B185" s="346"/>
      <c r="C185" s="324" t="s">
        <v>750</v>
      </c>
      <c r="D185" s="324"/>
      <c r="E185" s="324"/>
      <c r="F185" s="345" t="s">
        <v>675</v>
      </c>
      <c r="G185" s="324"/>
      <c r="H185" s="324" t="s">
        <v>751</v>
      </c>
      <c r="I185" s="324" t="s">
        <v>749</v>
      </c>
      <c r="J185" s="324"/>
      <c r="K185" s="367"/>
    </row>
    <row r="186" spans="2:11" ht="15" customHeight="1">
      <c r="B186" s="346"/>
      <c r="C186" s="324" t="s">
        <v>752</v>
      </c>
      <c r="D186" s="324"/>
      <c r="E186" s="324"/>
      <c r="F186" s="345" t="s">
        <v>675</v>
      </c>
      <c r="G186" s="324"/>
      <c r="H186" s="324" t="s">
        <v>753</v>
      </c>
      <c r="I186" s="324" t="s">
        <v>749</v>
      </c>
      <c r="J186" s="324"/>
      <c r="K186" s="367"/>
    </row>
    <row r="187" spans="2:11" ht="15" customHeight="1">
      <c r="B187" s="346"/>
      <c r="C187" s="379" t="s">
        <v>754</v>
      </c>
      <c r="D187" s="324"/>
      <c r="E187" s="324"/>
      <c r="F187" s="345" t="s">
        <v>675</v>
      </c>
      <c r="G187" s="324"/>
      <c r="H187" s="324" t="s">
        <v>755</v>
      </c>
      <c r="I187" s="324" t="s">
        <v>756</v>
      </c>
      <c r="J187" s="380" t="s">
        <v>757</v>
      </c>
      <c r="K187" s="367"/>
    </row>
    <row r="188" spans="2:11" ht="15" customHeight="1">
      <c r="B188" s="346"/>
      <c r="C188" s="330" t="s">
        <v>45</v>
      </c>
      <c r="D188" s="324"/>
      <c r="E188" s="324"/>
      <c r="F188" s="345" t="s">
        <v>669</v>
      </c>
      <c r="G188" s="324"/>
      <c r="H188" s="321" t="s">
        <v>758</v>
      </c>
      <c r="I188" s="324" t="s">
        <v>759</v>
      </c>
      <c r="J188" s="324"/>
      <c r="K188" s="367"/>
    </row>
    <row r="189" spans="2:11" ht="15" customHeight="1">
      <c r="B189" s="346"/>
      <c r="C189" s="330" t="s">
        <v>760</v>
      </c>
      <c r="D189" s="324"/>
      <c r="E189" s="324"/>
      <c r="F189" s="345" t="s">
        <v>669</v>
      </c>
      <c r="G189" s="324"/>
      <c r="H189" s="324" t="s">
        <v>761</v>
      </c>
      <c r="I189" s="324" t="s">
        <v>703</v>
      </c>
      <c r="J189" s="324"/>
      <c r="K189" s="367"/>
    </row>
    <row r="190" spans="2:11" ht="15" customHeight="1">
      <c r="B190" s="346"/>
      <c r="C190" s="330" t="s">
        <v>762</v>
      </c>
      <c r="D190" s="324"/>
      <c r="E190" s="324"/>
      <c r="F190" s="345" t="s">
        <v>669</v>
      </c>
      <c r="G190" s="324"/>
      <c r="H190" s="324" t="s">
        <v>763</v>
      </c>
      <c r="I190" s="324" t="s">
        <v>703</v>
      </c>
      <c r="J190" s="324"/>
      <c r="K190" s="367"/>
    </row>
    <row r="191" spans="2:11" ht="15" customHeight="1">
      <c r="B191" s="346"/>
      <c r="C191" s="330" t="s">
        <v>764</v>
      </c>
      <c r="D191" s="324"/>
      <c r="E191" s="324"/>
      <c r="F191" s="345" t="s">
        <v>675</v>
      </c>
      <c r="G191" s="324"/>
      <c r="H191" s="324" t="s">
        <v>765</v>
      </c>
      <c r="I191" s="324" t="s">
        <v>703</v>
      </c>
      <c r="J191" s="324"/>
      <c r="K191" s="367"/>
    </row>
    <row r="192" spans="2:11" ht="15" customHeight="1">
      <c r="B192" s="373"/>
      <c r="C192" s="381"/>
      <c r="D192" s="355"/>
      <c r="E192" s="355"/>
      <c r="F192" s="355"/>
      <c r="G192" s="355"/>
      <c r="H192" s="355"/>
      <c r="I192" s="355"/>
      <c r="J192" s="355"/>
      <c r="K192" s="374"/>
    </row>
    <row r="193" spans="2:11" ht="18.75" customHeight="1">
      <c r="B193" s="321"/>
      <c r="C193" s="324"/>
      <c r="D193" s="324"/>
      <c r="E193" s="324"/>
      <c r="F193" s="345"/>
      <c r="G193" s="324"/>
      <c r="H193" s="324"/>
      <c r="I193" s="324"/>
      <c r="J193" s="324"/>
      <c r="K193" s="321"/>
    </row>
    <row r="194" spans="2:11" ht="18.75" customHeight="1">
      <c r="B194" s="321"/>
      <c r="C194" s="324"/>
      <c r="D194" s="324"/>
      <c r="E194" s="324"/>
      <c r="F194" s="345"/>
      <c r="G194" s="324"/>
      <c r="H194" s="324"/>
      <c r="I194" s="324"/>
      <c r="J194" s="324"/>
      <c r="K194" s="321"/>
    </row>
    <row r="195" spans="2:11" ht="18.75" customHeight="1">
      <c r="B195" s="331"/>
      <c r="C195" s="331"/>
      <c r="D195" s="331"/>
      <c r="E195" s="331"/>
      <c r="F195" s="331"/>
      <c r="G195" s="331"/>
      <c r="H195" s="331"/>
      <c r="I195" s="331"/>
      <c r="J195" s="331"/>
      <c r="K195" s="331"/>
    </row>
    <row r="196" spans="2:11" ht="13.5">
      <c r="B196" s="308"/>
      <c r="C196" s="309"/>
      <c r="D196" s="309"/>
      <c r="E196" s="309"/>
      <c r="F196" s="309"/>
      <c r="G196" s="309"/>
      <c r="H196" s="309"/>
      <c r="I196" s="309"/>
      <c r="J196" s="309"/>
      <c r="K196" s="310"/>
    </row>
    <row r="197" spans="2:11" ht="21">
      <c r="B197" s="311"/>
      <c r="C197" s="312" t="s">
        <v>766</v>
      </c>
      <c r="D197" s="312"/>
      <c r="E197" s="312"/>
      <c r="F197" s="312"/>
      <c r="G197" s="312"/>
      <c r="H197" s="312"/>
      <c r="I197" s="312"/>
      <c r="J197" s="312"/>
      <c r="K197" s="313"/>
    </row>
    <row r="198" spans="2:11" ht="25.5" customHeight="1">
      <c r="B198" s="311"/>
      <c r="C198" s="382" t="s">
        <v>767</v>
      </c>
      <c r="D198" s="382"/>
      <c r="E198" s="382"/>
      <c r="F198" s="382" t="s">
        <v>768</v>
      </c>
      <c r="G198" s="383"/>
      <c r="H198" s="384" t="s">
        <v>769</v>
      </c>
      <c r="I198" s="384"/>
      <c r="J198" s="384"/>
      <c r="K198" s="313"/>
    </row>
    <row r="199" spans="2:11" ht="5.25" customHeight="1">
      <c r="B199" s="346"/>
      <c r="C199" s="343"/>
      <c r="D199" s="343"/>
      <c r="E199" s="343"/>
      <c r="F199" s="343"/>
      <c r="G199" s="324"/>
      <c r="H199" s="343"/>
      <c r="I199" s="343"/>
      <c r="J199" s="343"/>
      <c r="K199" s="367"/>
    </row>
    <row r="200" spans="2:11" ht="15" customHeight="1">
      <c r="B200" s="346"/>
      <c r="C200" s="324" t="s">
        <v>759</v>
      </c>
      <c r="D200" s="324"/>
      <c r="E200" s="324"/>
      <c r="F200" s="345" t="s">
        <v>46</v>
      </c>
      <c r="G200" s="324"/>
      <c r="H200" s="385" t="s">
        <v>770</v>
      </c>
      <c r="I200" s="385"/>
      <c r="J200" s="385"/>
      <c r="K200" s="367"/>
    </row>
    <row r="201" spans="2:11" ht="15" customHeight="1">
      <c r="B201" s="346"/>
      <c r="C201" s="352"/>
      <c r="D201" s="324"/>
      <c r="E201" s="324"/>
      <c r="F201" s="345" t="s">
        <v>47</v>
      </c>
      <c r="G201" s="324"/>
      <c r="H201" s="385" t="s">
        <v>771</v>
      </c>
      <c r="I201" s="385"/>
      <c r="J201" s="385"/>
      <c r="K201" s="367"/>
    </row>
    <row r="202" spans="2:11" ht="15" customHeight="1">
      <c r="B202" s="346"/>
      <c r="C202" s="352"/>
      <c r="D202" s="324"/>
      <c r="E202" s="324"/>
      <c r="F202" s="345" t="s">
        <v>50</v>
      </c>
      <c r="G202" s="324"/>
      <c r="H202" s="385" t="s">
        <v>772</v>
      </c>
      <c r="I202" s="385"/>
      <c r="J202" s="385"/>
      <c r="K202" s="367"/>
    </row>
    <row r="203" spans="2:11" ht="15" customHeight="1">
      <c r="B203" s="346"/>
      <c r="C203" s="324"/>
      <c r="D203" s="324"/>
      <c r="E203" s="324"/>
      <c r="F203" s="345" t="s">
        <v>48</v>
      </c>
      <c r="G203" s="324"/>
      <c r="H203" s="385" t="s">
        <v>773</v>
      </c>
      <c r="I203" s="385"/>
      <c r="J203" s="385"/>
      <c r="K203" s="367"/>
    </row>
    <row r="204" spans="2:11" ht="15" customHeight="1">
      <c r="B204" s="346"/>
      <c r="C204" s="324"/>
      <c r="D204" s="324"/>
      <c r="E204" s="324"/>
      <c r="F204" s="345" t="s">
        <v>49</v>
      </c>
      <c r="G204" s="324"/>
      <c r="H204" s="385" t="s">
        <v>774</v>
      </c>
      <c r="I204" s="385"/>
      <c r="J204" s="385"/>
      <c r="K204" s="367"/>
    </row>
    <row r="205" spans="2:11" ht="15" customHeight="1">
      <c r="B205" s="346"/>
      <c r="C205" s="324"/>
      <c r="D205" s="324"/>
      <c r="E205" s="324"/>
      <c r="F205" s="345"/>
      <c r="G205" s="324"/>
      <c r="H205" s="324"/>
      <c r="I205" s="324"/>
      <c r="J205" s="324"/>
      <c r="K205" s="367"/>
    </row>
    <row r="206" spans="2:11" ht="15" customHeight="1">
      <c r="B206" s="346"/>
      <c r="C206" s="324" t="s">
        <v>715</v>
      </c>
      <c r="D206" s="324"/>
      <c r="E206" s="324"/>
      <c r="F206" s="345" t="s">
        <v>81</v>
      </c>
      <c r="G206" s="324"/>
      <c r="H206" s="385" t="s">
        <v>775</v>
      </c>
      <c r="I206" s="385"/>
      <c r="J206" s="385"/>
      <c r="K206" s="367"/>
    </row>
    <row r="207" spans="2:11" ht="15" customHeight="1">
      <c r="B207" s="346"/>
      <c r="C207" s="352"/>
      <c r="D207" s="324"/>
      <c r="E207" s="324"/>
      <c r="F207" s="345" t="s">
        <v>613</v>
      </c>
      <c r="G207" s="324"/>
      <c r="H207" s="385" t="s">
        <v>614</v>
      </c>
      <c r="I207" s="385"/>
      <c r="J207" s="385"/>
      <c r="K207" s="367"/>
    </row>
    <row r="208" spans="2:11" ht="15" customHeight="1">
      <c r="B208" s="346"/>
      <c r="C208" s="324"/>
      <c r="D208" s="324"/>
      <c r="E208" s="324"/>
      <c r="F208" s="345" t="s">
        <v>611</v>
      </c>
      <c r="G208" s="324"/>
      <c r="H208" s="385" t="s">
        <v>776</v>
      </c>
      <c r="I208" s="385"/>
      <c r="J208" s="385"/>
      <c r="K208" s="367"/>
    </row>
    <row r="209" spans="2:11" ht="15" customHeight="1">
      <c r="B209" s="386"/>
      <c r="C209" s="352"/>
      <c r="D209" s="352"/>
      <c r="E209" s="352"/>
      <c r="F209" s="345" t="s">
        <v>615</v>
      </c>
      <c r="G209" s="330"/>
      <c r="H209" s="387" t="s">
        <v>616</v>
      </c>
      <c r="I209" s="387"/>
      <c r="J209" s="387"/>
      <c r="K209" s="388"/>
    </row>
    <row r="210" spans="2:11" ht="15" customHeight="1">
      <c r="B210" s="386"/>
      <c r="C210" s="352"/>
      <c r="D210" s="352"/>
      <c r="E210" s="352"/>
      <c r="F210" s="345" t="s">
        <v>87</v>
      </c>
      <c r="G210" s="330"/>
      <c r="H210" s="387" t="s">
        <v>777</v>
      </c>
      <c r="I210" s="387"/>
      <c r="J210" s="387"/>
      <c r="K210" s="388"/>
    </row>
    <row r="211" spans="2:11" ht="15" customHeight="1">
      <c r="B211" s="386"/>
      <c r="C211" s="352"/>
      <c r="D211" s="352"/>
      <c r="E211" s="352"/>
      <c r="F211" s="389"/>
      <c r="G211" s="330"/>
      <c r="H211" s="390"/>
      <c r="I211" s="390"/>
      <c r="J211" s="390"/>
      <c r="K211" s="388"/>
    </row>
    <row r="212" spans="2:11" ht="15" customHeight="1">
      <c r="B212" s="386"/>
      <c r="C212" s="324" t="s">
        <v>739</v>
      </c>
      <c r="D212" s="352"/>
      <c r="E212" s="352"/>
      <c r="F212" s="345">
        <v>1</v>
      </c>
      <c r="G212" s="330"/>
      <c r="H212" s="387" t="s">
        <v>778</v>
      </c>
      <c r="I212" s="387"/>
      <c r="J212" s="387"/>
      <c r="K212" s="388"/>
    </row>
    <row r="213" spans="2:11" ht="15" customHeight="1">
      <c r="B213" s="386"/>
      <c r="C213" s="352"/>
      <c r="D213" s="352"/>
      <c r="E213" s="352"/>
      <c r="F213" s="345">
        <v>2</v>
      </c>
      <c r="G213" s="330"/>
      <c r="H213" s="387" t="s">
        <v>779</v>
      </c>
      <c r="I213" s="387"/>
      <c r="J213" s="387"/>
      <c r="K213" s="388"/>
    </row>
    <row r="214" spans="2:11" ht="15" customHeight="1">
      <c r="B214" s="386"/>
      <c r="C214" s="352"/>
      <c r="D214" s="352"/>
      <c r="E214" s="352"/>
      <c r="F214" s="345">
        <v>3</v>
      </c>
      <c r="G214" s="330"/>
      <c r="H214" s="387" t="s">
        <v>780</v>
      </c>
      <c r="I214" s="387"/>
      <c r="J214" s="387"/>
      <c r="K214" s="388"/>
    </row>
    <row r="215" spans="2:11" ht="15" customHeight="1">
      <c r="B215" s="386"/>
      <c r="C215" s="352"/>
      <c r="D215" s="352"/>
      <c r="E215" s="352"/>
      <c r="F215" s="345">
        <v>4</v>
      </c>
      <c r="G215" s="330"/>
      <c r="H215" s="387" t="s">
        <v>781</v>
      </c>
      <c r="I215" s="387"/>
      <c r="J215" s="387"/>
      <c r="K215" s="388"/>
    </row>
    <row r="216" spans="2:11" ht="12.75" customHeight="1">
      <c r="B216" s="391"/>
      <c r="C216" s="392"/>
      <c r="D216" s="392"/>
      <c r="E216" s="392"/>
      <c r="F216" s="392"/>
      <c r="G216" s="392"/>
      <c r="H216" s="392"/>
      <c r="I216" s="392"/>
      <c r="J216" s="392"/>
      <c r="K216" s="393"/>
    </row>
  </sheetData>
  <mergeCells count="77">
    <mergeCell ref="H210:J210"/>
    <mergeCell ref="H212:J212"/>
    <mergeCell ref="H213:J213"/>
    <mergeCell ref="H214:J214"/>
    <mergeCell ref="H215:J215"/>
    <mergeCell ref="H203:J203"/>
    <mergeCell ref="H204:J204"/>
    <mergeCell ref="H206:J206"/>
    <mergeCell ref="H207:J207"/>
    <mergeCell ref="H208:J208"/>
    <mergeCell ref="H209:J209"/>
    <mergeCell ref="C163:J163"/>
    <mergeCell ref="C197:J197"/>
    <mergeCell ref="H198:J198"/>
    <mergeCell ref="H200:J200"/>
    <mergeCell ref="H201:J201"/>
    <mergeCell ref="H202:J202"/>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Kohout Milos</dc:creator>
  <cp:keywords/>
  <dc:description/>
  <cp:lastModifiedBy>Kohout Milos</cp:lastModifiedBy>
  <dcterms:created xsi:type="dcterms:W3CDTF">2016-09-27T06:57:34Z</dcterms:created>
  <dcterms:modified xsi:type="dcterms:W3CDTF">2016-09-27T06:57:40Z</dcterms:modified>
  <cp:category/>
  <cp:version/>
  <cp:contentType/>
  <cp:contentStatus/>
</cp:coreProperties>
</file>