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Rekapitulace v.v" sheetId="1" r:id="rId1"/>
    <sheet name="Výkaz výměr" sheetId="2" r:id="rId2"/>
  </sheets>
  <definedNames/>
  <calcPr fullCalcOnLoad="1"/>
</workbook>
</file>

<file path=xl/sharedStrings.xml><?xml version="1.0" encoding="utf-8"?>
<sst xmlns="http://schemas.openxmlformats.org/spreadsheetml/2006/main" count="425" uniqueCount="274">
  <si>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</si>
  <si>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</si>
  <si>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</si>
  <si>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</si>
  <si>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</si>
  <si>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</si>
  <si>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</si>
  <si>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</si>
  <si>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</si>
  <si>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</si>
  <si>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</si>
  <si>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</si>
  <si>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</si>
  <si>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</si>
  <si>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</si>
  <si>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</si>
  <si>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</si>
  <si>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</si>
  <si>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</si>
  <si>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</si>
  <si>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</si>
  <si>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</si>
  <si>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</si>
  <si>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</si>
  <si>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</si>
  <si>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</si>
  <si>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</si>
  <si>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</si>
  <si>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</si>
  <si>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</si>
  <si>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</si>
  <si>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</si>
  <si>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</si>
  <si>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</si>
  <si>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</si>
  <si>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</si>
  <si>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</si>
  <si>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</si>
  <si>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</si>
  <si>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</si>
  <si>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</si>
  <si>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</si>
  <si>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</si>
  <si>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</si>
  <si>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</si>
  <si>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</si>
  <si>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</si>
  <si>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</si>
  <si>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</si>
  <si>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</si>
  <si>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</si>
  <si>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</si>
  <si>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Objekt</t>
  </si>
  <si>
    <t>Kód</t>
  </si>
  <si>
    <t>M12VD</t>
  </si>
  <si>
    <t>12001VD</t>
  </si>
  <si>
    <t>122VD</t>
  </si>
  <si>
    <t>126VD</t>
  </si>
  <si>
    <t>127VD</t>
  </si>
  <si>
    <t>M21</t>
  </si>
  <si>
    <t>210202010R00</t>
  </si>
  <si>
    <t>210204002R00</t>
  </si>
  <si>
    <t>210204202R00</t>
  </si>
  <si>
    <t>210220021RT1</t>
  </si>
  <si>
    <t>210220302RT6</t>
  </si>
  <si>
    <t>210100252R00</t>
  </si>
  <si>
    <t>210810005RT3</t>
  </si>
  <si>
    <t>210010123R00</t>
  </si>
  <si>
    <t>210010125R00</t>
  </si>
  <si>
    <t>210100003R00</t>
  </si>
  <si>
    <t>210810014RT1</t>
  </si>
  <si>
    <t>210204011R00</t>
  </si>
  <si>
    <t>210204103R00</t>
  </si>
  <si>
    <t>210202013R00</t>
  </si>
  <si>
    <t>871353121RT2</t>
  </si>
  <si>
    <t>210010232R00</t>
  </si>
  <si>
    <t>M312VD</t>
  </si>
  <si>
    <t>312VD</t>
  </si>
  <si>
    <t>M46</t>
  </si>
  <si>
    <t>460420022RT3</t>
  </si>
  <si>
    <t>460490012RT1</t>
  </si>
  <si>
    <t>460921102R00</t>
  </si>
  <si>
    <t>460080002RT1</t>
  </si>
  <si>
    <t>460620006R00</t>
  </si>
  <si>
    <t>460300006R00</t>
  </si>
  <si>
    <t>460620021RT5</t>
  </si>
  <si>
    <t>007VD</t>
  </si>
  <si>
    <t>0071VD</t>
  </si>
  <si>
    <t>0072VD</t>
  </si>
  <si>
    <t>46M-014VD</t>
  </si>
  <si>
    <t>46M-001VD</t>
  </si>
  <si>
    <t>46M-002VD</t>
  </si>
  <si>
    <t>46M-021VD</t>
  </si>
  <si>
    <t>572952112R00</t>
  </si>
  <si>
    <t>596841111R00</t>
  </si>
  <si>
    <t>596841111RT2</t>
  </si>
  <si>
    <t>596921112R00</t>
  </si>
  <si>
    <t>596215041R00</t>
  </si>
  <si>
    <t>596215045R00</t>
  </si>
  <si>
    <t>460560153R00</t>
  </si>
  <si>
    <t>460560273R00</t>
  </si>
  <si>
    <t>460560303R00</t>
  </si>
  <si>
    <t>59248300</t>
  </si>
  <si>
    <t>Montáž</t>
  </si>
  <si>
    <t>Zkrácený popis</t>
  </si>
  <si>
    <t>HZS - práce mimo ceník, zprovoznění, odzkoušení</t>
  </si>
  <si>
    <t>Výchozí revize včetně zprávy</t>
  </si>
  <si>
    <t>Práce autojeřábu</t>
  </si>
  <si>
    <t>Doprava autojeřábu tam a zpět</t>
  </si>
  <si>
    <t>Elektromontáže</t>
  </si>
  <si>
    <t>Svítidlo  LED 106W, DM 42/60, 8413lm, 4000K  vč. materiálu</t>
  </si>
  <si>
    <t>Stožár ocel. L=5,6m, H=5m, 133/89/60, žár. pozink.</t>
  </si>
  <si>
    <t>Elektrovýzbroj stožáru pro 1 okruh</t>
  </si>
  <si>
    <t>Vedení uzemňovací v zemi FeZn drát 10mm</t>
  </si>
  <si>
    <t>Připojení stožáru na uzemnění</t>
  </si>
  <si>
    <t>Ukončení celoplast. kabelů zákl./pás.do 4x25 mm2</t>
  </si>
  <si>
    <t>Kabel CYKY-m 750 V 3C x 1,5 mm2 volně uložený</t>
  </si>
  <si>
    <t>Trubka ohebná HDPE/LDPE D50mm, 450N vč. materiálu</t>
  </si>
  <si>
    <t>Trubka ochranná PVC,  D110mm  vč. mat.</t>
  </si>
  <si>
    <t>Ukončení vodičů v rozvaděči + zapojení do 16 mm2</t>
  </si>
  <si>
    <t>Kabel CYKY-m 750 V 4 x 16 mm2 volně uložený</t>
  </si>
  <si>
    <t>Stožár ocel. L=8,4m, H=7,2m, 133/108/89 žár.zin. vč. mat.</t>
  </si>
  <si>
    <t>Výložník ocelový 1ramenný do 35 kg vč. mat.</t>
  </si>
  <si>
    <t>Svítidlo LED 35 W, DM 42/60 3084lm, 4000K, vč. mat.</t>
  </si>
  <si>
    <t>Montáž trub z tvrdého PVC, gumový kroužek, DN 200</t>
  </si>
  <si>
    <t>Trubka ocel. uložená volně+ zákl.nátěr, 70/4 mm</t>
  </si>
  <si>
    <t>Elektrovýzbroj stožáru pro 2 okruhy</t>
  </si>
  <si>
    <t>Rezerva</t>
  </si>
  <si>
    <t>Zemní práce při montážích</t>
  </si>
  <si>
    <t>Zřízení kab.lože v rýze do 65 cm z písku 2x10 cm</t>
  </si>
  <si>
    <t>Zakrytí kabelu výstražnou folií PVC, šířka 33 cm</t>
  </si>
  <si>
    <t>Geodetické zaměření a zobrazení kabel. trasy</t>
  </si>
  <si>
    <t>Betonový základ do bednění</t>
  </si>
  <si>
    <t>Osetí povrchu trávou</t>
  </si>
  <si>
    <t>Hutnění zeminy po vrstvách 20 cm</t>
  </si>
  <si>
    <t>Položení obrubníku vč. přípravy lože a obrubníku</t>
  </si>
  <si>
    <t>Odvoz přebyteč. výkopku na skládku do 1 km</t>
  </si>
  <si>
    <t>Příplatek za odvoz odpadu další km (10x)</t>
  </si>
  <si>
    <t>Poplatek za skládku směsného odpadu</t>
  </si>
  <si>
    <t>Vyspravení podkladu po překopech kamenivem</t>
  </si>
  <si>
    <t>Písek kopaný vč. sypání a hutnění do trubek</t>
  </si>
  <si>
    <t>Doprava stožárů na stavbu</t>
  </si>
  <si>
    <t>Směs travní parková</t>
  </si>
  <si>
    <t>Vyspravení krytu po překopu asf.betonem tl.do 7 cm</t>
  </si>
  <si>
    <t>Kladení původní dlažby z dlaždic 30x30</t>
  </si>
  <si>
    <t>Kladení dlažby z dlaždic kom.pro pěší do lože z MC(náhrada 30%)</t>
  </si>
  <si>
    <t>Kladení veget. dlaždic,lože tl. 30 mm,pl.do 100 m2</t>
  </si>
  <si>
    <t>Kladení zámkové dlažby tl. 8 cm do drtě tl. 5 cm</t>
  </si>
  <si>
    <t>Příplatek za kladení dlažby tl. 8cm, drť, do100 m2</t>
  </si>
  <si>
    <t>Zához rýhy 35/70 cm, hornina třídy 3</t>
  </si>
  <si>
    <t>Zához rýhy 50/90 cm, hornina třídy 3</t>
  </si>
  <si>
    <t>Zához rýhy 50/120 cm, hornina třídy 3</t>
  </si>
  <si>
    <t>Dlažba betonová prorůstací PARKING (náhrada 30%)</t>
  </si>
  <si>
    <t>Doba výstavby:</t>
  </si>
  <si>
    <t>Začátek výstavby:</t>
  </si>
  <si>
    <t>Konec výstavby:</t>
  </si>
  <si>
    <t>Zpracováno dne:</t>
  </si>
  <si>
    <t>M.j.</t>
  </si>
  <si>
    <t>h</t>
  </si>
  <si>
    <t>km</t>
  </si>
  <si>
    <t>kus</t>
  </si>
  <si>
    <t>m</t>
  </si>
  <si>
    <t>celek</t>
  </si>
  <si>
    <t>m3</t>
  </si>
  <si>
    <t>m2</t>
  </si>
  <si>
    <t>t</t>
  </si>
  <si>
    <t>ks</t>
  </si>
  <si>
    <t>kg</t>
  </si>
  <si>
    <t>Množství</t>
  </si>
  <si>
    <t>Jednot.</t>
  </si>
  <si>
    <t>cena (Kč)</t>
  </si>
  <si>
    <t>Náklady (Kč)</t>
  </si>
  <si>
    <t>Objednatel:</t>
  </si>
  <si>
    <t>Projektant:</t>
  </si>
  <si>
    <t>Zhotovitel:</t>
  </si>
  <si>
    <t>Zpracoval:</t>
  </si>
  <si>
    <t>Celkem</t>
  </si>
  <si>
    <t>Hmotnost (t)</t>
  </si>
  <si>
    <t>125VD</t>
  </si>
  <si>
    <t>Odpojení stáv. zařízení od napájení</t>
  </si>
  <si>
    <t>Odpojení kabelu ze svorkovnice</t>
  </si>
  <si>
    <t>210204123R00</t>
  </si>
  <si>
    <t>Patice stožárová sklolaminátová-demont.</t>
  </si>
  <si>
    <t>Stožár osvětlovací sadový - ocelový vč. svít.</t>
  </si>
  <si>
    <t>210901015R00</t>
  </si>
  <si>
    <t>Kabel silový AYKY 750V  4 x 16 mm2 uložený volně</t>
  </si>
  <si>
    <t>Stožár osvětlovací ocelový délky do 12 m</t>
  </si>
  <si>
    <t>Výložník ocelový 1ramenný do 35 kg vč. svít.</t>
  </si>
  <si>
    <t>210204105R00</t>
  </si>
  <si>
    <t>Výložník ocelový 2ramenný do 70 kg vč. 2ks svít.</t>
  </si>
  <si>
    <t>460030073R00</t>
  </si>
  <si>
    <t>Bourání živičných a bet. povrchů tl. vrstvy 10 - 15 cm</t>
  </si>
  <si>
    <t>460030081RT3</t>
  </si>
  <si>
    <t>Řezání spáry v asfaltu nebo betonu</t>
  </si>
  <si>
    <t>460030092R00</t>
  </si>
  <si>
    <t>Vytrhání obrubníků, lože MC, ležatých</t>
  </si>
  <si>
    <t>460030058RT1</t>
  </si>
  <si>
    <t>Vytrhání zámkové dlažby</t>
  </si>
  <si>
    <t>460030057RT3</t>
  </si>
  <si>
    <t>Vytrhání beton. dlaždic zatravněných</t>
  </si>
  <si>
    <t>460030058R00</t>
  </si>
  <si>
    <t>Vytrhání beton. dlaždic 30x30cm, zalité spáry</t>
  </si>
  <si>
    <t>460050003R00</t>
  </si>
  <si>
    <t>Jáma pro stožár J nepatk. do 8 m, v rovině, hor. 3</t>
  </si>
  <si>
    <t>460200153RT2</t>
  </si>
  <si>
    <t>Výkop kabelové rýhy 35/70 cm  hor.3</t>
  </si>
  <si>
    <t>460200273RT2</t>
  </si>
  <si>
    <t>Výkop kabelové rýhy 50/90 cm  hor.3</t>
  </si>
  <si>
    <t>460200303RT2</t>
  </si>
  <si>
    <t>Výkop kabelové rýhy 50/120 cm hor.3</t>
  </si>
  <si>
    <t>Odvoz stožárů do šrotu</t>
  </si>
  <si>
    <t>961044111R00</t>
  </si>
  <si>
    <t>Bourání základů z betonu prostého</t>
  </si>
  <si>
    <t>46M - 008VD</t>
  </si>
  <si>
    <t>Vodorovná doprava suti na skládku do 1 km</t>
  </si>
  <si>
    <t>46M-012VD</t>
  </si>
  <si>
    <t>Odstranění podkl. z kameniva tl 20cm, spára š.50cm</t>
  </si>
  <si>
    <t>46M-009VD</t>
  </si>
  <si>
    <t>Příplatek ZDK 1 km vodorov. dopravy suti - 10x</t>
  </si>
  <si>
    <t>46M 010VD</t>
  </si>
  <si>
    <t>Poplatek za skládku, směsí staveb. odpadu</t>
  </si>
  <si>
    <t>Zemní práce při demontážích</t>
  </si>
  <si>
    <t>Demontáže</t>
  </si>
  <si>
    <t>Sídliště Janov VI</t>
  </si>
  <si>
    <t>Komplexní revitalizace veř. prostranství v sídlišti Janov VI</t>
  </si>
  <si>
    <t>Rekonstrukce VO v prostoru Janova v Litvínově</t>
  </si>
  <si>
    <t>Materiál</t>
  </si>
  <si>
    <t>1.</t>
  </si>
  <si>
    <t>2.</t>
  </si>
  <si>
    <t>Doprava 4,5%</t>
  </si>
  <si>
    <t>A.</t>
  </si>
  <si>
    <t>Dodávky celkem</t>
  </si>
  <si>
    <t>MONTÁŽE</t>
  </si>
  <si>
    <t>3.</t>
  </si>
  <si>
    <t>5.</t>
  </si>
  <si>
    <t>6.</t>
  </si>
  <si>
    <t>7.</t>
  </si>
  <si>
    <t>8.</t>
  </si>
  <si>
    <t>Přesun 1% z dodávky</t>
  </si>
  <si>
    <t>9.</t>
  </si>
  <si>
    <t>B.</t>
  </si>
  <si>
    <t>10.</t>
  </si>
  <si>
    <t>C.</t>
  </si>
  <si>
    <t>ZEMNÍ PRÁCE</t>
  </si>
  <si>
    <t>D.</t>
  </si>
  <si>
    <t>E.</t>
  </si>
  <si>
    <t>F.</t>
  </si>
  <si>
    <t>G.</t>
  </si>
  <si>
    <t>Výkaz výměr</t>
  </si>
  <si>
    <t>Město Litvínov</t>
  </si>
  <si>
    <t>Miroslava Benešová</t>
  </si>
  <si>
    <t>Benešová</t>
  </si>
  <si>
    <t>Hodinová zúčtovací sazba-montáž</t>
  </si>
  <si>
    <t>Hodinová zúčtovací sazba-demontáž</t>
  </si>
  <si>
    <t>Materiál-elektromontáže(ř.17, sl. H v rozpočtu)</t>
  </si>
  <si>
    <t>4.</t>
  </si>
  <si>
    <t>828 75, rozpočtová soustava RTS</t>
  </si>
  <si>
    <t xml:space="preserve">Dodávka </t>
  </si>
  <si>
    <t>neobsazeno</t>
  </si>
  <si>
    <t>Montáž a demontáž (ř. 17+ ř. 79, sl. I v rozpočtu)</t>
  </si>
  <si>
    <t>HZS celkem (ř.12+ř. 75, sl.J v rozpočtu)</t>
  </si>
  <si>
    <t>( ř. 105, sl. J v rozpočtu)</t>
  </si>
  <si>
    <t>Vytyčení stávajících inž. sítí provozovatelem</t>
  </si>
  <si>
    <r>
      <t xml:space="preserve">Rezerva celkem </t>
    </r>
    <r>
      <rPr>
        <sz val="12"/>
        <rFont val="Arial CE"/>
        <family val="0"/>
      </rPr>
      <t>(bod.10 v rekapitulaci)</t>
    </r>
  </si>
  <si>
    <r>
      <t xml:space="preserve">Montáže celkem  </t>
    </r>
    <r>
      <rPr>
        <sz val="12"/>
        <rFont val="Arial CE"/>
        <family val="0"/>
      </rPr>
      <t>(bod 7+ 9 rekapitulace)</t>
    </r>
  </si>
  <si>
    <t>Montáž a demontáž vč. materiálu celkem (bod 5+6 rekapit.)</t>
  </si>
  <si>
    <t>Materiál celkem(bod 3+4 rekapitulace)</t>
  </si>
  <si>
    <t>Podružný materiál 1% (z bodu 3 rekapitulace)</t>
  </si>
  <si>
    <r>
      <t>Zemní práce celkem</t>
    </r>
    <r>
      <rPr>
        <sz val="12"/>
        <rFont val="Arial CE"/>
        <family val="0"/>
      </rPr>
      <t xml:space="preserve"> (ř. 40+ř.87, sl. J v rozpočtu)</t>
    </r>
  </si>
  <si>
    <r>
      <t>Náklady celkem</t>
    </r>
    <r>
      <rPr>
        <sz val="12"/>
        <rFont val="Arial CE"/>
        <family val="0"/>
      </rPr>
      <t>(B+C+D v rekapitulaci)</t>
    </r>
  </si>
  <si>
    <r>
      <t>DPH 21%</t>
    </r>
    <r>
      <rPr>
        <sz val="12"/>
        <rFont val="Arial"/>
        <family val="2"/>
      </rPr>
      <t>( z E v rekapitulaci)</t>
    </r>
  </si>
  <si>
    <r>
      <t xml:space="preserve">Náklady vč. DPH </t>
    </r>
    <r>
      <rPr>
        <sz val="12"/>
        <rFont val="Arial CE"/>
        <family val="0"/>
      </rPr>
      <t>(E+F v rekapitulaci)</t>
    </r>
  </si>
  <si>
    <t>210204105RS2</t>
  </si>
  <si>
    <t>Výložník ocelový 2 ramenný do 70 kg vč. mat.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</si>
</sst>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  <numFmt numFmtId="166" formatCode="#,##0.00\ &quot;Kč&quot;"/>
  </numFmts>
  <fonts count="44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2"/>
      <name val="Arial"/>
      <family val="2"/>
    </font>
    <font>
      <sz val="8"/>
      <name val="Arial"/>
      <family val="0"/>
    </font>
    <font>
      <sz val="12"/>
      <color indexed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0" fillId="20" borderId="0" applyNumberFormat="0" applyBorder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0">
    <xf numFmtId="0" fontId="1" fillId="0" borderId="0" xfId="0" applyFont="1" applyAlignment="1">
      <alignment vertical="center"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166" fontId="5" fillId="0" borderId="0" xfId="0" applyNumberFormat="1" applyFont="1" applyAlignment="1" applyProtection="1">
      <alignment/>
      <protection locked="0"/>
    </xf>
    <xf numFmtId="166" fontId="5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166" fontId="5" fillId="33" borderId="0" xfId="0" applyNumberFormat="1" applyFont="1" applyFill="1" applyAlignment="1" applyProtection="1">
      <alignment/>
      <protection/>
    </xf>
    <xf numFmtId="166" fontId="4" fillId="0" borderId="0" xfId="0" applyNumberFormat="1" applyFont="1" applyAlignment="1" applyProtection="1">
      <alignment/>
      <protection locked="0"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/>
      <protection/>
    </xf>
    <xf numFmtId="166" fontId="4" fillId="34" borderId="12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166" fontId="4" fillId="0" borderId="0" xfId="0" applyNumberFormat="1" applyFont="1" applyBorder="1" applyAlignment="1" applyProtection="1">
      <alignment/>
      <protection/>
    </xf>
    <xf numFmtId="0" fontId="6" fillId="34" borderId="11" xfId="0" applyFont="1" applyFill="1" applyBorder="1" applyAlignment="1">
      <alignment/>
    </xf>
    <xf numFmtId="166" fontId="6" fillId="34" borderId="12" xfId="0" applyNumberFormat="1" applyFont="1" applyFill="1" applyBorder="1" applyAlignment="1">
      <alignment/>
    </xf>
    <xf numFmtId="0" fontId="0" fillId="0" borderId="0" xfId="0" applyAlignment="1">
      <alignment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166" fontId="5" fillId="0" borderId="0" xfId="0" applyNumberFormat="1" applyFont="1" applyAlignment="1" applyProtection="1">
      <alignment horizontal="center"/>
      <protection locked="0"/>
    </xf>
    <xf numFmtId="166" fontId="5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13" xfId="0" applyNumberFormat="1" applyFont="1" applyFill="1" applyBorder="1" applyAlignment="1" applyProtection="1">
      <alignment horizontal="left" vertical="center"/>
      <protection locked="0"/>
    </xf>
    <xf numFmtId="49" fontId="1" fillId="0" borderId="14" xfId="0" applyNumberFormat="1" applyFont="1" applyFill="1" applyBorder="1" applyAlignment="1" applyProtection="1">
      <alignment horizontal="left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left" vertical="center"/>
      <protection locked="0"/>
    </xf>
    <xf numFmtId="49" fontId="3" fillId="0" borderId="17" xfId="0" applyNumberFormat="1" applyFont="1" applyFill="1" applyBorder="1" applyAlignment="1" applyProtection="1">
      <alignment horizontal="left" vertical="center"/>
      <protection locked="0"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Fill="1" applyBorder="1" applyAlignment="1" applyProtection="1">
      <alignment horizontal="right" vertical="center"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/>
      <protection locked="0"/>
    </xf>
    <xf numFmtId="49" fontId="3" fillId="0" borderId="21" xfId="0" applyNumberFormat="1" applyFont="1" applyFill="1" applyBorder="1" applyAlignment="1" applyProtection="1">
      <alignment horizontal="center" vertical="center"/>
      <protection locked="0"/>
    </xf>
    <xf numFmtId="49" fontId="1" fillId="35" borderId="22" xfId="0" applyNumberFormat="1" applyFont="1" applyFill="1" applyBorder="1" applyAlignment="1" applyProtection="1">
      <alignment horizontal="left" vertical="center"/>
      <protection locked="0"/>
    </xf>
    <xf numFmtId="49" fontId="3" fillId="35" borderId="22" xfId="0" applyNumberFormat="1" applyFont="1" applyFill="1" applyBorder="1" applyAlignment="1" applyProtection="1">
      <alignment horizontal="left" vertical="center"/>
      <protection locked="0"/>
    </xf>
    <xf numFmtId="4" fontId="3" fillId="35" borderId="22" xfId="0" applyNumberFormat="1" applyFont="1" applyFill="1" applyBorder="1" applyAlignment="1" applyProtection="1">
      <alignment horizontal="right" vertical="center"/>
      <protection locked="0"/>
    </xf>
    <xf numFmtId="49" fontId="3" fillId="35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9" fontId="1" fillId="35" borderId="0" xfId="0" applyNumberFormat="1" applyFont="1" applyFill="1" applyBorder="1" applyAlignment="1" applyProtection="1">
      <alignment horizontal="left" vertical="center"/>
      <protection locked="0"/>
    </xf>
    <xf numFmtId="49" fontId="3" fillId="35" borderId="0" xfId="0" applyNumberFormat="1" applyFont="1" applyFill="1" applyBorder="1" applyAlignment="1" applyProtection="1">
      <alignment horizontal="left" vertical="center"/>
      <protection locked="0"/>
    </xf>
    <xf numFmtId="4" fontId="3" fillId="35" borderId="0" xfId="0" applyNumberFormat="1" applyFont="1" applyFill="1" applyBorder="1" applyAlignment="1" applyProtection="1">
      <alignment horizontal="right" vertical="center"/>
      <protection locked="0"/>
    </xf>
    <xf numFmtId="49" fontId="3" fillId="35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23" xfId="0" applyNumberFormat="1" applyFont="1" applyFill="1" applyBorder="1" applyAlignment="1" applyProtection="1">
      <alignment horizontal="lef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24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24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24" xfId="0" applyNumberFormat="1" applyFont="1" applyFill="1" applyBorder="1" applyAlignment="1" applyProtection="1">
      <alignment horizontal="left" vertical="center"/>
      <protection locked="0"/>
    </xf>
    <xf numFmtId="0" fontId="1" fillId="0" borderId="25" xfId="0" applyNumberFormat="1" applyFont="1" applyFill="1" applyBorder="1" applyAlignment="1" applyProtection="1">
      <alignment horizontal="left" vertical="center"/>
      <protection locked="0"/>
    </xf>
    <xf numFmtId="0" fontId="1" fillId="0" borderId="26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27" xfId="0" applyNumberFormat="1" applyFont="1" applyFill="1" applyBorder="1" applyAlignment="1" applyProtection="1">
      <alignment horizontal="left" vertical="center"/>
      <protection locked="0"/>
    </xf>
    <xf numFmtId="0" fontId="1" fillId="0" borderId="27" xfId="0" applyNumberFormat="1" applyFont="1" applyFill="1" applyBorder="1" applyAlignment="1" applyProtection="1">
      <alignment horizontal="left" vertical="center"/>
      <protection locked="0"/>
    </xf>
    <xf numFmtId="14" fontId="1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49" fontId="1" fillId="0" borderId="28" xfId="0" applyNumberFormat="1" applyFont="1" applyFill="1" applyBorder="1" applyAlignment="1" applyProtection="1">
      <alignment horizontal="left" vertical="center"/>
      <protection locked="0"/>
    </xf>
    <xf numFmtId="49" fontId="3" fillId="0" borderId="24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29" xfId="0" applyNumberFormat="1" applyFont="1" applyFill="1" applyBorder="1" applyAlignment="1" applyProtection="1">
      <alignment horizontal="left" vertical="center"/>
      <protection locked="0"/>
    </xf>
    <xf numFmtId="0" fontId="1" fillId="0" borderId="30" xfId="0" applyNumberFormat="1" applyFont="1" applyFill="1" applyBorder="1" applyAlignment="1" applyProtection="1">
      <alignment horizontal="left" vertical="center"/>
      <protection locked="0"/>
    </xf>
    <xf numFmtId="49" fontId="3" fillId="35" borderId="22" xfId="0" applyNumberFormat="1" applyFont="1" applyFill="1" applyBorder="1" applyAlignment="1" applyProtection="1">
      <alignment horizontal="left" vertical="center"/>
      <protection locked="0"/>
    </xf>
    <xf numFmtId="0" fontId="3" fillId="35" borderId="22" xfId="0" applyNumberFormat="1" applyFont="1" applyFill="1" applyBorder="1" applyAlignment="1" applyProtection="1">
      <alignment horizontal="left" vertical="center"/>
      <protection locked="0"/>
    </xf>
    <xf numFmtId="49" fontId="3" fillId="35" borderId="0" xfId="0" applyNumberFormat="1" applyFont="1" applyFill="1" applyBorder="1" applyAlignment="1" applyProtection="1">
      <alignment horizontal="left" vertical="center"/>
      <protection locked="0"/>
    </xf>
    <xf numFmtId="0" fontId="3" fillId="35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NumberFormat="1" applyFont="1" applyFill="1" applyBorder="1" applyAlignment="1" applyProtection="1">
      <alignment horizontal="center" vertical="center"/>
      <protection locked="0"/>
    </xf>
    <xf numFmtId="0" fontId="3" fillId="0" borderId="33" xfId="0" applyNumberFormat="1" applyFont="1" applyFill="1" applyBorder="1" applyAlignment="1" applyProtection="1">
      <alignment horizontal="center" vertical="center"/>
      <protection locked="0"/>
    </xf>
    <xf numFmtId="0" fontId="1" fillId="0" borderId="34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B29" sqref="B29"/>
    </sheetView>
  </sheetViews>
  <sheetFormatPr defaultColWidth="9.140625" defaultRowHeight="12.75"/>
  <cols>
    <col min="2" max="2" width="59.8515625" style="0" customWidth="1"/>
    <col min="3" max="3" width="19.7109375" style="0" customWidth="1"/>
  </cols>
  <sheetData>
    <row r="1" spans="1:3" ht="15.75">
      <c r="A1" s="3" t="s">
        <v>227</v>
      </c>
      <c r="B1" s="4" t="s">
        <v>257</v>
      </c>
      <c r="C1" s="23" t="s">
        <v>258</v>
      </c>
    </row>
    <row r="2" spans="1:3" ht="15.75">
      <c r="A2" s="3" t="s">
        <v>228</v>
      </c>
      <c r="B2" s="4" t="s">
        <v>229</v>
      </c>
      <c r="C2" s="23" t="s">
        <v>258</v>
      </c>
    </row>
    <row r="3" spans="1:3" ht="15.75">
      <c r="A3" s="3" t="s">
        <v>230</v>
      </c>
      <c r="B3" s="7" t="s">
        <v>231</v>
      </c>
      <c r="C3" s="23" t="s">
        <v>258</v>
      </c>
    </row>
    <row r="4" spans="1:3" ht="15.75">
      <c r="A4" s="3"/>
      <c r="B4" s="4"/>
      <c r="C4" s="6"/>
    </row>
    <row r="5" spans="1:3" ht="15.75">
      <c r="A5" s="9"/>
      <c r="B5" s="10" t="s">
        <v>232</v>
      </c>
      <c r="C5" s="11"/>
    </row>
    <row r="6" spans="1:3" ht="15.75">
      <c r="A6" s="3" t="s">
        <v>233</v>
      </c>
      <c r="B6" s="4" t="s">
        <v>254</v>
      </c>
      <c r="C6" s="5">
        <f>'Výkaz výměr'!H17</f>
        <v>0</v>
      </c>
    </row>
    <row r="7" spans="1:3" ht="15.75">
      <c r="A7" s="3" t="s">
        <v>255</v>
      </c>
      <c r="B7" s="4" t="s">
        <v>267</v>
      </c>
      <c r="C7" s="6">
        <f>'Rekapitulace v.v'!C6*0.01</f>
        <v>0</v>
      </c>
    </row>
    <row r="8" spans="1:3" ht="15.75">
      <c r="A8" s="3" t="s">
        <v>234</v>
      </c>
      <c r="B8" s="4" t="s">
        <v>266</v>
      </c>
      <c r="C8" s="6">
        <f>SUM(C6:C7)</f>
        <v>0</v>
      </c>
    </row>
    <row r="9" spans="1:3" ht="15.75">
      <c r="A9" s="3" t="s">
        <v>235</v>
      </c>
      <c r="B9" s="4" t="s">
        <v>259</v>
      </c>
      <c r="C9" s="5">
        <f>'Výkaz výměr'!I17+'Výkaz výměr'!I79</f>
        <v>0</v>
      </c>
    </row>
    <row r="10" spans="1:3" ht="15.75">
      <c r="A10" s="3" t="s">
        <v>236</v>
      </c>
      <c r="B10" s="4" t="s">
        <v>265</v>
      </c>
      <c r="C10" s="6">
        <f>SUM(C8:C9)</f>
        <v>0</v>
      </c>
    </row>
    <row r="12" spans="1:3" ht="15.75">
      <c r="A12" s="3" t="s">
        <v>237</v>
      </c>
      <c r="B12" s="4" t="s">
        <v>238</v>
      </c>
      <c r="C12" s="24" t="s">
        <v>258</v>
      </c>
    </row>
    <row r="13" spans="1:3" ht="15.75">
      <c r="A13" s="3" t="s">
        <v>239</v>
      </c>
      <c r="B13" s="4" t="s">
        <v>260</v>
      </c>
      <c r="C13" s="5">
        <f>'Výkaz výměr'!J12+'Výkaz výměr'!J75</f>
        <v>0</v>
      </c>
    </row>
    <row r="14" spans="1:3" ht="15.75">
      <c r="A14" s="3" t="s">
        <v>240</v>
      </c>
      <c r="B14" s="7" t="s">
        <v>264</v>
      </c>
      <c r="C14" s="8">
        <f>C10+C13</f>
        <v>0</v>
      </c>
    </row>
    <row r="15" spans="1:3" ht="15.75">
      <c r="A15" s="3" t="s">
        <v>4</v>
      </c>
      <c r="B15" s="4"/>
      <c r="C15" s="6"/>
    </row>
    <row r="16" spans="1:3" ht="15.75">
      <c r="A16" s="9"/>
      <c r="B16" s="10" t="s">
        <v>127</v>
      </c>
      <c r="C16" s="11"/>
    </row>
    <row r="17" spans="1:3" ht="15.75">
      <c r="A17" s="3" t="s">
        <v>241</v>
      </c>
      <c r="B17" s="22" t="s">
        <v>262</v>
      </c>
      <c r="C17" s="5">
        <f>'Výkaz výměr'!J105</f>
        <v>0</v>
      </c>
    </row>
    <row r="18" spans="1:3" ht="15.75">
      <c r="A18" s="3"/>
      <c r="B18" s="4" t="s">
        <v>261</v>
      </c>
      <c r="C18" s="5"/>
    </row>
    <row r="19" spans="1:3" ht="15.75">
      <c r="A19" s="3"/>
      <c r="B19" s="4"/>
      <c r="C19" s="6"/>
    </row>
    <row r="20" spans="1:3" ht="15.75">
      <c r="A20" s="3" t="s">
        <v>242</v>
      </c>
      <c r="B20" s="7" t="s">
        <v>263</v>
      </c>
      <c r="C20" s="8">
        <f>C17</f>
        <v>0</v>
      </c>
    </row>
    <row r="21" spans="1:3" ht="15.75">
      <c r="A21" s="3"/>
      <c r="B21" s="4"/>
      <c r="C21" s="6"/>
    </row>
    <row r="22" spans="1:3" ht="15.75">
      <c r="A22" s="9"/>
      <c r="B22" s="10" t="s">
        <v>243</v>
      </c>
      <c r="C22" s="11"/>
    </row>
    <row r="23" spans="1:3" ht="15.75">
      <c r="A23" s="3" t="s">
        <v>244</v>
      </c>
      <c r="B23" s="7" t="s">
        <v>268</v>
      </c>
      <c r="C23" s="12">
        <f>'Výkaz výměr'!J40+'Výkaz výměr'!J87</f>
        <v>0</v>
      </c>
    </row>
    <row r="24" spans="1:3" ht="16.5" thickBot="1">
      <c r="A24" s="3"/>
      <c r="B24" s="4"/>
      <c r="C24" s="6"/>
    </row>
    <row r="25" spans="1:3" ht="16.5" thickBot="1">
      <c r="A25" s="13" t="s">
        <v>245</v>
      </c>
      <c r="B25" s="14" t="s">
        <v>269</v>
      </c>
      <c r="C25" s="15">
        <f>C14+C20+C23</f>
        <v>0</v>
      </c>
    </row>
    <row r="26" spans="1:3" ht="16.5" thickBot="1">
      <c r="A26" s="16"/>
      <c r="B26" s="17"/>
      <c r="C26" s="18"/>
    </row>
    <row r="27" spans="1:3" ht="16.5" thickBot="1">
      <c r="A27" s="13" t="s">
        <v>246</v>
      </c>
      <c r="B27" s="19" t="s">
        <v>270</v>
      </c>
      <c r="C27" s="20">
        <f>C25*0.21</f>
        <v>0</v>
      </c>
    </row>
    <row r="28" spans="1:3" ht="13.5" thickBot="1">
      <c r="A28" s="21"/>
      <c r="B28" s="21"/>
      <c r="C28" s="21"/>
    </row>
    <row r="29" spans="1:3" ht="16.5" thickBot="1">
      <c r="A29" s="13" t="s">
        <v>247</v>
      </c>
      <c r="B29" s="14" t="s">
        <v>271</v>
      </c>
      <c r="C29" s="15">
        <f>C25+C27</f>
        <v>0</v>
      </c>
    </row>
  </sheetData>
  <sheetProtection/>
  <printOptions gridLines="1" horizontalCentered="1"/>
  <pageMargins left="0.2362204724409449" right="0.2362204724409449" top="0.984251968503937" bottom="0.7480314960629921" header="0.31496062992125984" footer="0.31496062992125984"/>
  <pageSetup horizontalDpi="300" verticalDpi="300" orientation="portrait" paperSize="9" r:id="rId1"/>
  <headerFooter alignWithMargins="0">
    <oddHeader>&amp;C&amp;"Arial,Tučné"&amp;14Rekapitulace
&amp;11Rekonstrukce VO v prostoru Janova v Litvínově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C1">
      <selection activeCell="I95" sqref="I95"/>
    </sheetView>
  </sheetViews>
  <sheetFormatPr defaultColWidth="9.140625" defaultRowHeight="12.75"/>
  <cols>
    <col min="1" max="2" width="9.140625" style="26" hidden="1" customWidth="1"/>
    <col min="3" max="3" width="13.421875" style="26" customWidth="1"/>
    <col min="4" max="4" width="55.28125" style="26" customWidth="1"/>
    <col min="5" max="5" width="5.28125" style="26" customWidth="1"/>
    <col min="6" max="7" width="9.140625" style="26" customWidth="1"/>
    <col min="8" max="8" width="9.00390625" style="26" customWidth="1"/>
    <col min="9" max="9" width="10.421875" style="26" customWidth="1"/>
    <col min="10" max="10" width="17.57421875" style="26" customWidth="1"/>
    <col min="11" max="12" width="9.140625" style="26" hidden="1" customWidth="1"/>
    <col min="13" max="16384" width="9.140625" style="26" customWidth="1"/>
  </cols>
  <sheetData>
    <row r="1" spans="1:12" ht="23.25">
      <c r="A1" s="64" t="s">
        <v>248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2.75">
      <c r="A2" s="66" t="s">
        <v>0</v>
      </c>
      <c r="B2" s="57"/>
      <c r="C2" s="57"/>
      <c r="D2" s="67" t="s">
        <v>224</v>
      </c>
      <c r="E2" s="55" t="s">
        <v>153</v>
      </c>
      <c r="F2" s="57"/>
      <c r="G2" s="55"/>
      <c r="H2" s="57"/>
      <c r="I2" s="55" t="s">
        <v>172</v>
      </c>
      <c r="J2" s="55" t="s">
        <v>249</v>
      </c>
      <c r="K2" s="57"/>
      <c r="L2" s="58"/>
    </row>
    <row r="3" spans="1:12" ht="12.75">
      <c r="A3" s="62"/>
      <c r="B3" s="56"/>
      <c r="C3" s="56"/>
      <c r="D3" s="68"/>
      <c r="E3" s="56"/>
      <c r="F3" s="56"/>
      <c r="G3" s="56"/>
      <c r="H3" s="56"/>
      <c r="I3" s="56"/>
      <c r="J3" s="56"/>
      <c r="K3" s="56"/>
      <c r="L3" s="59"/>
    </row>
    <row r="4" spans="1:12" ht="12.75">
      <c r="A4" s="61" t="s">
        <v>1</v>
      </c>
      <c r="B4" s="56"/>
      <c r="C4" s="56"/>
      <c r="D4" s="60" t="s">
        <v>225</v>
      </c>
      <c r="E4" s="60" t="s">
        <v>154</v>
      </c>
      <c r="F4" s="56"/>
      <c r="G4" s="63"/>
      <c r="H4" s="56"/>
      <c r="I4" s="60" t="s">
        <v>173</v>
      </c>
      <c r="J4" s="60" t="s">
        <v>250</v>
      </c>
      <c r="K4" s="56"/>
      <c r="L4" s="59"/>
    </row>
    <row r="5" spans="1:12" ht="12.75">
      <c r="A5" s="62"/>
      <c r="B5" s="56"/>
      <c r="C5" s="56"/>
      <c r="D5" s="56"/>
      <c r="E5" s="56"/>
      <c r="F5" s="56"/>
      <c r="G5" s="56"/>
      <c r="H5" s="56"/>
      <c r="I5" s="56"/>
      <c r="J5" s="56"/>
      <c r="K5" s="56"/>
      <c r="L5" s="59"/>
    </row>
    <row r="6" spans="1:12" ht="12.75">
      <c r="A6" s="61" t="s">
        <v>2</v>
      </c>
      <c r="B6" s="56"/>
      <c r="C6" s="56"/>
      <c r="D6" s="60" t="s">
        <v>223</v>
      </c>
      <c r="E6" s="60" t="s">
        <v>155</v>
      </c>
      <c r="F6" s="56"/>
      <c r="G6" s="63"/>
      <c r="H6" s="56"/>
      <c r="I6" s="60" t="s">
        <v>174</v>
      </c>
      <c r="J6" s="60" t="s">
        <v>250</v>
      </c>
      <c r="K6" s="56"/>
      <c r="L6" s="59"/>
    </row>
    <row r="7" spans="1:12" ht="12.75">
      <c r="A7" s="62"/>
      <c r="B7" s="56"/>
      <c r="C7" s="56"/>
      <c r="D7" s="56"/>
      <c r="E7" s="56"/>
      <c r="F7" s="56"/>
      <c r="G7" s="56"/>
      <c r="H7" s="56"/>
      <c r="I7" s="56"/>
      <c r="J7" s="56"/>
      <c r="K7" s="56"/>
      <c r="L7" s="59"/>
    </row>
    <row r="8" spans="1:12" ht="12.75">
      <c r="A8" s="61" t="s">
        <v>3</v>
      </c>
      <c r="B8" s="56"/>
      <c r="C8" s="56"/>
      <c r="D8" s="60" t="s">
        <v>256</v>
      </c>
      <c r="E8" s="60" t="s">
        <v>156</v>
      </c>
      <c r="F8" s="56"/>
      <c r="G8" s="63">
        <v>42149</v>
      </c>
      <c r="H8" s="56"/>
      <c r="I8" s="60" t="s">
        <v>175</v>
      </c>
      <c r="J8" s="60" t="s">
        <v>251</v>
      </c>
      <c r="K8" s="56"/>
      <c r="L8" s="59"/>
    </row>
    <row r="9" spans="1:12" ht="13.5" thickBot="1">
      <c r="A9" s="69"/>
      <c r="B9" s="70"/>
      <c r="C9" s="70"/>
      <c r="D9" s="70"/>
      <c r="E9" s="70"/>
      <c r="F9" s="70"/>
      <c r="G9" s="70"/>
      <c r="H9" s="70"/>
      <c r="I9" s="70"/>
      <c r="J9" s="70"/>
      <c r="K9" s="70"/>
      <c r="L9" s="78"/>
    </row>
    <row r="10" spans="1:12" ht="12.75">
      <c r="A10" s="28" t="s">
        <v>4</v>
      </c>
      <c r="B10" s="29" t="s">
        <v>4</v>
      </c>
      <c r="C10" s="29" t="s">
        <v>4</v>
      </c>
      <c r="D10" s="29" t="s">
        <v>4</v>
      </c>
      <c r="E10" s="29" t="s">
        <v>4</v>
      </c>
      <c r="F10" s="29" t="s">
        <v>4</v>
      </c>
      <c r="G10" s="30" t="s">
        <v>169</v>
      </c>
      <c r="H10" s="75" t="s">
        <v>171</v>
      </c>
      <c r="I10" s="76"/>
      <c r="J10" s="77"/>
      <c r="K10" s="75" t="s">
        <v>177</v>
      </c>
      <c r="L10" s="77"/>
    </row>
    <row r="11" spans="1:12" ht="13.5" thickBot="1">
      <c r="A11" s="31" t="s">
        <v>5</v>
      </c>
      <c r="B11" s="32" t="s">
        <v>52</v>
      </c>
      <c r="C11" s="32" t="s">
        <v>53</v>
      </c>
      <c r="D11" s="32" t="s">
        <v>104</v>
      </c>
      <c r="E11" s="32" t="s">
        <v>157</v>
      </c>
      <c r="F11" s="33" t="s">
        <v>168</v>
      </c>
      <c r="G11" s="34" t="s">
        <v>170</v>
      </c>
      <c r="H11" s="35" t="s">
        <v>226</v>
      </c>
      <c r="I11" s="36" t="s">
        <v>103</v>
      </c>
      <c r="J11" s="37" t="s">
        <v>176</v>
      </c>
      <c r="K11" s="35" t="s">
        <v>169</v>
      </c>
      <c r="L11" s="37" t="s">
        <v>176</v>
      </c>
    </row>
    <row r="12" spans="1:12" ht="12.75">
      <c r="A12" s="38"/>
      <c r="B12" s="38"/>
      <c r="C12" s="39" t="s">
        <v>54</v>
      </c>
      <c r="D12" s="71" t="s">
        <v>252</v>
      </c>
      <c r="E12" s="72"/>
      <c r="F12" s="72"/>
      <c r="G12" s="72"/>
      <c r="H12" s="40">
        <f>SUM(H13:H16)</f>
        <v>0</v>
      </c>
      <c r="I12" s="40">
        <f>SUM(I13:I16)</f>
        <v>0</v>
      </c>
      <c r="J12" s="40">
        <f>H12+I12</f>
        <v>0</v>
      </c>
      <c r="K12" s="41"/>
      <c r="L12" s="40">
        <f>SUM(L13:L16)</f>
        <v>0</v>
      </c>
    </row>
    <row r="13" spans="1:12" ht="12.75">
      <c r="A13" s="27" t="s">
        <v>6</v>
      </c>
      <c r="B13" s="27"/>
      <c r="C13" s="1" t="s">
        <v>55</v>
      </c>
      <c r="D13" s="1" t="s">
        <v>105</v>
      </c>
      <c r="E13" s="1" t="s">
        <v>158</v>
      </c>
      <c r="F13" s="2">
        <v>24</v>
      </c>
      <c r="G13" s="42">
        <v>0</v>
      </c>
      <c r="H13" s="42">
        <v>0</v>
      </c>
      <c r="I13" s="42">
        <f>J13-H13</f>
        <v>0</v>
      </c>
      <c r="J13" s="42">
        <f>ROUND(F13*G13,2)</f>
        <v>0</v>
      </c>
      <c r="K13" s="42">
        <v>0</v>
      </c>
      <c r="L13" s="42">
        <f>F13*K13</f>
        <v>0</v>
      </c>
    </row>
    <row r="14" spans="1:12" ht="12.75">
      <c r="A14" s="27" t="s">
        <v>7</v>
      </c>
      <c r="B14" s="27"/>
      <c r="C14" s="1" t="s">
        <v>56</v>
      </c>
      <c r="D14" s="1" t="s">
        <v>106</v>
      </c>
      <c r="E14" s="1" t="s">
        <v>158</v>
      </c>
      <c r="F14" s="2">
        <v>16</v>
      </c>
      <c r="G14" s="42">
        <v>0</v>
      </c>
      <c r="H14" s="42">
        <v>0</v>
      </c>
      <c r="I14" s="42">
        <f>J14-H14</f>
        <v>0</v>
      </c>
      <c r="J14" s="42">
        <f>ROUND(F14*G14,2)</f>
        <v>0</v>
      </c>
      <c r="K14" s="42">
        <v>0</v>
      </c>
      <c r="L14" s="42">
        <f>F14*K14</f>
        <v>0</v>
      </c>
    </row>
    <row r="15" spans="1:12" ht="12.75">
      <c r="A15" s="27" t="s">
        <v>8</v>
      </c>
      <c r="B15" s="27"/>
      <c r="C15" s="1" t="s">
        <v>57</v>
      </c>
      <c r="D15" s="1" t="s">
        <v>107</v>
      </c>
      <c r="E15" s="1" t="s">
        <v>158</v>
      </c>
      <c r="F15" s="2">
        <v>16</v>
      </c>
      <c r="G15" s="42">
        <v>0</v>
      </c>
      <c r="H15" s="42">
        <v>0</v>
      </c>
      <c r="I15" s="42">
        <f>J15-H15</f>
        <v>0</v>
      </c>
      <c r="J15" s="42">
        <f>ROUND(F15*G15,2)</f>
        <v>0</v>
      </c>
      <c r="K15" s="42">
        <v>0</v>
      </c>
      <c r="L15" s="42">
        <f>F15*K15</f>
        <v>0</v>
      </c>
    </row>
    <row r="16" spans="1:12" ht="12.75">
      <c r="A16" s="27" t="s">
        <v>9</v>
      </c>
      <c r="B16" s="27"/>
      <c r="C16" s="1" t="s">
        <v>58</v>
      </c>
      <c r="D16" s="1" t="s">
        <v>108</v>
      </c>
      <c r="E16" s="1" t="s">
        <v>159</v>
      </c>
      <c r="F16" s="2">
        <v>40</v>
      </c>
      <c r="G16" s="42">
        <v>0</v>
      </c>
      <c r="H16" s="42">
        <v>0</v>
      </c>
      <c r="I16" s="42">
        <f>J16-H16</f>
        <v>0</v>
      </c>
      <c r="J16" s="42">
        <f>ROUND(F16*G16,2)</f>
        <v>0</v>
      </c>
      <c r="K16" s="42">
        <v>0</v>
      </c>
      <c r="L16" s="42">
        <f>F16*K16</f>
        <v>0</v>
      </c>
    </row>
    <row r="17" spans="1:12" ht="12.75">
      <c r="A17" s="43"/>
      <c r="B17" s="43"/>
      <c r="C17" s="44" t="s">
        <v>59</v>
      </c>
      <c r="D17" s="73" t="s">
        <v>109</v>
      </c>
      <c r="E17" s="74"/>
      <c r="F17" s="74"/>
      <c r="G17" s="74"/>
      <c r="H17" s="45">
        <f>SUM(H18:H35)</f>
        <v>0</v>
      </c>
      <c r="I17" s="45">
        <f>SUM(I18:I35)</f>
        <v>0</v>
      </c>
      <c r="J17" s="45">
        <f>SUM(H17:I17)</f>
        <v>0</v>
      </c>
      <c r="K17" s="46"/>
      <c r="L17" s="45">
        <f>SUM(L18:L34)</f>
        <v>1.5256</v>
      </c>
    </row>
    <row r="18" spans="1:12" ht="12.75">
      <c r="A18" s="27" t="s">
        <v>10</v>
      </c>
      <c r="B18" s="27"/>
      <c r="C18" s="1" t="s">
        <v>60</v>
      </c>
      <c r="D18" s="1" t="s">
        <v>110</v>
      </c>
      <c r="E18" s="1" t="s">
        <v>160</v>
      </c>
      <c r="F18" s="2">
        <v>32</v>
      </c>
      <c r="G18" s="42">
        <v>0</v>
      </c>
      <c r="H18" s="42">
        <f aca="true" t="shared" si="0" ref="H18:H34">ROUND(F18*AE18,2)</f>
        <v>0</v>
      </c>
      <c r="I18" s="42">
        <f aca="true" t="shared" si="1" ref="I18:I34">J18-H18</f>
        <v>0</v>
      </c>
      <c r="J18" s="42">
        <f aca="true" t="shared" si="2" ref="J18:J34">ROUND(F18*G18,2)</f>
        <v>0</v>
      </c>
      <c r="K18" s="42">
        <v>0</v>
      </c>
      <c r="L18" s="42">
        <f aca="true" t="shared" si="3" ref="L18:L34">F18*K18</f>
        <v>0</v>
      </c>
    </row>
    <row r="19" spans="1:12" ht="12.75">
      <c r="A19" s="27" t="s">
        <v>11</v>
      </c>
      <c r="B19" s="27"/>
      <c r="C19" s="1" t="s">
        <v>61</v>
      </c>
      <c r="D19" s="1" t="s">
        <v>111</v>
      </c>
      <c r="E19" s="1" t="s">
        <v>160</v>
      </c>
      <c r="F19" s="2">
        <v>4</v>
      </c>
      <c r="G19" s="42">
        <v>0</v>
      </c>
      <c r="H19" s="42">
        <f t="shared" si="0"/>
        <v>0</v>
      </c>
      <c r="I19" s="42">
        <f t="shared" si="1"/>
        <v>0</v>
      </c>
      <c r="J19" s="42">
        <f t="shared" si="2"/>
        <v>0</v>
      </c>
      <c r="K19" s="42">
        <v>0</v>
      </c>
      <c r="L19" s="42">
        <f t="shared" si="3"/>
        <v>0</v>
      </c>
    </row>
    <row r="20" spans="1:12" ht="12.75">
      <c r="A20" s="27" t="s">
        <v>12</v>
      </c>
      <c r="B20" s="27"/>
      <c r="C20" s="1" t="s">
        <v>62</v>
      </c>
      <c r="D20" s="1" t="s">
        <v>112</v>
      </c>
      <c r="E20" s="1" t="s">
        <v>160</v>
      </c>
      <c r="F20" s="2">
        <v>26</v>
      </c>
      <c r="G20" s="42">
        <v>0</v>
      </c>
      <c r="H20" s="42">
        <f t="shared" si="0"/>
        <v>0</v>
      </c>
      <c r="I20" s="42">
        <f t="shared" si="1"/>
        <v>0</v>
      </c>
      <c r="J20" s="42">
        <f t="shared" si="2"/>
        <v>0</v>
      </c>
      <c r="K20" s="42">
        <v>0</v>
      </c>
      <c r="L20" s="42">
        <f t="shared" si="3"/>
        <v>0</v>
      </c>
    </row>
    <row r="21" spans="1:12" ht="12.75">
      <c r="A21" s="27" t="s">
        <v>13</v>
      </c>
      <c r="B21" s="27"/>
      <c r="C21" s="1" t="s">
        <v>63</v>
      </c>
      <c r="D21" s="1" t="s">
        <v>113</v>
      </c>
      <c r="E21" s="1" t="s">
        <v>161</v>
      </c>
      <c r="F21" s="2">
        <v>660</v>
      </c>
      <c r="G21" s="42">
        <v>0</v>
      </c>
      <c r="H21" s="42">
        <f t="shared" si="0"/>
        <v>0</v>
      </c>
      <c r="I21" s="42">
        <f t="shared" si="1"/>
        <v>0</v>
      </c>
      <c r="J21" s="42">
        <f t="shared" si="2"/>
        <v>0</v>
      </c>
      <c r="K21" s="42">
        <v>0</v>
      </c>
      <c r="L21" s="42">
        <f t="shared" si="3"/>
        <v>0</v>
      </c>
    </row>
    <row r="22" spans="1:12" ht="12.75">
      <c r="A22" s="27" t="s">
        <v>14</v>
      </c>
      <c r="B22" s="27"/>
      <c r="C22" s="1" t="s">
        <v>64</v>
      </c>
      <c r="D22" s="1" t="s">
        <v>114</v>
      </c>
      <c r="E22" s="1" t="s">
        <v>160</v>
      </c>
      <c r="F22" s="2">
        <v>31</v>
      </c>
      <c r="G22" s="42">
        <v>0</v>
      </c>
      <c r="H22" s="42">
        <f t="shared" si="0"/>
        <v>0</v>
      </c>
      <c r="I22" s="42">
        <f t="shared" si="1"/>
        <v>0</v>
      </c>
      <c r="J22" s="42">
        <f t="shared" si="2"/>
        <v>0</v>
      </c>
      <c r="K22" s="42">
        <v>0</v>
      </c>
      <c r="L22" s="42">
        <f t="shared" si="3"/>
        <v>0</v>
      </c>
    </row>
    <row r="23" spans="1:12" ht="12.75">
      <c r="A23" s="27" t="s">
        <v>15</v>
      </c>
      <c r="B23" s="27"/>
      <c r="C23" s="1" t="s">
        <v>65</v>
      </c>
      <c r="D23" s="1" t="s">
        <v>115</v>
      </c>
      <c r="E23" s="1" t="s">
        <v>160</v>
      </c>
      <c r="F23" s="2">
        <v>66</v>
      </c>
      <c r="G23" s="42">
        <v>0</v>
      </c>
      <c r="H23" s="42">
        <v>0</v>
      </c>
      <c r="I23" s="42">
        <f t="shared" si="1"/>
        <v>0</v>
      </c>
      <c r="J23" s="42">
        <f t="shared" si="2"/>
        <v>0</v>
      </c>
      <c r="K23" s="42">
        <v>0</v>
      </c>
      <c r="L23" s="42">
        <f t="shared" si="3"/>
        <v>0</v>
      </c>
    </row>
    <row r="24" spans="1:12" ht="12.75">
      <c r="A24" s="27" t="s">
        <v>16</v>
      </c>
      <c r="B24" s="27"/>
      <c r="C24" s="1" t="s">
        <v>66</v>
      </c>
      <c r="D24" s="1" t="s">
        <v>116</v>
      </c>
      <c r="E24" s="1" t="s">
        <v>161</v>
      </c>
      <c r="F24" s="2">
        <v>240</v>
      </c>
      <c r="G24" s="42">
        <v>0</v>
      </c>
      <c r="H24" s="42">
        <f t="shared" si="0"/>
        <v>0</v>
      </c>
      <c r="I24" s="42">
        <f t="shared" si="1"/>
        <v>0</v>
      </c>
      <c r="J24" s="42">
        <f t="shared" si="2"/>
        <v>0</v>
      </c>
      <c r="K24" s="42">
        <v>0</v>
      </c>
      <c r="L24" s="42">
        <f t="shared" si="3"/>
        <v>0</v>
      </c>
    </row>
    <row r="25" spans="1:12" ht="12.75">
      <c r="A25" s="27" t="s">
        <v>17</v>
      </c>
      <c r="B25" s="27"/>
      <c r="C25" s="1" t="s">
        <v>67</v>
      </c>
      <c r="D25" s="1" t="s">
        <v>117</v>
      </c>
      <c r="E25" s="1" t="s">
        <v>161</v>
      </c>
      <c r="F25" s="2">
        <v>1300</v>
      </c>
      <c r="G25" s="42">
        <v>0</v>
      </c>
      <c r="H25" s="42">
        <f t="shared" si="0"/>
        <v>0</v>
      </c>
      <c r="I25" s="42">
        <f t="shared" si="1"/>
        <v>0</v>
      </c>
      <c r="J25" s="42">
        <f t="shared" si="2"/>
        <v>0</v>
      </c>
      <c r="K25" s="42">
        <v>0</v>
      </c>
      <c r="L25" s="42">
        <f t="shared" si="3"/>
        <v>0</v>
      </c>
    </row>
    <row r="26" spans="1:12" ht="12.75">
      <c r="A26" s="27" t="s">
        <v>18</v>
      </c>
      <c r="B26" s="27"/>
      <c r="C26" s="1" t="s">
        <v>68</v>
      </c>
      <c r="D26" s="1" t="s">
        <v>118</v>
      </c>
      <c r="E26" s="1" t="s">
        <v>161</v>
      </c>
      <c r="F26" s="2">
        <v>500</v>
      </c>
      <c r="G26" s="42">
        <v>0</v>
      </c>
      <c r="H26" s="42">
        <f t="shared" si="0"/>
        <v>0</v>
      </c>
      <c r="I26" s="42">
        <f t="shared" si="1"/>
        <v>0</v>
      </c>
      <c r="J26" s="42">
        <f t="shared" si="2"/>
        <v>0</v>
      </c>
      <c r="K26" s="42">
        <v>0</v>
      </c>
      <c r="L26" s="42">
        <f t="shared" si="3"/>
        <v>0</v>
      </c>
    </row>
    <row r="27" spans="1:12" ht="12.75">
      <c r="A27" s="27" t="s">
        <v>19</v>
      </c>
      <c r="B27" s="27"/>
      <c r="C27" s="1" t="s">
        <v>69</v>
      </c>
      <c r="D27" s="1" t="s">
        <v>119</v>
      </c>
      <c r="E27" s="1" t="s">
        <v>160</v>
      </c>
      <c r="F27" s="2">
        <v>2</v>
      </c>
      <c r="G27" s="42">
        <v>0</v>
      </c>
      <c r="H27" s="42">
        <f t="shared" si="0"/>
        <v>0</v>
      </c>
      <c r="I27" s="42">
        <f t="shared" si="1"/>
        <v>0</v>
      </c>
      <c r="J27" s="42">
        <f t="shared" si="2"/>
        <v>0</v>
      </c>
      <c r="K27" s="42">
        <v>0</v>
      </c>
      <c r="L27" s="42">
        <f t="shared" si="3"/>
        <v>0</v>
      </c>
    </row>
    <row r="28" spans="1:12" ht="12.75">
      <c r="A28" s="27" t="s">
        <v>20</v>
      </c>
      <c r="B28" s="27"/>
      <c r="C28" s="1" t="s">
        <v>70</v>
      </c>
      <c r="D28" s="1" t="s">
        <v>120</v>
      </c>
      <c r="E28" s="1" t="s">
        <v>161</v>
      </c>
      <c r="F28" s="2">
        <v>1450</v>
      </c>
      <c r="G28" s="42">
        <v>0</v>
      </c>
      <c r="H28" s="42">
        <f t="shared" si="0"/>
        <v>0</v>
      </c>
      <c r="I28" s="42">
        <f t="shared" si="1"/>
        <v>0</v>
      </c>
      <c r="J28" s="42">
        <f t="shared" si="2"/>
        <v>0</v>
      </c>
      <c r="K28" s="42">
        <v>0.00093</v>
      </c>
      <c r="L28" s="42">
        <f t="shared" si="3"/>
        <v>1.3485</v>
      </c>
    </row>
    <row r="29" spans="1:12" ht="12.75">
      <c r="A29" s="27" t="s">
        <v>21</v>
      </c>
      <c r="B29" s="27"/>
      <c r="C29" s="1" t="s">
        <v>71</v>
      </c>
      <c r="D29" s="1" t="s">
        <v>121</v>
      </c>
      <c r="E29" s="1" t="s">
        <v>160</v>
      </c>
      <c r="F29" s="2">
        <v>27</v>
      </c>
      <c r="G29" s="42">
        <v>0</v>
      </c>
      <c r="H29" s="42">
        <f t="shared" si="0"/>
        <v>0</v>
      </c>
      <c r="I29" s="42">
        <f t="shared" si="1"/>
        <v>0</v>
      </c>
      <c r="J29" s="42">
        <f t="shared" si="2"/>
        <v>0</v>
      </c>
      <c r="K29" s="42">
        <v>0</v>
      </c>
      <c r="L29" s="42">
        <f t="shared" si="3"/>
        <v>0</v>
      </c>
    </row>
    <row r="30" spans="1:12" ht="12.75">
      <c r="A30" s="27" t="s">
        <v>22</v>
      </c>
      <c r="B30" s="27"/>
      <c r="C30" s="1" t="s">
        <v>72</v>
      </c>
      <c r="D30" s="1" t="s">
        <v>122</v>
      </c>
      <c r="E30" s="1" t="s">
        <v>160</v>
      </c>
      <c r="F30" s="2">
        <v>22</v>
      </c>
      <c r="G30" s="42">
        <v>0</v>
      </c>
      <c r="H30" s="42">
        <f t="shared" si="0"/>
        <v>0</v>
      </c>
      <c r="I30" s="42">
        <f t="shared" si="1"/>
        <v>0</v>
      </c>
      <c r="J30" s="42">
        <f t="shared" si="2"/>
        <v>0</v>
      </c>
      <c r="K30" s="42">
        <v>0</v>
      </c>
      <c r="L30" s="42">
        <f t="shared" si="3"/>
        <v>0</v>
      </c>
    </row>
    <row r="31" spans="1:12" ht="12.75">
      <c r="A31" s="27" t="s">
        <v>23</v>
      </c>
      <c r="B31" s="27"/>
      <c r="C31" s="1" t="s">
        <v>73</v>
      </c>
      <c r="D31" s="1" t="s">
        <v>123</v>
      </c>
      <c r="E31" s="1" t="s">
        <v>160</v>
      </c>
      <c r="F31" s="2">
        <v>4</v>
      </c>
      <c r="G31" s="42">
        <v>0</v>
      </c>
      <c r="H31" s="42">
        <f t="shared" si="0"/>
        <v>0</v>
      </c>
      <c r="I31" s="42">
        <f t="shared" si="1"/>
        <v>0</v>
      </c>
      <c r="J31" s="42">
        <f t="shared" si="2"/>
        <v>0</v>
      </c>
      <c r="K31" s="42">
        <v>0</v>
      </c>
      <c r="L31" s="42">
        <f t="shared" si="3"/>
        <v>0</v>
      </c>
    </row>
    <row r="32" spans="1:12" ht="12.75">
      <c r="A32" s="27" t="s">
        <v>24</v>
      </c>
      <c r="B32" s="27"/>
      <c r="C32" s="1" t="s">
        <v>74</v>
      </c>
      <c r="D32" s="1" t="s">
        <v>124</v>
      </c>
      <c r="E32" s="1" t="s">
        <v>161</v>
      </c>
      <c r="F32" s="2">
        <v>35</v>
      </c>
      <c r="G32" s="42">
        <v>0</v>
      </c>
      <c r="H32" s="42">
        <f t="shared" si="0"/>
        <v>0</v>
      </c>
      <c r="I32" s="42">
        <f t="shared" si="1"/>
        <v>0</v>
      </c>
      <c r="J32" s="42">
        <f t="shared" si="2"/>
        <v>0</v>
      </c>
      <c r="K32" s="42">
        <v>0.00506</v>
      </c>
      <c r="L32" s="42">
        <f t="shared" si="3"/>
        <v>0.1771</v>
      </c>
    </row>
    <row r="33" spans="1:12" ht="12.75">
      <c r="A33" s="27" t="s">
        <v>25</v>
      </c>
      <c r="B33" s="27"/>
      <c r="C33" s="1" t="s">
        <v>75</v>
      </c>
      <c r="D33" s="1" t="s">
        <v>125</v>
      </c>
      <c r="E33" s="1" t="s">
        <v>161</v>
      </c>
      <c r="F33" s="2">
        <v>25</v>
      </c>
      <c r="G33" s="42">
        <v>0</v>
      </c>
      <c r="H33" s="42">
        <f t="shared" si="0"/>
        <v>0</v>
      </c>
      <c r="I33" s="42">
        <f t="shared" si="1"/>
        <v>0</v>
      </c>
      <c r="J33" s="42">
        <f t="shared" si="2"/>
        <v>0</v>
      </c>
      <c r="K33" s="42">
        <v>0</v>
      </c>
      <c r="L33" s="42">
        <f t="shared" si="3"/>
        <v>0</v>
      </c>
    </row>
    <row r="34" spans="1:12" ht="12.75">
      <c r="A34" s="27" t="s">
        <v>26</v>
      </c>
      <c r="B34" s="27"/>
      <c r="C34" s="1" t="s">
        <v>62</v>
      </c>
      <c r="D34" s="1" t="s">
        <v>126</v>
      </c>
      <c r="E34" s="1" t="s">
        <v>160</v>
      </c>
      <c r="F34" s="2">
        <v>5</v>
      </c>
      <c r="G34" s="42">
        <v>0</v>
      </c>
      <c r="H34" s="42">
        <f t="shared" si="0"/>
        <v>0</v>
      </c>
      <c r="I34" s="42">
        <f t="shared" si="1"/>
        <v>0</v>
      </c>
      <c r="J34" s="42">
        <f t="shared" si="2"/>
        <v>0</v>
      </c>
      <c r="K34" s="42">
        <v>0</v>
      </c>
      <c r="L34" s="42">
        <f t="shared" si="3"/>
        <v>0</v>
      </c>
    </row>
    <row r="35" spans="1:12" ht="12.75">
      <c r="A35" s="27"/>
      <c r="B35" s="27"/>
      <c r="C35" s="1" t="s">
        <v>272</v>
      </c>
      <c r="D35" s="1" t="s">
        <v>273</v>
      </c>
      <c r="E35" s="1" t="s">
        <v>160</v>
      </c>
      <c r="F35" s="2">
        <v>5</v>
      </c>
      <c r="G35" s="42">
        <v>0</v>
      </c>
      <c r="H35" s="42">
        <f>ROUND(F35*AE35,2)</f>
        <v>0</v>
      </c>
      <c r="I35" s="42">
        <f>J35-H35</f>
        <v>0</v>
      </c>
      <c r="J35" s="42">
        <f>ROUND(F35*G35,2)</f>
        <v>0</v>
      </c>
      <c r="K35" s="42"/>
      <c r="L35" s="42"/>
    </row>
    <row r="36" spans="1:12" ht="12.75">
      <c r="A36" s="27"/>
      <c r="B36" s="27"/>
      <c r="K36" s="42"/>
      <c r="L36" s="42"/>
    </row>
    <row r="37" spans="1:12" ht="13.5" thickBot="1">
      <c r="A37" s="27"/>
      <c r="B37" s="27"/>
      <c r="K37" s="42"/>
      <c r="L37" s="42"/>
    </row>
    <row r="38" spans="1:12" ht="12.75">
      <c r="A38" s="43"/>
      <c r="B38" s="43"/>
      <c r="C38" s="29" t="s">
        <v>4</v>
      </c>
      <c r="D38" s="29" t="s">
        <v>4</v>
      </c>
      <c r="E38" s="29" t="s">
        <v>4</v>
      </c>
      <c r="F38" s="29" t="s">
        <v>4</v>
      </c>
      <c r="G38" s="30" t="s">
        <v>169</v>
      </c>
      <c r="H38" s="75" t="s">
        <v>171</v>
      </c>
      <c r="I38" s="76"/>
      <c r="J38" s="77"/>
      <c r="K38" s="46"/>
      <c r="L38" s="45">
        <f>SUM(L39:L39)</f>
        <v>0</v>
      </c>
    </row>
    <row r="39" spans="1:12" ht="13.5" thickBot="1">
      <c r="A39" s="27" t="s">
        <v>27</v>
      </c>
      <c r="B39" s="27"/>
      <c r="C39" s="32" t="s">
        <v>53</v>
      </c>
      <c r="D39" s="32" t="s">
        <v>104</v>
      </c>
      <c r="E39" s="32" t="s">
        <v>157</v>
      </c>
      <c r="F39" s="33" t="s">
        <v>168</v>
      </c>
      <c r="G39" s="34" t="s">
        <v>170</v>
      </c>
      <c r="H39" s="35" t="s">
        <v>226</v>
      </c>
      <c r="I39" s="36" t="s">
        <v>103</v>
      </c>
      <c r="J39" s="37" t="s">
        <v>176</v>
      </c>
      <c r="K39" s="42">
        <v>0</v>
      </c>
      <c r="L39" s="42">
        <f>F106*K39</f>
        <v>0</v>
      </c>
    </row>
    <row r="40" spans="1:12" ht="12.75">
      <c r="A40" s="43"/>
      <c r="B40" s="43"/>
      <c r="C40" s="44" t="s">
        <v>78</v>
      </c>
      <c r="D40" s="73" t="s">
        <v>128</v>
      </c>
      <c r="E40" s="74"/>
      <c r="F40" s="74"/>
      <c r="G40" s="74"/>
      <c r="H40" s="45">
        <f>SUM(H41:H64)</f>
        <v>0</v>
      </c>
      <c r="I40" s="45">
        <f>SUM(I41:I64)</f>
        <v>0</v>
      </c>
      <c r="J40" s="45">
        <f>H40+I40</f>
        <v>0</v>
      </c>
      <c r="K40" s="46"/>
      <c r="L40" s="45">
        <f>SUM(L41:L64)</f>
        <v>415.3006439999999</v>
      </c>
    </row>
    <row r="41" spans="1:12" ht="12.75">
      <c r="A41" s="27" t="s">
        <v>28</v>
      </c>
      <c r="B41" s="27"/>
      <c r="C41" s="1" t="s">
        <v>79</v>
      </c>
      <c r="D41" s="1" t="s">
        <v>129</v>
      </c>
      <c r="E41" s="1" t="s">
        <v>161</v>
      </c>
      <c r="F41" s="2">
        <v>1260</v>
      </c>
      <c r="G41" s="42">
        <v>0</v>
      </c>
      <c r="H41" s="42">
        <f aca="true" t="shared" si="4" ref="H41:H64">ROUND(F41*AE41,2)</f>
        <v>0</v>
      </c>
      <c r="I41" s="42">
        <f aca="true" t="shared" si="5" ref="I41:I64">J41-H41</f>
        <v>0</v>
      </c>
      <c r="J41" s="42">
        <f aca="true" t="shared" si="6" ref="J41:J64">ROUND(F41*G41,2)</f>
        <v>0</v>
      </c>
      <c r="K41" s="42">
        <v>0.26486</v>
      </c>
      <c r="L41" s="42">
        <f aca="true" t="shared" si="7" ref="L41:L64">F41*K41</f>
        <v>333.7236</v>
      </c>
    </row>
    <row r="42" spans="1:12" ht="12.75">
      <c r="A42" s="27" t="s">
        <v>29</v>
      </c>
      <c r="B42" s="27"/>
      <c r="C42" s="1" t="s">
        <v>80</v>
      </c>
      <c r="D42" s="1" t="s">
        <v>130</v>
      </c>
      <c r="E42" s="1" t="s">
        <v>161</v>
      </c>
      <c r="F42" s="2">
        <v>1260</v>
      </c>
      <c r="G42" s="42">
        <v>0</v>
      </c>
      <c r="H42" s="42">
        <f t="shared" si="4"/>
        <v>0</v>
      </c>
      <c r="I42" s="42">
        <f t="shared" si="5"/>
        <v>0</v>
      </c>
      <c r="J42" s="42">
        <f t="shared" si="6"/>
        <v>0</v>
      </c>
      <c r="K42" s="42">
        <v>0</v>
      </c>
      <c r="L42" s="42">
        <f t="shared" si="7"/>
        <v>0</v>
      </c>
    </row>
    <row r="43" spans="1:12" ht="12.75">
      <c r="A43" s="27" t="s">
        <v>30</v>
      </c>
      <c r="B43" s="27"/>
      <c r="C43" s="1" t="s">
        <v>81</v>
      </c>
      <c r="D43" s="1" t="s">
        <v>131</v>
      </c>
      <c r="E43" s="1" t="s">
        <v>161</v>
      </c>
      <c r="F43" s="2">
        <v>1260</v>
      </c>
      <c r="G43" s="42">
        <v>0</v>
      </c>
      <c r="H43" s="42">
        <f t="shared" si="4"/>
        <v>0</v>
      </c>
      <c r="I43" s="42">
        <f t="shared" si="5"/>
        <v>0</v>
      </c>
      <c r="J43" s="42">
        <f t="shared" si="6"/>
        <v>0</v>
      </c>
      <c r="K43" s="42">
        <v>0</v>
      </c>
      <c r="L43" s="42">
        <f t="shared" si="7"/>
        <v>0</v>
      </c>
    </row>
    <row r="44" spans="1:12" ht="12.75">
      <c r="A44" s="27" t="s">
        <v>31</v>
      </c>
      <c r="B44" s="27"/>
      <c r="C44" s="1" t="s">
        <v>82</v>
      </c>
      <c r="D44" s="1" t="s">
        <v>132</v>
      </c>
      <c r="E44" s="1" t="s">
        <v>163</v>
      </c>
      <c r="F44" s="2">
        <v>7.5</v>
      </c>
      <c r="G44" s="42">
        <v>0</v>
      </c>
      <c r="H44" s="42">
        <f t="shared" si="4"/>
        <v>0</v>
      </c>
      <c r="I44" s="42">
        <f t="shared" si="5"/>
        <v>0</v>
      </c>
      <c r="J44" s="42">
        <f t="shared" si="6"/>
        <v>0</v>
      </c>
      <c r="K44" s="42">
        <v>2.43772</v>
      </c>
      <c r="L44" s="42">
        <f t="shared" si="7"/>
        <v>18.2829</v>
      </c>
    </row>
    <row r="45" spans="1:12" ht="12.75">
      <c r="A45" s="27" t="s">
        <v>32</v>
      </c>
      <c r="B45" s="27"/>
      <c r="C45" s="1" t="s">
        <v>83</v>
      </c>
      <c r="D45" s="1" t="s">
        <v>133</v>
      </c>
      <c r="E45" s="1" t="s">
        <v>164</v>
      </c>
      <c r="F45" s="2">
        <v>315</v>
      </c>
      <c r="G45" s="42">
        <v>0</v>
      </c>
      <c r="H45" s="42">
        <f t="shared" si="4"/>
        <v>0</v>
      </c>
      <c r="I45" s="42">
        <f t="shared" si="5"/>
        <v>0</v>
      </c>
      <c r="J45" s="42">
        <f t="shared" si="6"/>
        <v>0</v>
      </c>
      <c r="K45" s="42">
        <v>2E-05</v>
      </c>
      <c r="L45" s="42">
        <f t="shared" si="7"/>
        <v>0.006300000000000001</v>
      </c>
    </row>
    <row r="46" spans="1:12" ht="12.75">
      <c r="A46" s="27" t="s">
        <v>33</v>
      </c>
      <c r="B46" s="27"/>
      <c r="C46" s="1" t="s">
        <v>84</v>
      </c>
      <c r="D46" s="1" t="s">
        <v>134</v>
      </c>
      <c r="E46" s="1" t="s">
        <v>163</v>
      </c>
      <c r="F46" s="2">
        <v>150</v>
      </c>
      <c r="G46" s="42">
        <v>0</v>
      </c>
      <c r="H46" s="42">
        <f t="shared" si="4"/>
        <v>0</v>
      </c>
      <c r="I46" s="42">
        <f t="shared" si="5"/>
        <v>0</v>
      </c>
      <c r="J46" s="42">
        <f t="shared" si="6"/>
        <v>0</v>
      </c>
      <c r="K46" s="42">
        <v>0</v>
      </c>
      <c r="L46" s="42">
        <f t="shared" si="7"/>
        <v>0</v>
      </c>
    </row>
    <row r="47" spans="1:12" ht="12.75">
      <c r="A47" s="27" t="s">
        <v>34</v>
      </c>
      <c r="B47" s="27"/>
      <c r="C47" s="1" t="s">
        <v>85</v>
      </c>
      <c r="D47" s="1" t="s">
        <v>135</v>
      </c>
      <c r="E47" s="1" t="s">
        <v>161</v>
      </c>
      <c r="F47" s="2">
        <v>16</v>
      </c>
      <c r="G47" s="42">
        <v>0</v>
      </c>
      <c r="H47" s="42">
        <f t="shared" si="4"/>
        <v>0</v>
      </c>
      <c r="I47" s="42">
        <f t="shared" si="5"/>
        <v>0</v>
      </c>
      <c r="J47" s="42">
        <f t="shared" si="6"/>
        <v>0</v>
      </c>
      <c r="K47" s="42">
        <v>0.15028</v>
      </c>
      <c r="L47" s="42">
        <f t="shared" si="7"/>
        <v>2.40448</v>
      </c>
    </row>
    <row r="48" spans="1:12" ht="12.75">
      <c r="A48" s="27" t="s">
        <v>35</v>
      </c>
      <c r="B48" s="27"/>
      <c r="C48" s="1" t="s">
        <v>86</v>
      </c>
      <c r="D48" s="1" t="s">
        <v>136</v>
      </c>
      <c r="E48" s="1" t="s">
        <v>165</v>
      </c>
      <c r="F48" s="2">
        <v>19.2</v>
      </c>
      <c r="G48" s="42">
        <v>0</v>
      </c>
      <c r="H48" s="42">
        <f t="shared" si="4"/>
        <v>0</v>
      </c>
      <c r="I48" s="42">
        <f t="shared" si="5"/>
        <v>0</v>
      </c>
      <c r="J48" s="42">
        <f t="shared" si="6"/>
        <v>0</v>
      </c>
      <c r="K48" s="42">
        <v>0</v>
      </c>
      <c r="L48" s="42">
        <f t="shared" si="7"/>
        <v>0</v>
      </c>
    </row>
    <row r="49" spans="1:12" ht="12.75">
      <c r="A49" s="27" t="s">
        <v>36</v>
      </c>
      <c r="B49" s="27"/>
      <c r="C49" s="1" t="s">
        <v>87</v>
      </c>
      <c r="D49" s="1" t="s">
        <v>137</v>
      </c>
      <c r="E49" s="1" t="s">
        <v>165</v>
      </c>
      <c r="F49" s="2">
        <v>192</v>
      </c>
      <c r="G49" s="42">
        <v>0</v>
      </c>
      <c r="H49" s="42">
        <f t="shared" si="4"/>
        <v>0</v>
      </c>
      <c r="I49" s="42">
        <f t="shared" si="5"/>
        <v>0</v>
      </c>
      <c r="J49" s="42">
        <f t="shared" si="6"/>
        <v>0</v>
      </c>
      <c r="K49" s="42">
        <v>0</v>
      </c>
      <c r="L49" s="42">
        <f t="shared" si="7"/>
        <v>0</v>
      </c>
    </row>
    <row r="50" spans="1:12" ht="12.75">
      <c r="A50" s="27" t="s">
        <v>37</v>
      </c>
      <c r="B50" s="27"/>
      <c r="C50" s="1" t="s">
        <v>88</v>
      </c>
      <c r="D50" s="1" t="s">
        <v>138</v>
      </c>
      <c r="E50" s="1" t="s">
        <v>165</v>
      </c>
      <c r="F50" s="2">
        <v>19.2</v>
      </c>
      <c r="G50" s="42">
        <v>0</v>
      </c>
      <c r="H50" s="42">
        <f t="shared" si="4"/>
        <v>0</v>
      </c>
      <c r="I50" s="42">
        <f t="shared" si="5"/>
        <v>0</v>
      </c>
      <c r="J50" s="42">
        <f t="shared" si="6"/>
        <v>0</v>
      </c>
      <c r="K50" s="42">
        <v>0</v>
      </c>
      <c r="L50" s="42">
        <f t="shared" si="7"/>
        <v>0</v>
      </c>
    </row>
    <row r="51" spans="1:12" ht="12.75">
      <c r="A51" s="27" t="s">
        <v>38</v>
      </c>
      <c r="B51" s="27"/>
      <c r="C51" s="1" t="s">
        <v>89</v>
      </c>
      <c r="D51" s="1" t="s">
        <v>139</v>
      </c>
      <c r="E51" s="1" t="s">
        <v>163</v>
      </c>
      <c r="F51" s="2">
        <v>10.2</v>
      </c>
      <c r="G51" s="42">
        <v>0</v>
      </c>
      <c r="H51" s="42">
        <f t="shared" si="4"/>
        <v>0</v>
      </c>
      <c r="I51" s="42">
        <f t="shared" si="5"/>
        <v>0</v>
      </c>
      <c r="J51" s="42">
        <f t="shared" si="6"/>
        <v>0</v>
      </c>
      <c r="K51" s="42">
        <v>0</v>
      </c>
      <c r="L51" s="42">
        <f t="shared" si="7"/>
        <v>0</v>
      </c>
    </row>
    <row r="52" spans="1:12" ht="12.75">
      <c r="A52" s="27" t="s">
        <v>39</v>
      </c>
      <c r="B52" s="27"/>
      <c r="C52" s="1" t="s">
        <v>90</v>
      </c>
      <c r="D52" s="1" t="s">
        <v>140</v>
      </c>
      <c r="E52" s="1" t="s">
        <v>163</v>
      </c>
      <c r="F52" s="2">
        <v>1.5</v>
      </c>
      <c r="G52" s="42">
        <v>0</v>
      </c>
      <c r="H52" s="42">
        <f t="shared" si="4"/>
        <v>0</v>
      </c>
      <c r="I52" s="42">
        <f t="shared" si="5"/>
        <v>0</v>
      </c>
      <c r="J52" s="42">
        <f t="shared" si="6"/>
        <v>0</v>
      </c>
      <c r="K52" s="42">
        <v>0</v>
      </c>
      <c r="L52" s="42">
        <f t="shared" si="7"/>
        <v>0</v>
      </c>
    </row>
    <row r="53" spans="1:12" ht="12.75">
      <c r="A53" s="27" t="s">
        <v>40</v>
      </c>
      <c r="B53" s="27"/>
      <c r="C53" s="1" t="s">
        <v>91</v>
      </c>
      <c r="D53" s="1" t="s">
        <v>141</v>
      </c>
      <c r="E53" s="1" t="s">
        <v>166</v>
      </c>
      <c r="F53" s="2">
        <v>2</v>
      </c>
      <c r="G53" s="42">
        <v>0</v>
      </c>
      <c r="H53" s="42">
        <f t="shared" si="4"/>
        <v>0</v>
      </c>
      <c r="I53" s="42">
        <f t="shared" si="5"/>
        <v>0</v>
      </c>
      <c r="J53" s="42">
        <f t="shared" si="6"/>
        <v>0</v>
      </c>
      <c r="K53" s="42">
        <v>0</v>
      </c>
      <c r="L53" s="42">
        <f t="shared" si="7"/>
        <v>0</v>
      </c>
    </row>
    <row r="54" spans="1:12" ht="12.75">
      <c r="A54" s="27" t="s">
        <v>41</v>
      </c>
      <c r="B54" s="27"/>
      <c r="C54" s="1" t="s">
        <v>92</v>
      </c>
      <c r="D54" s="1" t="s">
        <v>142</v>
      </c>
      <c r="E54" s="1" t="s">
        <v>167</v>
      </c>
      <c r="F54" s="2">
        <v>15.75</v>
      </c>
      <c r="G54" s="42">
        <v>0</v>
      </c>
      <c r="H54" s="42">
        <f t="shared" si="4"/>
        <v>0</v>
      </c>
      <c r="I54" s="42">
        <f t="shared" si="5"/>
        <v>0</v>
      </c>
      <c r="J54" s="42">
        <f t="shared" si="6"/>
        <v>0</v>
      </c>
      <c r="K54" s="42">
        <v>0</v>
      </c>
      <c r="L54" s="42">
        <f t="shared" si="7"/>
        <v>0</v>
      </c>
    </row>
    <row r="55" spans="1:12" ht="12.75">
      <c r="A55" s="27" t="s">
        <v>42</v>
      </c>
      <c r="B55" s="27"/>
      <c r="C55" s="1" t="s">
        <v>93</v>
      </c>
      <c r="D55" s="1" t="s">
        <v>143</v>
      </c>
      <c r="E55" s="1" t="s">
        <v>164</v>
      </c>
      <c r="F55" s="2">
        <v>290</v>
      </c>
      <c r="G55" s="42">
        <v>0</v>
      </c>
      <c r="H55" s="42">
        <f t="shared" si="4"/>
        <v>0</v>
      </c>
      <c r="I55" s="42">
        <f t="shared" si="5"/>
        <v>0</v>
      </c>
      <c r="J55" s="42">
        <f t="shared" si="6"/>
        <v>0</v>
      </c>
      <c r="K55" s="42">
        <v>0.15382</v>
      </c>
      <c r="L55" s="42">
        <f t="shared" si="7"/>
        <v>44.607800000000005</v>
      </c>
    </row>
    <row r="56" spans="1:12" ht="12.75">
      <c r="A56" s="27" t="s">
        <v>43</v>
      </c>
      <c r="B56" s="27"/>
      <c r="C56" s="1" t="s">
        <v>94</v>
      </c>
      <c r="D56" s="1" t="s">
        <v>144</v>
      </c>
      <c r="E56" s="1" t="s">
        <v>164</v>
      </c>
      <c r="F56" s="2">
        <v>18.35</v>
      </c>
      <c r="G56" s="42">
        <v>0</v>
      </c>
      <c r="H56" s="42">
        <f t="shared" si="4"/>
        <v>0</v>
      </c>
      <c r="I56" s="42">
        <f t="shared" si="5"/>
        <v>0</v>
      </c>
      <c r="J56" s="42">
        <f t="shared" si="6"/>
        <v>0</v>
      </c>
      <c r="K56" s="42">
        <v>0.16848</v>
      </c>
      <c r="L56" s="42">
        <f t="shared" si="7"/>
        <v>3.091608</v>
      </c>
    </row>
    <row r="57" spans="1:12" ht="12.75">
      <c r="A57" s="27" t="s">
        <v>44</v>
      </c>
      <c r="B57" s="27"/>
      <c r="C57" s="1" t="s">
        <v>95</v>
      </c>
      <c r="D57" s="1" t="s">
        <v>145</v>
      </c>
      <c r="E57" s="1" t="s">
        <v>164</v>
      </c>
      <c r="F57" s="2">
        <v>7.9</v>
      </c>
      <c r="G57" s="42">
        <v>0</v>
      </c>
      <c r="H57" s="42">
        <f t="shared" si="4"/>
        <v>0</v>
      </c>
      <c r="I57" s="42">
        <f t="shared" si="5"/>
        <v>0</v>
      </c>
      <c r="J57" s="42">
        <f t="shared" si="6"/>
        <v>0</v>
      </c>
      <c r="K57" s="42">
        <v>0.26544</v>
      </c>
      <c r="L57" s="42">
        <f t="shared" si="7"/>
        <v>2.096976</v>
      </c>
    </row>
    <row r="58" spans="1:12" ht="12.75">
      <c r="A58" s="27" t="s">
        <v>45</v>
      </c>
      <c r="B58" s="27"/>
      <c r="C58" s="1" t="s">
        <v>96</v>
      </c>
      <c r="D58" s="1" t="s">
        <v>146</v>
      </c>
      <c r="E58" s="1" t="s">
        <v>164</v>
      </c>
      <c r="F58" s="2">
        <v>75</v>
      </c>
      <c r="G58" s="42">
        <v>0</v>
      </c>
      <c r="H58" s="42">
        <f t="shared" si="4"/>
        <v>0</v>
      </c>
      <c r="I58" s="42">
        <f t="shared" si="5"/>
        <v>0</v>
      </c>
      <c r="J58" s="42">
        <f t="shared" si="6"/>
        <v>0</v>
      </c>
      <c r="K58" s="42">
        <v>0.0315</v>
      </c>
      <c r="L58" s="42">
        <f t="shared" si="7"/>
        <v>2.3625</v>
      </c>
    </row>
    <row r="59" spans="1:12" ht="12.75">
      <c r="A59" s="27" t="s">
        <v>46</v>
      </c>
      <c r="B59" s="27"/>
      <c r="C59" s="1" t="s">
        <v>97</v>
      </c>
      <c r="D59" s="1" t="s">
        <v>147</v>
      </c>
      <c r="E59" s="1" t="s">
        <v>164</v>
      </c>
      <c r="F59" s="2">
        <v>61.6</v>
      </c>
      <c r="G59" s="42">
        <v>0</v>
      </c>
      <c r="H59" s="42">
        <f t="shared" si="4"/>
        <v>0</v>
      </c>
      <c r="I59" s="42">
        <f t="shared" si="5"/>
        <v>0</v>
      </c>
      <c r="J59" s="42">
        <f t="shared" si="6"/>
        <v>0</v>
      </c>
      <c r="K59" s="42">
        <v>0.0928</v>
      </c>
      <c r="L59" s="42">
        <f t="shared" si="7"/>
        <v>5.71648</v>
      </c>
    </row>
    <row r="60" spans="1:12" ht="12.75">
      <c r="A60" s="27" t="s">
        <v>47</v>
      </c>
      <c r="B60" s="27"/>
      <c r="C60" s="1" t="s">
        <v>98</v>
      </c>
      <c r="D60" s="1" t="s">
        <v>148</v>
      </c>
      <c r="E60" s="1" t="s">
        <v>164</v>
      </c>
      <c r="F60" s="2">
        <v>61.6</v>
      </c>
      <c r="G60" s="42">
        <v>0</v>
      </c>
      <c r="H60" s="42">
        <f t="shared" si="4"/>
        <v>0</v>
      </c>
      <c r="I60" s="42">
        <f t="shared" si="5"/>
        <v>0</v>
      </c>
      <c r="J60" s="42">
        <f t="shared" si="6"/>
        <v>0</v>
      </c>
      <c r="K60" s="42">
        <v>0</v>
      </c>
      <c r="L60" s="42">
        <f t="shared" si="7"/>
        <v>0</v>
      </c>
    </row>
    <row r="61" spans="1:12" ht="12.75">
      <c r="A61" s="27" t="s">
        <v>48</v>
      </c>
      <c r="B61" s="27"/>
      <c r="C61" s="1" t="s">
        <v>99</v>
      </c>
      <c r="D61" s="1" t="s">
        <v>149</v>
      </c>
      <c r="E61" s="1" t="s">
        <v>161</v>
      </c>
      <c r="F61" s="2">
        <v>900</v>
      </c>
      <c r="G61" s="42">
        <v>0</v>
      </c>
      <c r="H61" s="42">
        <f t="shared" si="4"/>
        <v>0</v>
      </c>
      <c r="I61" s="42">
        <f t="shared" si="5"/>
        <v>0</v>
      </c>
      <c r="J61" s="42">
        <f t="shared" si="6"/>
        <v>0</v>
      </c>
      <c r="K61" s="42">
        <v>0</v>
      </c>
      <c r="L61" s="42">
        <f t="shared" si="7"/>
        <v>0</v>
      </c>
    </row>
    <row r="62" spans="1:12" ht="12.75">
      <c r="A62" s="27" t="s">
        <v>49</v>
      </c>
      <c r="B62" s="27"/>
      <c r="C62" s="1" t="s">
        <v>100</v>
      </c>
      <c r="D62" s="1" t="s">
        <v>150</v>
      </c>
      <c r="E62" s="1" t="s">
        <v>161</v>
      </c>
      <c r="F62" s="2">
        <v>210</v>
      </c>
      <c r="G62" s="42">
        <v>0</v>
      </c>
      <c r="H62" s="42">
        <f t="shared" si="4"/>
        <v>0</v>
      </c>
      <c r="I62" s="42">
        <f t="shared" si="5"/>
        <v>0</v>
      </c>
      <c r="J62" s="42">
        <f t="shared" si="6"/>
        <v>0</v>
      </c>
      <c r="K62" s="42">
        <v>0</v>
      </c>
      <c r="L62" s="42">
        <f t="shared" si="7"/>
        <v>0</v>
      </c>
    </row>
    <row r="63" spans="1:12" ht="12.75">
      <c r="A63" s="27" t="s">
        <v>50</v>
      </c>
      <c r="B63" s="27"/>
      <c r="C63" s="1" t="s">
        <v>101</v>
      </c>
      <c r="D63" s="1" t="s">
        <v>151</v>
      </c>
      <c r="E63" s="1" t="s">
        <v>161</v>
      </c>
      <c r="F63" s="2">
        <v>150</v>
      </c>
      <c r="G63" s="42">
        <v>0</v>
      </c>
      <c r="H63" s="42">
        <f t="shared" si="4"/>
        <v>0</v>
      </c>
      <c r="I63" s="42">
        <f t="shared" si="5"/>
        <v>0</v>
      </c>
      <c r="J63" s="42">
        <f t="shared" si="6"/>
        <v>0</v>
      </c>
      <c r="K63" s="42">
        <v>0</v>
      </c>
      <c r="L63" s="42">
        <f t="shared" si="7"/>
        <v>0</v>
      </c>
    </row>
    <row r="64" spans="1:12" ht="12.75">
      <c r="A64" s="47" t="s">
        <v>51</v>
      </c>
      <c r="B64" s="47"/>
      <c r="C64" s="1" t="s">
        <v>102</v>
      </c>
      <c r="D64" s="1" t="s">
        <v>152</v>
      </c>
      <c r="E64" s="1" t="s">
        <v>160</v>
      </c>
      <c r="F64" s="2">
        <v>94</v>
      </c>
      <c r="G64" s="42">
        <v>0</v>
      </c>
      <c r="H64" s="42">
        <f t="shared" si="4"/>
        <v>0</v>
      </c>
      <c r="I64" s="42">
        <f t="shared" si="5"/>
        <v>0</v>
      </c>
      <c r="J64" s="42">
        <f t="shared" si="6"/>
        <v>0</v>
      </c>
      <c r="K64" s="48">
        <v>0.032</v>
      </c>
      <c r="L64" s="48">
        <f t="shared" si="7"/>
        <v>3.008</v>
      </c>
    </row>
    <row r="65" spans="1:12" ht="12.75">
      <c r="A65" s="27"/>
      <c r="B65" s="27"/>
      <c r="C65" s="27"/>
      <c r="D65" s="27"/>
      <c r="E65" s="27"/>
      <c r="F65" s="42"/>
      <c r="G65" s="49"/>
      <c r="H65" s="42"/>
      <c r="I65" s="42"/>
      <c r="J65" s="42"/>
      <c r="K65" s="42"/>
      <c r="L65" s="42"/>
    </row>
    <row r="66" spans="1:12" ht="12.75">
      <c r="A66" s="27"/>
      <c r="B66" s="27"/>
      <c r="C66" s="27"/>
      <c r="D66" s="27"/>
      <c r="E66" s="27"/>
      <c r="F66" s="42"/>
      <c r="G66" s="49"/>
      <c r="H66" s="42"/>
      <c r="I66" s="42"/>
      <c r="J66" s="42"/>
      <c r="K66" s="42"/>
      <c r="L66" s="42"/>
    </row>
    <row r="67" spans="1:12" ht="12.75">
      <c r="A67" s="50"/>
      <c r="B67" s="50"/>
      <c r="C67" s="49"/>
      <c r="D67" s="49"/>
      <c r="E67" s="49"/>
      <c r="F67" s="49"/>
      <c r="G67" s="49"/>
      <c r="H67" s="79"/>
      <c r="I67" s="68"/>
      <c r="J67" s="52"/>
      <c r="K67" s="50"/>
      <c r="L67" s="50"/>
    </row>
    <row r="68" spans="1:12" ht="12.75">
      <c r="A68" s="49"/>
      <c r="B68" s="49"/>
      <c r="K68" s="49"/>
      <c r="L68" s="49"/>
    </row>
    <row r="69" spans="1:12" ht="12.75">
      <c r="A69" s="49"/>
      <c r="B69" s="49"/>
      <c r="K69" s="49"/>
      <c r="L69" s="49"/>
    </row>
    <row r="70" spans="1:12" ht="12.75">
      <c r="A70" s="49"/>
      <c r="B70" s="49"/>
      <c r="K70" s="49"/>
      <c r="L70" s="49"/>
    </row>
    <row r="72" spans="3:10" ht="13.5" thickBot="1">
      <c r="C72" s="27"/>
      <c r="D72" s="27"/>
      <c r="E72" s="27"/>
      <c r="F72" s="42"/>
      <c r="H72" s="42"/>
      <c r="I72" s="42"/>
      <c r="J72" s="42"/>
    </row>
    <row r="73" spans="1:12" ht="12.75">
      <c r="A73" s="28" t="s">
        <v>4</v>
      </c>
      <c r="B73" s="29" t="s">
        <v>4</v>
      </c>
      <c r="C73" s="29" t="s">
        <v>4</v>
      </c>
      <c r="D73" s="29" t="s">
        <v>4</v>
      </c>
      <c r="E73" s="29" t="s">
        <v>4</v>
      </c>
      <c r="F73" s="29" t="s">
        <v>4</v>
      </c>
      <c r="G73" s="30" t="s">
        <v>169</v>
      </c>
      <c r="H73" s="75" t="s">
        <v>171</v>
      </c>
      <c r="I73" s="76"/>
      <c r="J73" s="77"/>
      <c r="K73" s="75" t="s">
        <v>177</v>
      </c>
      <c r="L73" s="77"/>
    </row>
    <row r="74" spans="1:12" ht="13.5" thickBot="1">
      <c r="A74" s="31" t="s">
        <v>5</v>
      </c>
      <c r="B74" s="32" t="s">
        <v>52</v>
      </c>
      <c r="C74" s="32" t="s">
        <v>53</v>
      </c>
      <c r="D74" s="32" t="s">
        <v>104</v>
      </c>
      <c r="E74" s="32" t="s">
        <v>157</v>
      </c>
      <c r="F74" s="33" t="s">
        <v>168</v>
      </c>
      <c r="G74" s="34" t="s">
        <v>170</v>
      </c>
      <c r="H74" s="35" t="s">
        <v>226</v>
      </c>
      <c r="I74" s="36" t="s">
        <v>103</v>
      </c>
      <c r="J74" s="37" t="s">
        <v>176</v>
      </c>
      <c r="K74" s="35" t="s">
        <v>169</v>
      </c>
      <c r="L74" s="37" t="s">
        <v>176</v>
      </c>
    </row>
    <row r="75" spans="1:12" ht="12.75">
      <c r="A75" s="38"/>
      <c r="B75" s="38"/>
      <c r="C75" s="39" t="s">
        <v>54</v>
      </c>
      <c r="D75" s="71" t="s">
        <v>253</v>
      </c>
      <c r="E75" s="72"/>
      <c r="F75" s="72"/>
      <c r="G75" s="72"/>
      <c r="H75" s="40">
        <f>SUM(H76:H78)</f>
        <v>0</v>
      </c>
      <c r="I75" s="40">
        <f>SUM(I76:I78)</f>
        <v>0</v>
      </c>
      <c r="J75" s="40">
        <f>H75+I75</f>
        <v>0</v>
      </c>
      <c r="K75" s="41"/>
      <c r="L75" s="40">
        <f>SUM(L76:L78)</f>
        <v>0</v>
      </c>
    </row>
    <row r="76" spans="1:12" ht="12.75">
      <c r="A76" s="27" t="s">
        <v>6</v>
      </c>
      <c r="B76" s="27"/>
      <c r="C76" s="1" t="s">
        <v>178</v>
      </c>
      <c r="D76" s="1" t="s">
        <v>179</v>
      </c>
      <c r="E76" s="1" t="s">
        <v>158</v>
      </c>
      <c r="F76" s="2">
        <v>3</v>
      </c>
      <c r="G76" s="42">
        <v>0</v>
      </c>
      <c r="H76" s="42">
        <v>0</v>
      </c>
      <c r="I76" s="42">
        <f>J76-H76</f>
        <v>0</v>
      </c>
      <c r="J76" s="42">
        <f>ROUND(F76*G76,2)</f>
        <v>0</v>
      </c>
      <c r="K76" s="42">
        <v>0</v>
      </c>
      <c r="L76" s="42">
        <f>F76*K76</f>
        <v>0</v>
      </c>
    </row>
    <row r="77" spans="1:12" ht="12.75">
      <c r="A77" s="27" t="s">
        <v>7</v>
      </c>
      <c r="B77" s="27"/>
      <c r="C77" s="1" t="s">
        <v>57</v>
      </c>
      <c r="D77" s="1" t="s">
        <v>107</v>
      </c>
      <c r="E77" s="1" t="s">
        <v>158</v>
      </c>
      <c r="F77" s="2">
        <v>15</v>
      </c>
      <c r="G77" s="42">
        <v>0</v>
      </c>
      <c r="H77" s="42">
        <v>0</v>
      </c>
      <c r="I77" s="42">
        <f>J77-H77</f>
        <v>0</v>
      </c>
      <c r="J77" s="42">
        <f>ROUND(F77*G77,2)</f>
        <v>0</v>
      </c>
      <c r="K77" s="42">
        <v>0</v>
      </c>
      <c r="L77" s="42">
        <f>F77*K77</f>
        <v>0</v>
      </c>
    </row>
    <row r="78" spans="1:12" ht="12.75">
      <c r="A78" s="27" t="s">
        <v>8</v>
      </c>
      <c r="B78" s="27"/>
      <c r="C78" s="1" t="s">
        <v>58</v>
      </c>
      <c r="D78" s="1" t="s">
        <v>108</v>
      </c>
      <c r="E78" s="1" t="s">
        <v>159</v>
      </c>
      <c r="F78" s="2">
        <v>40</v>
      </c>
      <c r="G78" s="42">
        <v>0</v>
      </c>
      <c r="H78" s="42">
        <v>0</v>
      </c>
      <c r="I78" s="42">
        <f>J78-H78</f>
        <v>0</v>
      </c>
      <c r="J78" s="42">
        <f>ROUND(F78*G78,2)</f>
        <v>0</v>
      </c>
      <c r="K78" s="42">
        <v>0</v>
      </c>
      <c r="L78" s="42">
        <f>F78*K78</f>
        <v>0</v>
      </c>
    </row>
    <row r="79" spans="1:12" ht="12.75">
      <c r="A79" s="43"/>
      <c r="B79" s="43"/>
      <c r="C79" s="44" t="s">
        <v>59</v>
      </c>
      <c r="D79" s="73" t="s">
        <v>222</v>
      </c>
      <c r="E79" s="74"/>
      <c r="F79" s="74"/>
      <c r="G79" s="74"/>
      <c r="H79" s="45">
        <f>SUM(H80:H86)</f>
        <v>0</v>
      </c>
      <c r="I79" s="45">
        <f>SUM(I80:I86)</f>
        <v>0</v>
      </c>
      <c r="J79" s="45">
        <f>H79+I79</f>
        <v>0</v>
      </c>
      <c r="K79" s="46"/>
      <c r="L79" s="45">
        <f>SUM(L80:L86)</f>
        <v>0</v>
      </c>
    </row>
    <row r="80" spans="1:12" ht="12.75">
      <c r="A80" s="27" t="s">
        <v>9</v>
      </c>
      <c r="B80" s="27"/>
      <c r="C80" s="1" t="s">
        <v>65</v>
      </c>
      <c r="D80" s="1" t="s">
        <v>180</v>
      </c>
      <c r="E80" s="1" t="s">
        <v>160</v>
      </c>
      <c r="F80" s="2">
        <v>66</v>
      </c>
      <c r="G80" s="42">
        <v>0</v>
      </c>
      <c r="H80" s="42">
        <f aca="true" t="shared" si="8" ref="H80:H86">ROUND(F80*AE80,2)</f>
        <v>0</v>
      </c>
      <c r="I80" s="42">
        <f aca="true" t="shared" si="9" ref="I80:I86">J80-H80</f>
        <v>0</v>
      </c>
      <c r="J80" s="42">
        <f aca="true" t="shared" si="10" ref="J80:J86">ROUND(F80*G80,2)</f>
        <v>0</v>
      </c>
      <c r="K80" s="42">
        <v>0</v>
      </c>
      <c r="L80" s="42">
        <f aca="true" t="shared" si="11" ref="L80:L86">F80*K80</f>
        <v>0</v>
      </c>
    </row>
    <row r="81" spans="1:12" ht="12.75">
      <c r="A81" s="27" t="s">
        <v>10</v>
      </c>
      <c r="B81" s="27"/>
      <c r="C81" s="1" t="s">
        <v>181</v>
      </c>
      <c r="D81" s="1" t="s">
        <v>182</v>
      </c>
      <c r="E81" s="1" t="s">
        <v>160</v>
      </c>
      <c r="F81" s="2">
        <v>7</v>
      </c>
      <c r="G81" s="42">
        <v>0</v>
      </c>
      <c r="H81" s="42">
        <f t="shared" si="8"/>
        <v>0</v>
      </c>
      <c r="I81" s="42">
        <f t="shared" si="9"/>
        <v>0</v>
      </c>
      <c r="J81" s="42">
        <f t="shared" si="10"/>
        <v>0</v>
      </c>
      <c r="K81" s="42">
        <v>0</v>
      </c>
      <c r="L81" s="42">
        <f t="shared" si="11"/>
        <v>0</v>
      </c>
    </row>
    <row r="82" spans="1:12" ht="12.75">
      <c r="A82" s="27" t="s">
        <v>11</v>
      </c>
      <c r="B82" s="27"/>
      <c r="C82" s="1" t="s">
        <v>61</v>
      </c>
      <c r="D82" s="1" t="s">
        <v>183</v>
      </c>
      <c r="E82" s="1" t="s">
        <v>160</v>
      </c>
      <c r="F82" s="2">
        <v>4</v>
      </c>
      <c r="G82" s="42">
        <v>0</v>
      </c>
      <c r="H82" s="42">
        <f t="shared" si="8"/>
        <v>0</v>
      </c>
      <c r="I82" s="42">
        <f t="shared" si="9"/>
        <v>0</v>
      </c>
      <c r="J82" s="42">
        <f t="shared" si="10"/>
        <v>0</v>
      </c>
      <c r="K82" s="42">
        <v>0</v>
      </c>
      <c r="L82" s="42">
        <f t="shared" si="11"/>
        <v>0</v>
      </c>
    </row>
    <row r="83" spans="1:12" ht="12.75">
      <c r="A83" s="27" t="s">
        <v>12</v>
      </c>
      <c r="B83" s="27"/>
      <c r="C83" s="1" t="s">
        <v>184</v>
      </c>
      <c r="D83" s="1" t="s">
        <v>185</v>
      </c>
      <c r="E83" s="1" t="s">
        <v>161</v>
      </c>
      <c r="F83" s="2">
        <v>1400</v>
      </c>
      <c r="G83" s="42">
        <v>0</v>
      </c>
      <c r="H83" s="42">
        <f t="shared" si="8"/>
        <v>0</v>
      </c>
      <c r="I83" s="42">
        <f t="shared" si="9"/>
        <v>0</v>
      </c>
      <c r="J83" s="42">
        <f t="shared" si="10"/>
        <v>0</v>
      </c>
      <c r="K83" s="42">
        <v>0</v>
      </c>
      <c r="L83" s="42">
        <f t="shared" si="11"/>
        <v>0</v>
      </c>
    </row>
    <row r="84" spans="1:12" ht="12.75">
      <c r="A84" s="27" t="s">
        <v>13</v>
      </c>
      <c r="B84" s="27"/>
      <c r="C84" s="1" t="s">
        <v>71</v>
      </c>
      <c r="D84" s="1" t="s">
        <v>186</v>
      </c>
      <c r="E84" s="1" t="s">
        <v>160</v>
      </c>
      <c r="F84" s="2">
        <v>27</v>
      </c>
      <c r="G84" s="42">
        <v>0</v>
      </c>
      <c r="H84" s="42">
        <f t="shared" si="8"/>
        <v>0</v>
      </c>
      <c r="I84" s="42">
        <f t="shared" si="9"/>
        <v>0</v>
      </c>
      <c r="J84" s="42">
        <f t="shared" si="10"/>
        <v>0</v>
      </c>
      <c r="K84" s="42">
        <v>0</v>
      </c>
      <c r="L84" s="42">
        <f t="shared" si="11"/>
        <v>0</v>
      </c>
    </row>
    <row r="85" spans="1:12" ht="12.75">
      <c r="A85" s="27" t="s">
        <v>14</v>
      </c>
      <c r="B85" s="27"/>
      <c r="C85" s="1" t="s">
        <v>72</v>
      </c>
      <c r="D85" s="1" t="s">
        <v>187</v>
      </c>
      <c r="E85" s="1" t="s">
        <v>160</v>
      </c>
      <c r="F85" s="2">
        <v>21</v>
      </c>
      <c r="G85" s="42">
        <v>0</v>
      </c>
      <c r="H85" s="42">
        <f t="shared" si="8"/>
        <v>0</v>
      </c>
      <c r="I85" s="42">
        <f t="shared" si="9"/>
        <v>0</v>
      </c>
      <c r="J85" s="42">
        <f t="shared" si="10"/>
        <v>0</v>
      </c>
      <c r="K85" s="42">
        <v>0</v>
      </c>
      <c r="L85" s="42">
        <f t="shared" si="11"/>
        <v>0</v>
      </c>
    </row>
    <row r="86" spans="1:12" ht="12.75">
      <c r="A86" s="27" t="s">
        <v>15</v>
      </c>
      <c r="B86" s="27"/>
      <c r="C86" s="1" t="s">
        <v>188</v>
      </c>
      <c r="D86" s="1" t="s">
        <v>189</v>
      </c>
      <c r="E86" s="1" t="s">
        <v>160</v>
      </c>
      <c r="F86" s="2">
        <v>6</v>
      </c>
      <c r="G86" s="42">
        <v>0</v>
      </c>
      <c r="H86" s="42">
        <f t="shared" si="8"/>
        <v>0</v>
      </c>
      <c r="I86" s="42">
        <f t="shared" si="9"/>
        <v>0</v>
      </c>
      <c r="J86" s="42">
        <f t="shared" si="10"/>
        <v>0</v>
      </c>
      <c r="K86" s="42">
        <v>0</v>
      </c>
      <c r="L86" s="42">
        <f t="shared" si="11"/>
        <v>0</v>
      </c>
    </row>
    <row r="87" spans="1:12" ht="12.75">
      <c r="A87" s="43"/>
      <c r="B87" s="43"/>
      <c r="C87" s="44" t="s">
        <v>78</v>
      </c>
      <c r="D87" s="73" t="s">
        <v>221</v>
      </c>
      <c r="E87" s="74"/>
      <c r="F87" s="74"/>
      <c r="G87" s="74"/>
      <c r="H87" s="45">
        <f>SUM(H88:H103)</f>
        <v>0</v>
      </c>
      <c r="I87" s="45">
        <f>SUM(I88:I103)</f>
        <v>0</v>
      </c>
      <c r="J87" s="45">
        <f>H87+I87</f>
        <v>0</v>
      </c>
      <c r="K87" s="46"/>
      <c r="L87" s="45">
        <f>SUM(L88:L103)</f>
        <v>0</v>
      </c>
    </row>
    <row r="88" spans="1:12" ht="12.75">
      <c r="A88" s="27" t="s">
        <v>16</v>
      </c>
      <c r="B88" s="27"/>
      <c r="C88" s="1" t="s">
        <v>190</v>
      </c>
      <c r="D88" s="1" t="s">
        <v>191</v>
      </c>
      <c r="E88" s="1" t="s">
        <v>164</v>
      </c>
      <c r="F88" s="2">
        <v>145</v>
      </c>
      <c r="G88" s="42">
        <v>0</v>
      </c>
      <c r="H88" s="42">
        <f aca="true" t="shared" si="12" ref="H88:H103">ROUND(F88*AE88,2)</f>
        <v>0</v>
      </c>
      <c r="I88" s="42">
        <f aca="true" t="shared" si="13" ref="I88:I103">J88-H88</f>
        <v>0</v>
      </c>
      <c r="J88" s="42">
        <f aca="true" t="shared" si="14" ref="J88:J103">ROUND(F88*G88,2)</f>
        <v>0</v>
      </c>
      <c r="K88" s="42">
        <v>0</v>
      </c>
      <c r="L88" s="42">
        <f aca="true" t="shared" si="15" ref="L88:L103">F88*K88</f>
        <v>0</v>
      </c>
    </row>
    <row r="89" spans="1:12" ht="12.75">
      <c r="A89" s="27" t="s">
        <v>17</v>
      </c>
      <c r="B89" s="27"/>
      <c r="C89" s="1" t="s">
        <v>192</v>
      </c>
      <c r="D89" s="1" t="s">
        <v>193</v>
      </c>
      <c r="E89" s="1" t="s">
        <v>161</v>
      </c>
      <c r="F89" s="2">
        <v>580</v>
      </c>
      <c r="G89" s="42">
        <v>0</v>
      </c>
      <c r="H89" s="42">
        <f t="shared" si="12"/>
        <v>0</v>
      </c>
      <c r="I89" s="42">
        <f t="shared" si="13"/>
        <v>0</v>
      </c>
      <c r="J89" s="42">
        <f t="shared" si="14"/>
        <v>0</v>
      </c>
      <c r="K89" s="42">
        <v>0</v>
      </c>
      <c r="L89" s="42">
        <f t="shared" si="15"/>
        <v>0</v>
      </c>
    </row>
    <row r="90" spans="1:12" ht="12.75">
      <c r="A90" s="27" t="s">
        <v>18</v>
      </c>
      <c r="B90" s="27"/>
      <c r="C90" s="1" t="s">
        <v>194</v>
      </c>
      <c r="D90" s="1" t="s">
        <v>195</v>
      </c>
      <c r="E90" s="1" t="s">
        <v>161</v>
      </c>
      <c r="F90" s="2">
        <v>16</v>
      </c>
      <c r="G90" s="42">
        <v>0</v>
      </c>
      <c r="H90" s="42">
        <f t="shared" si="12"/>
        <v>0</v>
      </c>
      <c r="I90" s="42">
        <f t="shared" si="13"/>
        <v>0</v>
      </c>
      <c r="J90" s="42">
        <f t="shared" si="14"/>
        <v>0</v>
      </c>
      <c r="K90" s="42">
        <v>0</v>
      </c>
      <c r="L90" s="42">
        <f t="shared" si="15"/>
        <v>0</v>
      </c>
    </row>
    <row r="91" spans="1:12" ht="12.75">
      <c r="A91" s="27" t="s">
        <v>19</v>
      </c>
      <c r="B91" s="27"/>
      <c r="C91" s="1" t="s">
        <v>196</v>
      </c>
      <c r="D91" s="1" t="s">
        <v>197</v>
      </c>
      <c r="E91" s="1" t="s">
        <v>164</v>
      </c>
      <c r="F91" s="2">
        <v>61.6</v>
      </c>
      <c r="G91" s="42">
        <v>0</v>
      </c>
      <c r="H91" s="42">
        <f t="shared" si="12"/>
        <v>0</v>
      </c>
      <c r="I91" s="42">
        <f t="shared" si="13"/>
        <v>0</v>
      </c>
      <c r="J91" s="42">
        <f t="shared" si="14"/>
        <v>0</v>
      </c>
      <c r="K91" s="42">
        <v>0</v>
      </c>
      <c r="L91" s="42">
        <f t="shared" si="15"/>
        <v>0</v>
      </c>
    </row>
    <row r="92" spans="1:12" ht="12.75">
      <c r="A92" s="27" t="s">
        <v>20</v>
      </c>
      <c r="B92" s="27"/>
      <c r="C92" s="1" t="s">
        <v>198</v>
      </c>
      <c r="D92" s="1" t="s">
        <v>199</v>
      </c>
      <c r="E92" s="1" t="s">
        <v>164</v>
      </c>
      <c r="F92" s="2">
        <v>75</v>
      </c>
      <c r="G92" s="42">
        <v>0</v>
      </c>
      <c r="H92" s="42">
        <f t="shared" si="12"/>
        <v>0</v>
      </c>
      <c r="I92" s="42">
        <f t="shared" si="13"/>
        <v>0</v>
      </c>
      <c r="J92" s="42">
        <f t="shared" si="14"/>
        <v>0</v>
      </c>
      <c r="K92" s="42">
        <v>0</v>
      </c>
      <c r="L92" s="42">
        <f t="shared" si="15"/>
        <v>0</v>
      </c>
    </row>
    <row r="93" spans="1:12" ht="12.75">
      <c r="A93" s="27" t="s">
        <v>21</v>
      </c>
      <c r="B93" s="27"/>
      <c r="C93" s="1" t="s">
        <v>200</v>
      </c>
      <c r="D93" s="1" t="s">
        <v>201</v>
      </c>
      <c r="E93" s="1" t="s">
        <v>164</v>
      </c>
      <c r="F93" s="2">
        <v>26.25</v>
      </c>
      <c r="G93" s="42">
        <v>0</v>
      </c>
      <c r="H93" s="42">
        <f t="shared" si="12"/>
        <v>0</v>
      </c>
      <c r="I93" s="42">
        <f t="shared" si="13"/>
        <v>0</v>
      </c>
      <c r="J93" s="42">
        <f t="shared" si="14"/>
        <v>0</v>
      </c>
      <c r="K93" s="42">
        <v>0</v>
      </c>
      <c r="L93" s="42">
        <f t="shared" si="15"/>
        <v>0</v>
      </c>
    </row>
    <row r="94" spans="1:12" ht="12.75">
      <c r="A94" s="27" t="s">
        <v>22</v>
      </c>
      <c r="B94" s="27"/>
      <c r="C94" s="1" t="s">
        <v>202</v>
      </c>
      <c r="D94" s="1" t="s">
        <v>203</v>
      </c>
      <c r="E94" s="1" t="s">
        <v>160</v>
      </c>
      <c r="F94" s="2">
        <v>31</v>
      </c>
      <c r="G94" s="42">
        <v>0</v>
      </c>
      <c r="H94" s="42">
        <f t="shared" si="12"/>
        <v>0</v>
      </c>
      <c r="I94" s="42">
        <f t="shared" si="13"/>
        <v>0</v>
      </c>
      <c r="J94" s="42">
        <f t="shared" si="14"/>
        <v>0</v>
      </c>
      <c r="K94" s="42">
        <v>0</v>
      </c>
      <c r="L94" s="42">
        <f t="shared" si="15"/>
        <v>0</v>
      </c>
    </row>
    <row r="95" spans="1:12" ht="12.75">
      <c r="A95" s="27" t="s">
        <v>23</v>
      </c>
      <c r="B95" s="27"/>
      <c r="C95" s="1" t="s">
        <v>204</v>
      </c>
      <c r="D95" s="1" t="s">
        <v>205</v>
      </c>
      <c r="E95" s="1" t="s">
        <v>161</v>
      </c>
      <c r="F95" s="2">
        <v>900</v>
      </c>
      <c r="G95" s="42">
        <v>0</v>
      </c>
      <c r="H95" s="42">
        <f t="shared" si="12"/>
        <v>0</v>
      </c>
      <c r="I95" s="42">
        <f t="shared" si="13"/>
        <v>0</v>
      </c>
      <c r="J95" s="42">
        <f t="shared" si="14"/>
        <v>0</v>
      </c>
      <c r="K95" s="42">
        <v>0</v>
      </c>
      <c r="L95" s="42">
        <f t="shared" si="15"/>
        <v>0</v>
      </c>
    </row>
    <row r="96" spans="1:12" ht="12.75">
      <c r="A96" s="27" t="s">
        <v>24</v>
      </c>
      <c r="B96" s="27"/>
      <c r="C96" s="1" t="s">
        <v>206</v>
      </c>
      <c r="D96" s="1" t="s">
        <v>207</v>
      </c>
      <c r="E96" s="1" t="s">
        <v>161</v>
      </c>
      <c r="F96" s="2">
        <v>210</v>
      </c>
      <c r="G96" s="42">
        <v>0</v>
      </c>
      <c r="H96" s="42">
        <f t="shared" si="12"/>
        <v>0</v>
      </c>
      <c r="I96" s="42">
        <f t="shared" si="13"/>
        <v>0</v>
      </c>
      <c r="J96" s="42">
        <f t="shared" si="14"/>
        <v>0</v>
      </c>
      <c r="K96" s="42">
        <v>0</v>
      </c>
      <c r="L96" s="42">
        <f t="shared" si="15"/>
        <v>0</v>
      </c>
    </row>
    <row r="97" spans="1:12" ht="12.75">
      <c r="A97" s="27" t="s">
        <v>25</v>
      </c>
      <c r="B97" s="27"/>
      <c r="C97" s="1" t="s">
        <v>208</v>
      </c>
      <c r="D97" s="1" t="s">
        <v>209</v>
      </c>
      <c r="E97" s="1" t="s">
        <v>161</v>
      </c>
      <c r="F97" s="2">
        <v>150</v>
      </c>
      <c r="G97" s="42">
        <v>0</v>
      </c>
      <c r="H97" s="42">
        <f t="shared" si="12"/>
        <v>0</v>
      </c>
      <c r="I97" s="42">
        <f t="shared" si="13"/>
        <v>0</v>
      </c>
      <c r="J97" s="42">
        <f t="shared" si="14"/>
        <v>0</v>
      </c>
      <c r="K97" s="42">
        <v>0</v>
      </c>
      <c r="L97" s="42">
        <f t="shared" si="15"/>
        <v>0</v>
      </c>
    </row>
    <row r="98" spans="1:12" ht="12.75">
      <c r="A98" s="27" t="s">
        <v>26</v>
      </c>
      <c r="B98" s="27"/>
      <c r="C98" s="1" t="s">
        <v>91</v>
      </c>
      <c r="D98" s="1" t="s">
        <v>210</v>
      </c>
      <c r="E98" s="1" t="s">
        <v>166</v>
      </c>
      <c r="F98" s="2">
        <v>2</v>
      </c>
      <c r="G98" s="42">
        <v>0</v>
      </c>
      <c r="H98" s="42">
        <f t="shared" si="12"/>
        <v>0</v>
      </c>
      <c r="I98" s="42">
        <f t="shared" si="13"/>
        <v>0</v>
      </c>
      <c r="J98" s="42">
        <f t="shared" si="14"/>
        <v>0</v>
      </c>
      <c r="K98" s="42">
        <v>0</v>
      </c>
      <c r="L98" s="42">
        <f t="shared" si="15"/>
        <v>0</v>
      </c>
    </row>
    <row r="99" spans="1:12" ht="12.75">
      <c r="A99" s="27" t="s">
        <v>27</v>
      </c>
      <c r="B99" s="27"/>
      <c r="C99" s="1" t="s">
        <v>211</v>
      </c>
      <c r="D99" s="1" t="s">
        <v>212</v>
      </c>
      <c r="E99" s="1" t="s">
        <v>163</v>
      </c>
      <c r="F99" s="2">
        <v>4.65</v>
      </c>
      <c r="G99" s="42">
        <v>0</v>
      </c>
      <c r="H99" s="42">
        <f t="shared" si="12"/>
        <v>0</v>
      </c>
      <c r="I99" s="42">
        <f t="shared" si="13"/>
        <v>0</v>
      </c>
      <c r="J99" s="42">
        <f t="shared" si="14"/>
        <v>0</v>
      </c>
      <c r="K99" s="42">
        <v>0</v>
      </c>
      <c r="L99" s="42">
        <f t="shared" si="15"/>
        <v>0</v>
      </c>
    </row>
    <row r="100" spans="1:12" ht="12.75">
      <c r="A100" s="27" t="s">
        <v>28</v>
      </c>
      <c r="B100" s="27"/>
      <c r="C100" s="1" t="s">
        <v>213</v>
      </c>
      <c r="D100" s="1" t="s">
        <v>214</v>
      </c>
      <c r="E100" s="1" t="s">
        <v>165</v>
      </c>
      <c r="F100" s="2">
        <v>50.3</v>
      </c>
      <c r="G100" s="42">
        <v>0</v>
      </c>
      <c r="H100" s="42">
        <f t="shared" si="12"/>
        <v>0</v>
      </c>
      <c r="I100" s="42">
        <f t="shared" si="13"/>
        <v>0</v>
      </c>
      <c r="J100" s="42">
        <f t="shared" si="14"/>
        <v>0</v>
      </c>
      <c r="K100" s="42">
        <v>0</v>
      </c>
      <c r="L100" s="42">
        <f t="shared" si="15"/>
        <v>0</v>
      </c>
    </row>
    <row r="101" spans="1:12" ht="12.75">
      <c r="A101" s="27" t="s">
        <v>29</v>
      </c>
      <c r="B101" s="27"/>
      <c r="C101" s="1" t="s">
        <v>215</v>
      </c>
      <c r="D101" s="1" t="s">
        <v>216</v>
      </c>
      <c r="E101" s="1" t="s">
        <v>164</v>
      </c>
      <c r="F101" s="2">
        <v>45</v>
      </c>
      <c r="G101" s="42">
        <v>0</v>
      </c>
      <c r="H101" s="42">
        <f t="shared" si="12"/>
        <v>0</v>
      </c>
      <c r="I101" s="42">
        <f t="shared" si="13"/>
        <v>0</v>
      </c>
      <c r="J101" s="42">
        <f t="shared" si="14"/>
        <v>0</v>
      </c>
      <c r="K101" s="42">
        <v>0</v>
      </c>
      <c r="L101" s="42">
        <f t="shared" si="15"/>
        <v>0</v>
      </c>
    </row>
    <row r="102" spans="1:12" ht="12.75">
      <c r="A102" s="27" t="s">
        <v>30</v>
      </c>
      <c r="B102" s="27"/>
      <c r="C102" s="1" t="s">
        <v>217</v>
      </c>
      <c r="D102" s="1" t="s">
        <v>218</v>
      </c>
      <c r="E102" s="1" t="s">
        <v>165</v>
      </c>
      <c r="F102" s="2">
        <v>503</v>
      </c>
      <c r="G102" s="42">
        <v>0</v>
      </c>
      <c r="H102" s="42">
        <f t="shared" si="12"/>
        <v>0</v>
      </c>
      <c r="I102" s="42">
        <f t="shared" si="13"/>
        <v>0</v>
      </c>
      <c r="J102" s="42">
        <f t="shared" si="14"/>
        <v>0</v>
      </c>
      <c r="K102" s="42">
        <v>0</v>
      </c>
      <c r="L102" s="42">
        <f t="shared" si="15"/>
        <v>0</v>
      </c>
    </row>
    <row r="103" spans="1:12" ht="12.75">
      <c r="A103" s="47" t="s">
        <v>31</v>
      </c>
      <c r="B103" s="47"/>
      <c r="C103" s="1" t="s">
        <v>219</v>
      </c>
      <c r="D103" s="1" t="s">
        <v>220</v>
      </c>
      <c r="E103" s="1" t="s">
        <v>165</v>
      </c>
      <c r="F103" s="2">
        <v>50.3</v>
      </c>
      <c r="G103" s="42">
        <v>0</v>
      </c>
      <c r="H103" s="42">
        <f t="shared" si="12"/>
        <v>0</v>
      </c>
      <c r="I103" s="42">
        <f t="shared" si="13"/>
        <v>0</v>
      </c>
      <c r="J103" s="42">
        <f t="shared" si="14"/>
        <v>0</v>
      </c>
      <c r="K103" s="48">
        <v>0</v>
      </c>
      <c r="L103" s="48">
        <f t="shared" si="15"/>
        <v>0</v>
      </c>
    </row>
    <row r="104" spans="1:12" ht="12.75">
      <c r="A104" s="27"/>
      <c r="B104" s="27"/>
      <c r="C104" s="27"/>
      <c r="D104" s="27"/>
      <c r="E104" s="27"/>
      <c r="F104" s="42"/>
      <c r="G104" s="49"/>
      <c r="H104" s="42"/>
      <c r="I104" s="42"/>
      <c r="J104" s="42"/>
      <c r="K104" s="42"/>
      <c r="L104" s="42"/>
    </row>
    <row r="105" spans="3:10" ht="12.75">
      <c r="C105" s="44" t="s">
        <v>76</v>
      </c>
      <c r="D105" s="73" t="s">
        <v>127</v>
      </c>
      <c r="E105" s="74"/>
      <c r="F105" s="74"/>
      <c r="G105" s="74"/>
      <c r="H105" s="45">
        <f>SUM(H106:H106)</f>
        <v>0</v>
      </c>
      <c r="I105" s="45">
        <f>SUM(I106:I106)</f>
        <v>0</v>
      </c>
      <c r="J105" s="45">
        <f>H105+I105</f>
        <v>0</v>
      </c>
    </row>
    <row r="106" spans="3:10" ht="12.75">
      <c r="C106" s="1" t="s">
        <v>77</v>
      </c>
      <c r="D106" s="25" t="s">
        <v>262</v>
      </c>
      <c r="E106" s="1" t="s">
        <v>162</v>
      </c>
      <c r="F106" s="2">
        <v>1</v>
      </c>
      <c r="G106" s="42">
        <v>0</v>
      </c>
      <c r="H106" s="42">
        <f>ROUND(F106*AE39,2)</f>
        <v>0</v>
      </c>
      <c r="I106" s="42">
        <f>J106-H106</f>
        <v>0</v>
      </c>
      <c r="J106" s="42">
        <f>ROUND(F106*G106,2)</f>
        <v>0</v>
      </c>
    </row>
    <row r="107" spans="3:10" ht="12.75">
      <c r="C107" s="51"/>
      <c r="D107" s="51"/>
      <c r="E107" s="51"/>
      <c r="F107" s="53"/>
      <c r="G107" s="54"/>
      <c r="H107" s="53"/>
      <c r="I107" s="53"/>
      <c r="J107" s="53"/>
    </row>
  </sheetData>
  <sheetProtection password="CA3F" sheet="1" selectLockedCells="1"/>
  <mergeCells count="38">
    <mergeCell ref="D75:G75"/>
    <mergeCell ref="D79:G79"/>
    <mergeCell ref="D87:G87"/>
    <mergeCell ref="H67:I67"/>
    <mergeCell ref="D105:G105"/>
    <mergeCell ref="H73:J73"/>
    <mergeCell ref="D40:G40"/>
    <mergeCell ref="I8:I9"/>
    <mergeCell ref="J8:L9"/>
    <mergeCell ref="H10:J10"/>
    <mergeCell ref="K10:L10"/>
    <mergeCell ref="K73:L73"/>
    <mergeCell ref="E6:F7"/>
    <mergeCell ref="G6:H7"/>
    <mergeCell ref="I6:I7"/>
    <mergeCell ref="D12:G12"/>
    <mergeCell ref="D17:G17"/>
    <mergeCell ref="H38:J38"/>
    <mergeCell ref="A1:L1"/>
    <mergeCell ref="A2:C3"/>
    <mergeCell ref="D2:D3"/>
    <mergeCell ref="E2:F3"/>
    <mergeCell ref="G2:H3"/>
    <mergeCell ref="A8:C9"/>
    <mergeCell ref="D8:D9"/>
    <mergeCell ref="E8:F9"/>
    <mergeCell ref="G8:H9"/>
    <mergeCell ref="J4:L5"/>
    <mergeCell ref="I2:I3"/>
    <mergeCell ref="J2:L3"/>
    <mergeCell ref="I4:I5"/>
    <mergeCell ref="J6:L7"/>
    <mergeCell ref="A4:C5"/>
    <mergeCell ref="D4:D5"/>
    <mergeCell ref="E4:F5"/>
    <mergeCell ref="G4:H5"/>
    <mergeCell ref="A6:C7"/>
    <mergeCell ref="D6:D7"/>
  </mergeCells>
  <printOptions gridLines="1"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Kabatnikova Dagmar</dc:creator>
  <cp:keywords/>
  <dc:description/>
  <cp:lastModifiedBy>Kabatnikova Dagmar</cp:lastModifiedBy>
  <cp:lastPrinted>2015-05-25T11:30:00Z</cp:lastPrinted>
  <dcterms:created xsi:type="dcterms:W3CDTF">2015-02-04T12:53:09Z</dcterms:created>
  <dcterms:modified xsi:type="dcterms:W3CDTF">2015-05-25T11:51:11Z</dcterms:modified>
  <cp:category/>
  <cp:version/>
  <cp:contentType/>
  <cp:contentStatus/>
</cp:coreProperties>
</file>